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erva.jimenez\Desktop\"/>
    </mc:Choice>
  </mc:AlternateContent>
  <bookViews>
    <workbookView xWindow="0" yWindow="0" windowWidth="28800" windowHeight="12300"/>
  </bookViews>
  <sheets>
    <sheet name="ACT. NO.2 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" localSheetId="0">[1]M.O.!#REF!</definedName>
    <definedName name="\">[1]M.O.!#REF!</definedName>
    <definedName name="\a" localSheetId="0">#N/A</definedName>
    <definedName name="\a">#REF!</definedName>
    <definedName name="\b" localSheetId="0">'ACT. NO.2  '!#REF!</definedName>
    <definedName name="\b">#REF!</definedName>
    <definedName name="\c">#N/A</definedName>
    <definedName name="\d">#N/A</definedName>
    <definedName name="\f" localSheetId="0">'ACT. NO.2  '!#REF!</definedName>
    <definedName name="\f">#REF!</definedName>
    <definedName name="\i" localSheetId="0">'ACT. NO.2  '!#REF!</definedName>
    <definedName name="\i">#REF!</definedName>
    <definedName name="\m" localSheetId="0">'ACT. NO.2  '!#REF!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localSheetId="0" hidden="1">1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[16]presupuesto!#REF!</definedName>
    <definedName name="altura">[16]presupuesto!#REF!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[17]M.O.!#REF!</definedName>
    <definedName name="analiis">[17]M.O.!#REF!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[16]presupuesto!#REF!</definedName>
    <definedName name="area">[16]presupuesto!#REF!</definedName>
    <definedName name="_xlnm.Extract" localSheetId="0">#REF!</definedName>
    <definedName name="_xlnm.Extract">#REF!</definedName>
    <definedName name="_xlnm.Print_Area" localSheetId="0">'ACT. NO.2  '!$A$1:$F$2944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[17]M.O.!$C$9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[17]M.O.!#REF!</definedName>
    <definedName name="CARACOL">[17]M.O.!#REF!</definedName>
    <definedName name="CARANTEPECHO" localSheetId="0">[17]M.O.!#REF!</definedName>
    <definedName name="CARANTEPECHO">[17]M.O.!#REF!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[17]M.O.!#REF!</definedName>
    <definedName name="CARCOL30">[17]M.O.!#REF!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[17]M.O.!#REF!</definedName>
    <definedName name="CARCOL50">[17]M.O.!#REF!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[17]M.O.!#REF!</definedName>
    <definedName name="CARCOL51">[17]M.O.!#REF!</definedName>
    <definedName name="CARCOLAMARRE" localSheetId="0">[17]M.O.!#REF!</definedName>
    <definedName name="CARCOLAMARRE">[17]M.O.!#REF!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[17]M.O.!#REF!</definedName>
    <definedName name="CARLOSAPLA">[17]M.O.!#REF!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[17]M.O.!#REF!</definedName>
    <definedName name="CARLOSAVARIASAGUAS">[17]M.O.!#REF!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[17]M.O.!#REF!</definedName>
    <definedName name="CARMURO">[17]M.O.!#REF!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[17]M.O.!#REF!</definedName>
    <definedName name="CARPDINTEL">[17]M.O.!#REF!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[17]M.O.!#REF!</definedName>
    <definedName name="CARPVIGA2040">[17]M.O.!#REF!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[17]M.O.!#REF!</definedName>
    <definedName name="CARPVIGA3050">[17]M.O.!#REF!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[17]M.O.!#REF!</definedName>
    <definedName name="CARPVIGA3060">[17]M.O.!#REF!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[17]M.O.!#REF!</definedName>
    <definedName name="CARPVIGA4080">[17]M.O.!#REF!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[17]M.O.!#REF!</definedName>
    <definedName name="CARRAMPA">[17]M.O.!#REF!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[17]M.O.!#REF!</definedName>
    <definedName name="CASABE">[17]M.O.!#REF!</definedName>
    <definedName name="CASABE_8" localSheetId="0">#REF!</definedName>
    <definedName name="CASABE_8">#REF!</definedName>
    <definedName name="CASBESTO" localSheetId="0">[17]M.O.!#REF!</definedName>
    <definedName name="CASBESTO">[17]M.O.!#REF!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'[31]Costos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[17]M.O.!#REF!</definedName>
    <definedName name="CZINC">[17]M.O.!#REF!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[32]INS!#REF!</definedName>
    <definedName name="donatelo">[32]INS!#REF!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'[33]ANALISIS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[34]FUNCION!$C$16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[17]M.O.!#REF!</definedName>
    <definedName name="ilma">[17]M.O.!#REF!</definedName>
    <definedName name="impresion_2" localSheetId="0">[36]Directos!#REF!</definedName>
    <definedName name="impresion_2">[36]Directos!#REF!</definedName>
    <definedName name="Imprimir_área_IM" localSheetId="0">'ACT. NO.2  '!#REF!</definedName>
    <definedName name="Imprimir_área_IM">#REF!</definedName>
    <definedName name="Imprimir_área_IM_6" localSheetId="0">#REF!</definedName>
    <definedName name="Imprimir_área_IM_6">#REF!</definedName>
    <definedName name="Imprimir_títulos_IM" localSheetId="0">'ACT. NO.2  '!$12:$14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[17]M.O.!#REF!</definedName>
    <definedName name="k">[17]M.O.!#REF!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'[31]Costos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'[31]Ana.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T" localSheetId="0">#REF!</definedName>
    <definedName name="MT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[43]INSU!$D$133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[17]M.O.!$C$12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[45]presupuesto!#REF!</definedName>
    <definedName name="SUB">[45]presupuesto!#REF!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'ACT. NO.2  '!$1:$13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'[46]Ins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so.vibrador">'[31]Costos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11" i="1" l="1"/>
  <c r="F2910" i="1"/>
  <c r="F2894" i="1"/>
  <c r="F2891" i="1"/>
  <c r="F2888" i="1"/>
  <c r="F2865" i="1"/>
  <c r="F2864" i="1"/>
  <c r="A2864" i="1"/>
  <c r="F2863" i="1"/>
  <c r="F2862" i="1"/>
  <c r="F2867" i="1" s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4" i="1"/>
  <c r="F2859" i="1" s="1"/>
  <c r="F2829" i="1"/>
  <c r="F2827" i="1"/>
  <c r="F2823" i="1"/>
  <c r="F2822" i="1"/>
  <c r="F2821" i="1"/>
  <c r="F2820" i="1"/>
  <c r="F2819" i="1"/>
  <c r="F2818" i="1"/>
  <c r="F2817" i="1"/>
  <c r="F2816" i="1"/>
  <c r="F2815" i="1"/>
  <c r="F2814" i="1"/>
  <c r="F2812" i="1"/>
  <c r="F2809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3" i="1"/>
  <c r="F2782" i="1"/>
  <c r="F2779" i="1"/>
  <c r="F2778" i="1"/>
  <c r="F2777" i="1"/>
  <c r="F2775" i="1"/>
  <c r="F2770" i="1"/>
  <c r="F2769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4" i="1"/>
  <c r="F2753" i="1"/>
  <c r="F2752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4" i="1"/>
  <c r="F2733" i="1"/>
  <c r="F2732" i="1"/>
  <c r="F2731" i="1"/>
  <c r="F2730" i="1"/>
  <c r="F2729" i="1"/>
  <c r="F2727" i="1"/>
  <c r="F2726" i="1"/>
  <c r="F2725" i="1"/>
  <c r="F2724" i="1"/>
  <c r="F2722" i="1"/>
  <c r="F2721" i="1"/>
  <c r="F2720" i="1"/>
  <c r="F2719" i="1"/>
  <c r="F2718" i="1"/>
  <c r="F2716" i="1"/>
  <c r="F2714" i="1"/>
  <c r="F2713" i="1"/>
  <c r="F2712" i="1"/>
  <c r="F2711" i="1"/>
  <c r="F2709" i="1"/>
  <c r="F2708" i="1"/>
  <c r="F2706" i="1"/>
  <c r="F2705" i="1"/>
  <c r="F2703" i="1"/>
  <c r="F2701" i="1"/>
  <c r="F2700" i="1"/>
  <c r="F2699" i="1"/>
  <c r="F2698" i="1"/>
  <c r="F2696" i="1"/>
  <c r="F2695" i="1"/>
  <c r="F2694" i="1"/>
  <c r="F2693" i="1"/>
  <c r="F2691" i="1"/>
  <c r="F2690" i="1"/>
  <c r="F2689" i="1"/>
  <c r="F2688" i="1"/>
  <c r="F2686" i="1"/>
  <c r="F2685" i="1"/>
  <c r="F2684" i="1"/>
  <c r="F2683" i="1"/>
  <c r="F2682" i="1"/>
  <c r="F2680" i="1"/>
  <c r="F2679" i="1"/>
  <c r="F2678" i="1"/>
  <c r="F2677" i="1"/>
  <c r="F2675" i="1"/>
  <c r="F2674" i="1"/>
  <c r="F2672" i="1"/>
  <c r="F2671" i="1"/>
  <c r="F2669" i="1"/>
  <c r="F2667" i="1"/>
  <c r="F2666" i="1"/>
  <c r="F2665" i="1"/>
  <c r="F2664" i="1"/>
  <c r="F2663" i="1"/>
  <c r="F2661" i="1"/>
  <c r="F2660" i="1"/>
  <c r="F2659" i="1"/>
  <c r="F2658" i="1"/>
  <c r="F2656" i="1"/>
  <c r="F2655" i="1"/>
  <c r="F2654" i="1"/>
  <c r="F2653" i="1"/>
  <c r="F2649" i="1"/>
  <c r="F2648" i="1"/>
  <c r="F2646" i="1"/>
  <c r="F2645" i="1"/>
  <c r="F2644" i="1"/>
  <c r="F2642" i="1"/>
  <c r="F2640" i="1"/>
  <c r="F2639" i="1"/>
  <c r="F2638" i="1"/>
  <c r="F2637" i="1"/>
  <c r="F2636" i="1"/>
  <c r="F2634" i="1"/>
  <c r="F2631" i="1"/>
  <c r="F2630" i="1"/>
  <c r="F2629" i="1"/>
  <c r="F2628" i="1"/>
  <c r="F2626" i="1"/>
  <c r="F2625" i="1"/>
  <c r="F2624" i="1"/>
  <c r="F2620" i="1"/>
  <c r="F2619" i="1"/>
  <c r="F2617" i="1"/>
  <c r="F2616" i="1"/>
  <c r="F2615" i="1"/>
  <c r="F2613" i="1"/>
  <c r="F2612" i="1"/>
  <c r="F2610" i="1"/>
  <c r="F2609" i="1"/>
  <c r="F2608" i="1"/>
  <c r="F2606" i="1"/>
  <c r="F2830" i="1" s="1"/>
  <c r="F2605" i="1"/>
  <c r="F2604" i="1"/>
  <c r="F2602" i="1"/>
  <c r="F2600" i="1"/>
  <c r="F2593" i="1"/>
  <c r="F2592" i="1"/>
  <c r="F2591" i="1"/>
  <c r="F2594" i="1" s="1"/>
  <c r="F2590" i="1"/>
  <c r="F2589" i="1"/>
  <c r="F2588" i="1"/>
  <c r="F2585" i="1"/>
  <c r="F2584" i="1"/>
  <c r="F2580" i="1"/>
  <c r="F2579" i="1"/>
  <c r="F2577" i="1"/>
  <c r="F2576" i="1"/>
  <c r="F2575" i="1"/>
  <c r="F2571" i="1"/>
  <c r="F2570" i="1"/>
  <c r="F2569" i="1"/>
  <c r="F2565" i="1"/>
  <c r="F2564" i="1"/>
  <c r="F2563" i="1"/>
  <c r="F2562" i="1"/>
  <c r="F2561" i="1"/>
  <c r="F2560" i="1"/>
  <c r="F2559" i="1"/>
  <c r="F2586" i="1" s="1"/>
  <c r="F2558" i="1"/>
  <c r="F2547" i="1"/>
  <c r="F2546" i="1"/>
  <c r="F2543" i="1"/>
  <c r="F2540" i="1"/>
  <c r="F2537" i="1"/>
  <c r="F2536" i="1"/>
  <c r="F2535" i="1"/>
  <c r="F2534" i="1"/>
  <c r="F2531" i="1"/>
  <c r="F2527" i="1"/>
  <c r="F2526" i="1"/>
  <c r="F2523" i="1"/>
  <c r="F2521" i="1"/>
  <c r="F2520" i="1"/>
  <c r="F2517" i="1"/>
  <c r="F2516" i="1"/>
  <c r="F2515" i="1"/>
  <c r="F2514" i="1"/>
  <c r="F2513" i="1"/>
  <c r="F2512" i="1"/>
  <c r="F2509" i="1"/>
  <c r="F2508" i="1"/>
  <c r="F2507" i="1"/>
  <c r="F2506" i="1"/>
  <c r="F2505" i="1"/>
  <c r="F2504" i="1"/>
  <c r="F2501" i="1"/>
  <c r="F2499" i="1"/>
  <c r="F2498" i="1"/>
  <c r="F2497" i="1"/>
  <c r="F2496" i="1"/>
  <c r="F2495" i="1"/>
  <c r="F2492" i="1"/>
  <c r="F2491" i="1"/>
  <c r="F2488" i="1"/>
  <c r="F2487" i="1"/>
  <c r="F2486" i="1"/>
  <c r="F2485" i="1"/>
  <c r="F2484" i="1"/>
  <c r="F2483" i="1"/>
  <c r="F2480" i="1"/>
  <c r="F2479" i="1"/>
  <c r="F2478" i="1"/>
  <c r="F2477" i="1"/>
  <c r="F2476" i="1"/>
  <c r="F2475" i="1"/>
  <c r="F2472" i="1"/>
  <c r="F2471" i="1"/>
  <c r="F2470" i="1"/>
  <c r="F2469" i="1"/>
  <c r="F2468" i="1"/>
  <c r="F2467" i="1"/>
  <c r="F2466" i="1"/>
  <c r="F2465" i="1"/>
  <c r="F2462" i="1"/>
  <c r="F2461" i="1"/>
  <c r="F2460" i="1"/>
  <c r="F2459" i="1"/>
  <c r="F2456" i="1"/>
  <c r="F2455" i="1"/>
  <c r="F2454" i="1"/>
  <c r="F2453" i="1"/>
  <c r="F2452" i="1"/>
  <c r="F2449" i="1"/>
  <c r="F2448" i="1"/>
  <c r="F2447" i="1"/>
  <c r="F2446" i="1"/>
  <c r="F2443" i="1"/>
  <c r="F2442" i="1"/>
  <c r="F2441" i="1"/>
  <c r="F2440" i="1"/>
  <c r="F2439" i="1"/>
  <c r="F2438" i="1"/>
  <c r="F2437" i="1"/>
  <c r="F2436" i="1"/>
  <c r="F2431" i="1"/>
  <c r="F2430" i="1"/>
  <c r="F2429" i="1"/>
  <c r="F2428" i="1"/>
  <c r="F2427" i="1"/>
  <c r="F2424" i="1"/>
  <c r="F2423" i="1"/>
  <c r="F2422" i="1"/>
  <c r="F2421" i="1"/>
  <c r="F2420" i="1"/>
  <c r="F2419" i="1"/>
  <c r="F2416" i="1"/>
  <c r="F2414" i="1"/>
  <c r="F2412" i="1"/>
  <c r="F2411" i="1"/>
  <c r="F2410" i="1"/>
  <c r="F2409" i="1"/>
  <c r="F2406" i="1"/>
  <c r="F2404" i="1"/>
  <c r="F2403" i="1"/>
  <c r="F2402" i="1"/>
  <c r="F2399" i="1"/>
  <c r="F2395" i="1"/>
  <c r="F2394" i="1"/>
  <c r="F2393" i="1"/>
  <c r="F2392" i="1"/>
  <c r="F2391" i="1"/>
  <c r="F2386" i="1"/>
  <c r="F2385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1" i="1"/>
  <c r="F2349" i="1"/>
  <c r="F2347" i="1"/>
  <c r="F2345" i="1"/>
  <c r="F2344" i="1"/>
  <c r="F2343" i="1"/>
  <c r="F2342" i="1"/>
  <c r="F2341" i="1"/>
  <c r="F2340" i="1"/>
  <c r="F2338" i="1"/>
  <c r="F2337" i="1"/>
  <c r="F2336" i="1"/>
  <c r="F2333" i="1"/>
  <c r="F2330" i="1"/>
  <c r="F2327" i="1"/>
  <c r="F2326" i="1"/>
  <c r="F2325" i="1"/>
  <c r="F2324" i="1"/>
  <c r="F2323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1" i="1"/>
  <c r="F2290" i="1"/>
  <c r="F2289" i="1"/>
  <c r="F2288" i="1"/>
  <c r="F2285" i="1"/>
  <c r="F2284" i="1"/>
  <c r="F2283" i="1"/>
  <c r="F2282" i="1"/>
  <c r="F2281" i="1"/>
  <c r="F2278" i="1"/>
  <c r="F2277" i="1"/>
  <c r="F2276" i="1"/>
  <c r="F2273" i="1"/>
  <c r="F2269" i="1"/>
  <c r="F2264" i="1"/>
  <c r="F2263" i="1"/>
  <c r="F2260" i="1"/>
  <c r="F2255" i="1"/>
  <c r="F2252" i="1"/>
  <c r="F2250" i="1"/>
  <c r="F2249" i="1"/>
  <c r="F2248" i="1"/>
  <c r="F2247" i="1"/>
  <c r="F2246" i="1"/>
  <c r="F2241" i="1"/>
  <c r="F2238" i="1"/>
  <c r="F2237" i="1"/>
  <c r="F2236" i="1"/>
  <c r="F2233" i="1"/>
  <c r="F2230" i="1"/>
  <c r="F2227" i="1"/>
  <c r="F2222" i="1"/>
  <c r="F2220" i="1"/>
  <c r="F2219" i="1"/>
  <c r="F2216" i="1"/>
  <c r="F2211" i="1"/>
  <c r="F2210" i="1"/>
  <c r="F2207" i="1"/>
  <c r="F2206" i="1"/>
  <c r="F2202" i="1"/>
  <c r="F2201" i="1"/>
  <c r="F2200" i="1"/>
  <c r="F2199" i="1"/>
  <c r="F2198" i="1"/>
  <c r="F2194" i="1"/>
  <c r="F2193" i="1"/>
  <c r="F2192" i="1"/>
  <c r="F2191" i="1"/>
  <c r="F2190" i="1"/>
  <c r="F2189" i="1"/>
  <c r="F2186" i="1"/>
  <c r="F2185" i="1"/>
  <c r="F2182" i="1"/>
  <c r="F2177" i="1"/>
  <c r="F2176" i="1"/>
  <c r="F2175" i="1"/>
  <c r="F2174" i="1"/>
  <c r="F2173" i="1"/>
  <c r="F2168" i="1"/>
  <c r="F2166" i="1"/>
  <c r="F2165" i="1"/>
  <c r="F2162" i="1"/>
  <c r="F2159" i="1"/>
  <c r="F2156" i="1"/>
  <c r="F2155" i="1"/>
  <c r="F2154" i="1"/>
  <c r="F2153" i="1"/>
  <c r="F2152" i="1"/>
  <c r="F2151" i="1"/>
  <c r="F2150" i="1"/>
  <c r="F2149" i="1"/>
  <c r="F2146" i="1"/>
  <c r="F2145" i="1"/>
  <c r="F2144" i="1"/>
  <c r="F2143" i="1"/>
  <c r="F2142" i="1"/>
  <c r="F2141" i="1"/>
  <c r="F2140" i="1"/>
  <c r="F2139" i="1"/>
  <c r="F2136" i="1"/>
  <c r="F2135" i="1"/>
  <c r="F2130" i="1"/>
  <c r="F2129" i="1"/>
  <c r="F2124" i="1"/>
  <c r="F2122" i="1"/>
  <c r="F2121" i="1"/>
  <c r="F2118" i="1"/>
  <c r="F2117" i="1"/>
  <c r="F2116" i="1"/>
  <c r="F2111" i="1"/>
  <c r="F2110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89" i="1"/>
  <c r="F2088" i="1"/>
  <c r="F2087" i="1"/>
  <c r="F2084" i="1"/>
  <c r="F2083" i="1"/>
  <c r="F2082" i="1"/>
  <c r="F2079" i="1"/>
  <c r="F2078" i="1"/>
  <c r="F2073" i="1"/>
  <c r="F2072" i="1"/>
  <c r="F2071" i="1"/>
  <c r="F2070" i="1"/>
  <c r="F2069" i="1"/>
  <c r="F2066" i="1"/>
  <c r="F2065" i="1"/>
  <c r="F2064" i="1"/>
  <c r="F2063" i="1"/>
  <c r="F2062" i="1"/>
  <c r="F2061" i="1"/>
  <c r="F2060" i="1"/>
  <c r="F2059" i="1"/>
  <c r="F2058" i="1"/>
  <c r="F2055" i="1"/>
  <c r="F2054" i="1"/>
  <c r="F2053" i="1"/>
  <c r="F2052" i="1"/>
  <c r="F2049" i="1"/>
  <c r="F2048" i="1"/>
  <c r="F2045" i="1"/>
  <c r="F2044" i="1"/>
  <c r="F2043" i="1"/>
  <c r="F2042" i="1"/>
  <c r="F2038" i="1"/>
  <c r="F2037" i="1"/>
  <c r="F2036" i="1"/>
  <c r="F2033" i="1"/>
  <c r="F2032" i="1"/>
  <c r="F2031" i="1"/>
  <c r="F2026" i="1"/>
  <c r="F2025" i="1"/>
  <c r="F2024" i="1"/>
  <c r="F2023" i="1"/>
  <c r="F2022" i="1"/>
  <c r="F2021" i="1"/>
  <c r="F2020" i="1"/>
  <c r="F2019" i="1"/>
  <c r="F2016" i="1"/>
  <c r="F2013" i="1"/>
  <c r="F2012" i="1"/>
  <c r="F2007" i="1"/>
  <c r="F2006" i="1"/>
  <c r="F2005" i="1"/>
  <c r="F2002" i="1"/>
  <c r="F2001" i="1"/>
  <c r="F2000" i="1"/>
  <c r="F1999" i="1"/>
  <c r="F1995" i="1"/>
  <c r="F1994" i="1"/>
  <c r="F1992" i="1"/>
  <c r="F1986" i="1"/>
  <c r="F1985" i="1"/>
  <c r="F1983" i="1"/>
  <c r="F1981" i="1"/>
  <c r="F1980" i="1"/>
  <c r="F1975" i="1"/>
  <c r="F1973" i="1"/>
  <c r="F1970" i="1"/>
  <c r="F1969" i="1"/>
  <c r="F2550" i="1" s="1"/>
  <c r="F1958" i="1"/>
  <c r="F1957" i="1"/>
  <c r="F1956" i="1"/>
  <c r="F1954" i="1"/>
  <c r="F1953" i="1"/>
  <c r="F1952" i="1"/>
  <c r="F1951" i="1"/>
  <c r="F1949" i="1"/>
  <c r="F1948" i="1"/>
  <c r="F1944" i="1"/>
  <c r="F1941" i="1"/>
  <c r="F1940" i="1"/>
  <c r="F1938" i="1"/>
  <c r="F1937" i="1"/>
  <c r="F1936" i="1"/>
  <c r="F1935" i="1"/>
  <c r="F1933" i="1"/>
  <c r="F1932" i="1"/>
  <c r="F1931" i="1"/>
  <c r="F1930" i="1"/>
  <c r="F1928" i="1"/>
  <c r="F1927" i="1"/>
  <c r="F1926" i="1"/>
  <c r="F1925" i="1"/>
  <c r="F1923" i="1"/>
  <c r="F1922" i="1"/>
  <c r="F1921" i="1"/>
  <c r="F1919" i="1"/>
  <c r="F1918" i="1"/>
  <c r="F1917" i="1"/>
  <c r="F1916" i="1"/>
  <c r="F1912" i="1"/>
  <c r="F1911" i="1"/>
  <c r="F1907" i="1"/>
  <c r="F1906" i="1"/>
  <c r="F1905" i="1"/>
  <c r="F1903" i="1"/>
  <c r="F1901" i="1"/>
  <c r="F1900" i="1"/>
  <c r="F1899" i="1"/>
  <c r="F1898" i="1"/>
  <c r="F1896" i="1"/>
  <c r="F1895" i="1"/>
  <c r="F1894" i="1"/>
  <c r="F1893" i="1"/>
  <c r="F1891" i="1"/>
  <c r="F1890" i="1"/>
  <c r="F1886" i="1"/>
  <c r="F1885" i="1"/>
  <c r="F1883" i="1"/>
  <c r="F1881" i="1"/>
  <c r="F1880" i="1"/>
  <c r="F1960" i="1" s="1"/>
  <c r="F1873" i="1"/>
  <c r="F1869" i="1"/>
  <c r="F1863" i="1"/>
  <c r="F1862" i="1"/>
  <c r="F1861" i="1"/>
  <c r="F1860" i="1"/>
  <c r="F1859" i="1"/>
  <c r="F1856" i="1"/>
  <c r="F1855" i="1"/>
  <c r="F1850" i="1"/>
  <c r="F1849" i="1"/>
  <c r="F1847" i="1"/>
  <c r="F1845" i="1"/>
  <c r="F1844" i="1"/>
  <c r="F1840" i="1"/>
  <c r="F1839" i="1"/>
  <c r="F1837" i="1"/>
  <c r="F1836" i="1"/>
  <c r="F1835" i="1"/>
  <c r="F1833" i="1"/>
  <c r="F1832" i="1"/>
  <c r="F1828" i="1"/>
  <c r="F1827" i="1"/>
  <c r="F1825" i="1"/>
  <c r="F1824" i="1"/>
  <c r="F1822" i="1"/>
  <c r="F1820" i="1"/>
  <c r="F1819" i="1"/>
  <c r="F1817" i="1"/>
  <c r="F1816" i="1"/>
  <c r="F1814" i="1"/>
  <c r="F1812" i="1"/>
  <c r="F1811" i="1"/>
  <c r="F1810" i="1"/>
  <c r="F1809" i="1"/>
  <c r="F1807" i="1"/>
  <c r="F1806" i="1"/>
  <c r="F1804" i="1"/>
  <c r="F1803" i="1"/>
  <c r="F1799" i="1"/>
  <c r="F1798" i="1"/>
  <c r="F1797" i="1"/>
  <c r="F1793" i="1"/>
  <c r="F1792" i="1"/>
  <c r="F1788" i="1"/>
  <c r="F1787" i="1"/>
  <c r="F1783" i="1"/>
  <c r="F1782" i="1"/>
  <c r="F1781" i="1"/>
  <c r="F1780" i="1"/>
  <c r="F1778" i="1"/>
  <c r="F1777" i="1"/>
  <c r="F1776" i="1"/>
  <c r="F1772" i="1"/>
  <c r="F1771" i="1"/>
  <c r="F1767" i="1"/>
  <c r="F1766" i="1"/>
  <c r="F1762" i="1"/>
  <c r="F1761" i="1"/>
  <c r="F1760" i="1"/>
  <c r="F1758" i="1"/>
  <c r="F1757" i="1"/>
  <c r="F1865" i="1" s="1"/>
  <c r="F1756" i="1"/>
  <c r="F1745" i="1"/>
  <c r="A1745" i="1"/>
  <c r="F1744" i="1"/>
  <c r="F1743" i="1"/>
  <c r="F1742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8" i="1"/>
  <c r="F1707" i="1"/>
  <c r="F1706" i="1"/>
  <c r="F1705" i="1"/>
  <c r="F1702" i="1"/>
  <c r="F1701" i="1"/>
  <c r="F1700" i="1"/>
  <c r="F1697" i="1"/>
  <c r="F1696" i="1"/>
  <c r="F1691" i="1"/>
  <c r="F1689" i="1"/>
  <c r="F1687" i="1"/>
  <c r="F1686" i="1"/>
  <c r="F1685" i="1"/>
  <c r="F1682" i="1"/>
  <c r="F1679" i="1"/>
  <c r="F1678" i="1"/>
  <c r="F1675" i="1"/>
  <c r="F1674" i="1"/>
  <c r="F1673" i="1"/>
  <c r="F1672" i="1"/>
  <c r="F1671" i="1"/>
  <c r="F1668" i="1"/>
  <c r="F1666" i="1"/>
  <c r="F1665" i="1"/>
  <c r="F1663" i="1"/>
  <c r="F1662" i="1"/>
  <c r="F1661" i="1"/>
  <c r="F1660" i="1"/>
  <c r="F1659" i="1"/>
  <c r="F1658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5" i="1"/>
  <c r="F1624" i="1"/>
  <c r="F1623" i="1"/>
  <c r="F1622" i="1"/>
  <c r="F1620" i="1"/>
  <c r="F1617" i="1"/>
  <c r="F1616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4" i="1"/>
  <c r="F1551" i="1"/>
  <c r="F1549" i="1"/>
  <c r="F1548" i="1"/>
  <c r="F1547" i="1"/>
  <c r="F1546" i="1"/>
  <c r="F1545" i="1"/>
  <c r="F1543" i="1"/>
  <c r="F1541" i="1"/>
  <c r="F1539" i="1"/>
  <c r="F1538" i="1"/>
  <c r="F1536" i="1"/>
  <c r="F1534" i="1"/>
  <c r="F1533" i="1"/>
  <c r="F1531" i="1"/>
  <c r="F1530" i="1"/>
  <c r="F1528" i="1"/>
  <c r="F1526" i="1"/>
  <c r="F1525" i="1"/>
  <c r="F1523" i="1"/>
  <c r="F1521" i="1"/>
  <c r="F1520" i="1"/>
  <c r="F1519" i="1"/>
  <c r="F1518" i="1"/>
  <c r="F1516" i="1"/>
  <c r="F1515" i="1"/>
  <c r="F1514" i="1"/>
  <c r="F1513" i="1"/>
  <c r="F1511" i="1"/>
  <c r="F1510" i="1"/>
  <c r="F1509" i="1"/>
  <c r="F1508" i="1"/>
  <c r="F1506" i="1"/>
  <c r="F1505" i="1"/>
  <c r="F1504" i="1"/>
  <c r="F1503" i="1"/>
  <c r="F1501" i="1"/>
  <c r="F1500" i="1"/>
  <c r="F1498" i="1"/>
  <c r="F1497" i="1"/>
  <c r="F1496" i="1"/>
  <c r="F1495" i="1"/>
  <c r="F1494" i="1"/>
  <c r="E1490" i="1"/>
  <c r="E1491" i="1" s="1"/>
  <c r="E1489" i="1"/>
  <c r="F1489" i="1" s="1"/>
  <c r="F1488" i="1"/>
  <c r="F1486" i="1"/>
  <c r="E1485" i="1"/>
  <c r="F1484" i="1"/>
  <c r="F1481" i="1"/>
  <c r="F1480" i="1"/>
  <c r="F1478" i="1"/>
  <c r="F1476" i="1"/>
  <c r="F1475" i="1"/>
  <c r="F1474" i="1"/>
  <c r="F1473" i="1"/>
  <c r="F1471" i="1"/>
  <c r="F1470" i="1"/>
  <c r="F1469" i="1"/>
  <c r="F1468" i="1"/>
  <c r="F1466" i="1"/>
  <c r="E1466" i="1"/>
  <c r="F1465" i="1"/>
  <c r="F1463" i="1"/>
  <c r="F1462" i="1"/>
  <c r="F1461" i="1"/>
  <c r="F1459" i="1"/>
  <c r="F1458" i="1"/>
  <c r="F1456" i="1"/>
  <c r="F1455" i="1"/>
  <c r="F1453" i="1"/>
  <c r="F1452" i="1"/>
  <c r="F1451" i="1"/>
  <c r="F1450" i="1"/>
  <c r="F1448" i="1"/>
  <c r="F1447" i="1"/>
  <c r="F1446" i="1"/>
  <c r="F1445" i="1"/>
  <c r="F1443" i="1"/>
  <c r="F1442" i="1"/>
  <c r="F1441" i="1"/>
  <c r="F1439" i="1"/>
  <c r="F1438" i="1"/>
  <c r="F1437" i="1"/>
  <c r="F1436" i="1"/>
  <c r="F1434" i="1"/>
  <c r="F1433" i="1"/>
  <c r="F1430" i="1"/>
  <c r="F1429" i="1"/>
  <c r="F1428" i="1"/>
  <c r="F1427" i="1"/>
  <c r="F1426" i="1"/>
  <c r="F1425" i="1"/>
  <c r="F1423" i="1"/>
  <c r="F1422" i="1"/>
  <c r="F1420" i="1"/>
  <c r="F1419" i="1"/>
  <c r="F1418" i="1"/>
  <c r="F1417" i="1"/>
  <c r="F1415" i="1"/>
  <c r="F1414" i="1"/>
  <c r="F1413" i="1"/>
  <c r="F1411" i="1"/>
  <c r="F1410" i="1"/>
  <c r="F1409" i="1"/>
  <c r="F1407" i="1"/>
  <c r="F1406" i="1"/>
  <c r="F1405" i="1"/>
  <c r="F1404" i="1"/>
  <c r="F1402" i="1"/>
  <c r="F1400" i="1"/>
  <c r="F1399" i="1"/>
  <c r="F1397" i="1"/>
  <c r="F1395" i="1"/>
  <c r="F1394" i="1"/>
  <c r="F1393" i="1"/>
  <c r="F1392" i="1"/>
  <c r="F1389" i="1"/>
  <c r="F1387" i="1"/>
  <c r="F1386" i="1"/>
  <c r="F1385" i="1"/>
  <c r="F1383" i="1"/>
  <c r="F1382" i="1"/>
  <c r="F1381" i="1"/>
  <c r="F1377" i="1"/>
  <c r="F1376" i="1"/>
  <c r="F1374" i="1"/>
  <c r="F1372" i="1"/>
  <c r="F1359" i="1"/>
  <c r="F1358" i="1"/>
  <c r="F1357" i="1"/>
  <c r="F1356" i="1"/>
  <c r="F1353" i="1"/>
  <c r="F1352" i="1"/>
  <c r="F1351" i="1"/>
  <c r="F1348" i="1"/>
  <c r="F1361" i="1" s="1"/>
  <c r="F1347" i="1"/>
  <c r="F1344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41" i="1" s="1"/>
  <c r="F1311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0" i="1"/>
  <c r="F1229" i="1"/>
  <c r="F1225" i="1"/>
  <c r="F1224" i="1"/>
  <c r="F1222" i="1"/>
  <c r="F1221" i="1"/>
  <c r="F1220" i="1"/>
  <c r="F1218" i="1"/>
  <c r="F1217" i="1"/>
  <c r="F1216" i="1"/>
  <c r="F1215" i="1"/>
  <c r="F1214" i="1"/>
  <c r="F1213" i="1"/>
  <c r="F1212" i="1"/>
  <c r="F1211" i="1"/>
  <c r="F1210" i="1"/>
  <c r="F1209" i="1"/>
  <c r="F1207" i="1"/>
  <c r="F1206" i="1"/>
  <c r="F1205" i="1"/>
  <c r="F1204" i="1"/>
  <c r="F1203" i="1"/>
  <c r="F1202" i="1"/>
  <c r="F1201" i="1"/>
  <c r="F1200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79" i="1"/>
  <c r="F1178" i="1"/>
  <c r="F1177" i="1"/>
  <c r="F1175" i="1"/>
  <c r="F1174" i="1"/>
  <c r="F1173" i="1"/>
  <c r="F1172" i="1"/>
  <c r="F1171" i="1"/>
  <c r="F1170" i="1"/>
  <c r="F1169" i="1"/>
  <c r="F1168" i="1"/>
  <c r="F1167" i="1"/>
  <c r="F1166" i="1"/>
  <c r="F1165" i="1"/>
  <c r="F1163" i="1"/>
  <c r="F1162" i="1"/>
  <c r="F1161" i="1"/>
  <c r="F1160" i="1"/>
  <c r="F1159" i="1"/>
  <c r="F1158" i="1"/>
  <c r="F1156" i="1"/>
  <c r="F1155" i="1"/>
  <c r="F1154" i="1"/>
  <c r="F1153" i="1"/>
  <c r="F1151" i="1"/>
  <c r="F1150" i="1"/>
  <c r="F1149" i="1"/>
  <c r="F1148" i="1"/>
  <c r="F1147" i="1"/>
  <c r="F1146" i="1"/>
  <c r="F1144" i="1"/>
  <c r="F1143" i="1"/>
  <c r="F1142" i="1"/>
  <c r="F1141" i="1"/>
  <c r="F1140" i="1"/>
  <c r="F1138" i="1"/>
  <c r="F1137" i="1"/>
  <c r="F1136" i="1"/>
  <c r="F1135" i="1"/>
  <c r="F1134" i="1"/>
  <c r="F1132" i="1"/>
  <c r="F1131" i="1"/>
  <c r="F1130" i="1"/>
  <c r="F1126" i="1"/>
  <c r="F1122" i="1"/>
  <c r="F1121" i="1"/>
  <c r="F1120" i="1"/>
  <c r="F1119" i="1"/>
  <c r="F1116" i="1"/>
  <c r="F1115" i="1"/>
  <c r="F1110" i="1"/>
  <c r="F1106" i="1"/>
  <c r="F1105" i="1"/>
  <c r="F1101" i="1"/>
  <c r="F1100" i="1"/>
  <c r="F1099" i="1"/>
  <c r="F1096" i="1"/>
  <c r="F1095" i="1"/>
  <c r="F1094" i="1"/>
  <c r="F1092" i="1"/>
  <c r="F1091" i="1"/>
  <c r="F1090" i="1"/>
  <c r="F1089" i="1"/>
  <c r="F1087" i="1"/>
  <c r="F1086" i="1"/>
  <c r="F1085" i="1"/>
  <c r="F1084" i="1"/>
  <c r="F1083" i="1"/>
  <c r="F1082" i="1"/>
  <c r="F1081" i="1"/>
  <c r="F1309" i="1" s="1"/>
  <c r="F1080" i="1"/>
  <c r="F1079" i="1"/>
  <c r="F1069" i="1"/>
  <c r="F1068" i="1"/>
  <c r="F1067" i="1"/>
  <c r="F1065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6" i="1"/>
  <c r="F1015" i="1"/>
  <c r="F1014" i="1"/>
  <c r="F1012" i="1"/>
  <c r="F1011" i="1"/>
  <c r="F1010" i="1"/>
  <c r="F1009" i="1"/>
  <c r="F1007" i="1"/>
  <c r="F1006" i="1"/>
  <c r="F1005" i="1"/>
  <c r="F1004" i="1"/>
  <c r="F1003" i="1"/>
  <c r="F1002" i="1"/>
  <c r="F1001" i="1"/>
  <c r="F1071" i="1" s="1"/>
  <c r="F994" i="1"/>
  <c r="F993" i="1"/>
  <c r="F992" i="1"/>
  <c r="F991" i="1"/>
  <c r="F988" i="1"/>
  <c r="F987" i="1"/>
  <c r="F986" i="1"/>
  <c r="F985" i="1"/>
  <c r="F984" i="1"/>
  <c r="F983" i="1"/>
  <c r="F982" i="1"/>
  <c r="A982" i="1"/>
  <c r="A983" i="1" s="1"/>
  <c r="A984" i="1" s="1"/>
  <c r="A985" i="1" s="1"/>
  <c r="A986" i="1" s="1"/>
  <c r="A987" i="1" s="1"/>
  <c r="A988" i="1" s="1"/>
  <c r="F981" i="1"/>
  <c r="F989" i="1" s="1"/>
  <c r="F979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78" i="1" s="1"/>
  <c r="F932" i="1"/>
  <c r="F931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6" i="1"/>
  <c r="F854" i="1"/>
  <c r="F852" i="1"/>
  <c r="F851" i="1"/>
  <c r="F850" i="1"/>
  <c r="F847" i="1"/>
  <c r="F844" i="1"/>
  <c r="F843" i="1"/>
  <c r="F840" i="1"/>
  <c r="F839" i="1"/>
  <c r="F838" i="1"/>
  <c r="F857" i="1" s="1"/>
  <c r="F837" i="1"/>
  <c r="F836" i="1"/>
  <c r="F833" i="1"/>
  <c r="F832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3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2" i="1"/>
  <c r="F781" i="1"/>
  <c r="F780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4" i="1"/>
  <c r="F763" i="1"/>
  <c r="F762" i="1"/>
  <c r="F761" i="1"/>
  <c r="F760" i="1"/>
  <c r="F759" i="1"/>
  <c r="F758" i="1"/>
  <c r="F757" i="1"/>
  <c r="F756" i="1"/>
  <c r="F831" i="1" s="1"/>
  <c r="F755" i="1"/>
  <c r="F754" i="1"/>
  <c r="F753" i="1"/>
  <c r="F751" i="1"/>
  <c r="F749" i="1"/>
  <c r="F746" i="1"/>
  <c r="F743" i="1"/>
  <c r="F742" i="1"/>
  <c r="F741" i="1"/>
  <c r="F738" i="1"/>
  <c r="F734" i="1"/>
  <c r="F733" i="1"/>
  <c r="F732" i="1"/>
  <c r="F731" i="1"/>
  <c r="F730" i="1"/>
  <c r="F727" i="1"/>
  <c r="F726" i="1"/>
  <c r="F723" i="1"/>
  <c r="F721" i="1"/>
  <c r="F719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8" i="1"/>
  <c r="F247" i="1"/>
  <c r="F246" i="1"/>
  <c r="F245" i="1"/>
  <c r="F244" i="1"/>
  <c r="F243" i="1"/>
  <c r="F242" i="1"/>
  <c r="F241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5" i="1"/>
  <c r="F134" i="1"/>
  <c r="F133" i="1"/>
  <c r="F131" i="1"/>
  <c r="F130" i="1"/>
  <c r="F129" i="1"/>
  <c r="F127" i="1"/>
  <c r="F126" i="1"/>
  <c r="F125" i="1"/>
  <c r="F124" i="1"/>
  <c r="F123" i="1"/>
  <c r="F122" i="1"/>
  <c r="F752" i="1" s="1"/>
  <c r="F121" i="1"/>
  <c r="F120" i="1"/>
  <c r="F119" i="1"/>
  <c r="F118" i="1"/>
  <c r="F117" i="1"/>
  <c r="F116" i="1"/>
  <c r="F114" i="1"/>
  <c r="F113" i="1"/>
  <c r="F112" i="1"/>
  <c r="F111" i="1"/>
  <c r="F110" i="1"/>
  <c r="F109" i="1"/>
  <c r="F108" i="1"/>
  <c r="F107" i="1"/>
  <c r="F106" i="1"/>
  <c r="F105" i="1"/>
  <c r="F104" i="1"/>
  <c r="F115" i="1" s="1"/>
  <c r="F103" i="1"/>
  <c r="F102" i="1"/>
  <c r="F101" i="1"/>
  <c r="F99" i="1"/>
  <c r="F97" i="1"/>
  <c r="F96" i="1"/>
  <c r="F95" i="1"/>
  <c r="F94" i="1"/>
  <c r="F92" i="1"/>
  <c r="F91" i="1"/>
  <c r="F90" i="1"/>
  <c r="F89" i="1"/>
  <c r="F85" i="1"/>
  <c r="F84" i="1"/>
  <c r="F82" i="1"/>
  <c r="F81" i="1"/>
  <c r="F79" i="1"/>
  <c r="F78" i="1"/>
  <c r="F77" i="1"/>
  <c r="F76" i="1"/>
  <c r="F75" i="1"/>
  <c r="F74" i="1"/>
  <c r="F73" i="1"/>
  <c r="F71" i="1"/>
  <c r="F70" i="1"/>
  <c r="F69" i="1"/>
  <c r="F68" i="1"/>
  <c r="F64" i="1"/>
  <c r="F62" i="1"/>
  <c r="F61" i="1"/>
  <c r="F60" i="1"/>
  <c r="F59" i="1"/>
  <c r="F58" i="1"/>
  <c r="F57" i="1"/>
  <c r="F55" i="1"/>
  <c r="F54" i="1"/>
  <c r="F53" i="1"/>
  <c r="F52" i="1"/>
  <c r="F51" i="1"/>
  <c r="F50" i="1"/>
  <c r="F47" i="1"/>
  <c r="F46" i="1"/>
  <c r="F45" i="1"/>
  <c r="F44" i="1"/>
  <c r="F43" i="1"/>
  <c r="F41" i="1"/>
  <c r="F40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3" i="1"/>
  <c r="F22" i="1"/>
  <c r="F100" i="1" s="1"/>
  <c r="F17" i="1"/>
  <c r="F16" i="1"/>
  <c r="F15" i="1"/>
  <c r="F1362" i="1" l="1"/>
  <c r="F1364" i="1" s="1"/>
  <c r="F1491" i="1"/>
  <c r="E1492" i="1"/>
  <c r="F996" i="1"/>
  <c r="F2868" i="1"/>
  <c r="F1490" i="1"/>
  <c r="F1485" i="1"/>
  <c r="F2912" i="1"/>
  <c r="F2914" i="1" s="1"/>
  <c r="F1746" i="1" l="1"/>
  <c r="F2871" i="1" s="1"/>
  <c r="F2873" i="1" s="1"/>
  <c r="F1492" i="1"/>
  <c r="F1366" i="1"/>
  <c r="F2886" i="1" l="1"/>
  <c r="F2878" i="1"/>
  <c r="F2877" i="1"/>
  <c r="F2882" i="1"/>
  <c r="F2876" i="1"/>
  <c r="F2881" i="1"/>
  <c r="F2880" i="1"/>
  <c r="F2879" i="1"/>
  <c r="F2883" i="1" l="1"/>
  <c r="F2898" i="1"/>
  <c r="F2917" i="1" s="1"/>
  <c r="F2919" i="1" s="1"/>
</calcChain>
</file>

<file path=xl/comments1.xml><?xml version="1.0" encoding="utf-8"?>
<comments xmlns="http://schemas.openxmlformats.org/spreadsheetml/2006/main">
  <authors>
    <author>tc={3D393F5A-C8FC-4EA4-8139-059D0D59DD89}</author>
  </authors>
  <commentList>
    <comment ref="B1622" authorId="0" shapeId="0">
      <text>
        <r>
          <rPr>
            <sz val="10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mismo título dos veces?</t>
        </r>
      </text>
    </comment>
  </commentList>
</comments>
</file>

<file path=xl/sharedStrings.xml><?xml version="1.0" encoding="utf-8"?>
<sst xmlns="http://schemas.openxmlformats.org/spreadsheetml/2006/main" count="4485" uniqueCount="1536">
  <si>
    <t>INSTITUTO NACIONAL DE AGUAS POTABLES Y ALCANTARILLADOS</t>
  </si>
  <si>
    <t>***INAPA***</t>
  </si>
  <si>
    <t>DIRECCION DE INGENIERIA</t>
  </si>
  <si>
    <t>DEPARTAMENTO DE COSTOS Y PRESUPUESTOS</t>
  </si>
  <si>
    <t>CPS: 0051-2019</t>
  </si>
  <si>
    <t>Obra : CONSTRUCCIÓN OBRA DE TOMA, PLANTA POTABILIZADORA Y DEPÓSITO REGULADOR DEL ACUEDUCTO PARTIDO</t>
  </si>
  <si>
    <t>Ubicación : PROVINCIA DAJABON</t>
  </si>
  <si>
    <t>ZONA: I</t>
  </si>
  <si>
    <t>CONTRATISTA: RAMON GUADALUPE FRANCISCO RODRIGUEZ</t>
  </si>
  <si>
    <t>CONTRATO NO:057/2019</t>
  </si>
  <si>
    <t>PRESUPUESTO ACTUALIZADO NO.2 D/F FEBRERO 2022</t>
  </si>
  <si>
    <t>Partida</t>
  </si>
  <si>
    <t>Descripción</t>
  </si>
  <si>
    <t>Cant.</t>
  </si>
  <si>
    <t>Und.</t>
  </si>
  <si>
    <t>P.U. (RD$)</t>
  </si>
  <si>
    <t>Valor (RD$)</t>
  </si>
  <si>
    <t>A</t>
  </si>
  <si>
    <t>MEJORAMIENTO OBRA DE TOMA</t>
  </si>
  <si>
    <t>I</t>
  </si>
  <si>
    <t xml:space="preserve">DIQUE </t>
  </si>
  <si>
    <t xml:space="preserve">CORTE Y BOTE DE ARBOL </t>
  </si>
  <si>
    <t xml:space="preserve">ARBOL DE GRAN TAMAÑO </t>
  </si>
  <si>
    <t>1.1.1</t>
  </si>
  <si>
    <t xml:space="preserve">USO DE CIERRA ELECTRICA </t>
  </si>
  <si>
    <t>U</t>
  </si>
  <si>
    <t>1.1.2</t>
  </si>
  <si>
    <t xml:space="preserve">USO DE PLANTA ELECTRICA </t>
  </si>
  <si>
    <t>1.1.3</t>
  </si>
  <si>
    <t xml:space="preserve">OBREROS 6 HB (INCLUYE EXTRACCION DEL TRONCO Y BOTE EN SITU) </t>
  </si>
  <si>
    <t>DIA</t>
  </si>
  <si>
    <t>PRELIMINARES</t>
  </si>
  <si>
    <t>REPLANTEO Y CONTROL TOPOGRAFICO</t>
  </si>
  <si>
    <t xml:space="preserve">VISITAS </t>
  </si>
  <si>
    <t xml:space="preserve">USO DE EQUIPO DE 80 HP PARA MOVIMIENTO DE TIERRA </t>
  </si>
  <si>
    <t>HR</t>
  </si>
  <si>
    <t xml:space="preserve">CONSTRUCCION DE ATAGUIA CON SACOS </t>
  </si>
  <si>
    <t>SUMINISTRO Y COLOCACION DE MUROS DE SACOS</t>
  </si>
  <si>
    <t>M3</t>
  </si>
  <si>
    <t xml:space="preserve">EXTRACCION DE LOS MUROS DE SACOS DEL CAUCE DEL RIO </t>
  </si>
  <si>
    <t xml:space="preserve">HORMIGON ARMADO EN: ( F'C=280 KG/CM² ) (INCLUYE EL VIBRADO Y EL ADITIVO) VACIADO EN SITU </t>
  </si>
  <si>
    <t>CUENCO AMORTIGUADOR 0.20 - 2.06 QQ/M3</t>
  </si>
  <si>
    <t xml:space="preserve">ZAPATA DEL MURO ALETON  0.40 - 0.98 QQ/M3 </t>
  </si>
  <si>
    <t xml:space="preserve">MURO ALETON  0.40 - 1.75 QQ/M3 </t>
  </si>
  <si>
    <t>SUMINISTRO E INSTALACIONES DE:</t>
  </si>
  <si>
    <t xml:space="preserve">REJILLA </t>
  </si>
  <si>
    <t>RAMPA Y ANDAMIOS P/ VACIADO</t>
  </si>
  <si>
    <t xml:space="preserve">INSTALACIONES DEL DIQUE: </t>
  </si>
  <si>
    <t xml:space="preserve">ACHIQUE C/BOMBA 4" ( 2 U )  </t>
  </si>
  <si>
    <t>DIAS</t>
  </si>
  <si>
    <t>TRANSPORTE INTERNO DE MATERIALES</t>
  </si>
  <si>
    <t xml:space="preserve">CON CAMION D= 3.1 KM </t>
  </si>
  <si>
    <t>9.1.1</t>
  </si>
  <si>
    <t xml:space="preserve">ARENA </t>
  </si>
  <si>
    <t>9.1.2</t>
  </si>
  <si>
    <t xml:space="preserve">GRAVA </t>
  </si>
  <si>
    <t>9.1.3</t>
  </si>
  <si>
    <t xml:space="preserve">CEMENTO </t>
  </si>
  <si>
    <t>FD</t>
  </si>
  <si>
    <t>9.1.4</t>
  </si>
  <si>
    <t xml:space="preserve">ACERO </t>
  </si>
  <si>
    <t>QQ</t>
  </si>
  <si>
    <t>9.1.5</t>
  </si>
  <si>
    <t xml:space="preserve">PIEZAS Y VALVULAS </t>
  </si>
  <si>
    <t xml:space="preserve">CON ANIMALES D= 450 M </t>
  </si>
  <si>
    <t>9.2.1</t>
  </si>
  <si>
    <t>9.2.2</t>
  </si>
  <si>
    <t>9.2.3</t>
  </si>
  <si>
    <t>9.2.4</t>
  </si>
  <si>
    <t>9.2.5</t>
  </si>
  <si>
    <t xml:space="preserve">LIMPIEZA FINAL </t>
  </si>
  <si>
    <t>II</t>
  </si>
  <si>
    <t xml:space="preserve">REGISTRO DE ENTRADA </t>
  </si>
  <si>
    <t xml:space="preserve">VALVULA DE COMPUERTA CON VASTAGO ESTACIONARIO DE 12" H.F PLATILLADA COMPLETA DE 150 PSI H= 2 M </t>
  </si>
  <si>
    <t xml:space="preserve">TAPA METALICA (1.00 X 1.00 )| </t>
  </si>
  <si>
    <t xml:space="preserve">MANO DE OBRA (INCLUYE MATERIALES)  </t>
  </si>
  <si>
    <t>III</t>
  </si>
  <si>
    <t xml:space="preserve">DESARENADOR </t>
  </si>
  <si>
    <t xml:space="preserve">LIMPIEZA DEL DESARENADOR </t>
  </si>
  <si>
    <t xml:space="preserve">OBREROS  8 HB </t>
  </si>
  <si>
    <t xml:space="preserve">DIA </t>
  </si>
  <si>
    <t xml:space="preserve">HERRAMIENTAS MENORES </t>
  </si>
  <si>
    <t xml:space="preserve">HORMIGON CICLOPEO FC'= 210 KG/CM2 (ENTRE DESARENADOR Y EL REGISTRO DE DESAGUE) </t>
  </si>
  <si>
    <t xml:space="preserve">TERMINACION DE SUPERFICIE </t>
  </si>
  <si>
    <t xml:space="preserve">FINO DE FONDO EN DESARENADOR EXISTENTE (INCLUYE USO DE UNA PLANTA ELECTRICA A TODO COSTO) </t>
  </si>
  <si>
    <t>M2</t>
  </si>
  <si>
    <t>5.1.1</t>
  </si>
  <si>
    <t>5.1.2</t>
  </si>
  <si>
    <t>5.1.3</t>
  </si>
  <si>
    <t>5.2.1</t>
  </si>
  <si>
    <t>5.2.2</t>
  </si>
  <si>
    <t>5.2.3</t>
  </si>
  <si>
    <t xml:space="preserve">                    </t>
  </si>
  <si>
    <t>SUB-TOTAL A</t>
  </si>
  <si>
    <t>B</t>
  </si>
  <si>
    <t>LINEA DE CONDUCCION DESDE OBRA DE TOMA HASTA PLANTA DE POTABILIZADORA</t>
  </si>
  <si>
    <t xml:space="preserve">SUMINISTRO Y COLOCACIÓN DE VÁLVULAS: </t>
  </si>
  <si>
    <t xml:space="preserve">DE DESAGÜE DE Ø6'' H.F. PLATILLADA COMPLETA DE 150 PSI (ACERO-ACERO) (VER PLANOS)  (INCLUYE: CUERPO DE LA VALVULA,  TEE Ø12" X Ø 6" ACERO SCH-40 C/PROTECCION ANTICORROSIVA, CODO DE 6" X 90º ACERO SCH 40 C/PROTECCION ANTICORROSIVA,  JUNTA MECANICA TIPO DRESSER DE Ø6" DE 150 PSI, UN TUBO DE ACERO DE Ø6" ACERO SCH-40 C/PROTECCION ANTICORROSIVA, ANCLAJES DE H.S. FC'= 180 KG/CM2, MOVIMIENTO DE TIERRA Y MANO DE OBRA) </t>
  </si>
  <si>
    <t xml:space="preserve">DE DESAGÜE DE Ø6'' H.F. PLATILLADA COMPLETA DE 150 PSI (ACERO-PVC)  (VER PLANOS)  (INCLUYE: CUERPO DE LA VALVULA, TEE Ø12" X Ø 6" ACERO SCH-40 C/PROTECCION ANTICORROSIVA  CODO 6" X 90º ACERO SCH-40 C/PROTECCION ANTIRROSIVA, JUNTA MECANICA TIPO DRESSER DE Ø12" Y Ø6" DE 150 PSI , UN TUBO DE ACERO DE Ø6" SCH-40 C/PROTECCION ANTICORROSIVA, ANCLAJES DE H.S. FC'= 180 KG/CM2, MOVIMIENTO DE TIERRA Y MANO DE OBRA) </t>
  </si>
  <si>
    <t xml:space="preserve">DE AIRE COMBINADA DE Ø4'' H.F. COMPLETA DE 150 PSI ACERO-ACERO (VER PLANOS) (INCLUYE: CUERPO DE LA VALVULA, NIPLES DE4" EN H.G, CUERPO DE LA VALVULA DE COMPUERTA  SOLDADA DE 4", TEE DE 12" X 4" ACERO SCH 40 C/PROTECCION ANTICORROSIVA, MOVIMIENTO DE TIERRA Y MANO DE OBRA) </t>
  </si>
  <si>
    <t xml:space="preserve">DE AIRE Ø2'' H.F. COMPLETA DE 150 PSI  ACERO-ACERO (VER PLANOS) (INCLUYE: CUERPO DE LA VALVULA, NIPLES DE 2" EN H.G, CUERPO DE LA VALVULA  DE COMPUERTA SOLDADA DE 2"  TEE DE 12" X 4" ACERO SCH 40 C/PROTECCION ANTICORROSIVA, MOVIMIENTO DE TIERRA Y MANO DE OBRA) </t>
  </si>
  <si>
    <t xml:space="preserve">DE AIRE COMBINADA DE Ø4'' H.F. COMPLETA DE 150 PSI ACERO-PVC (VER PLANOS) (INCLUYE: CUERPO DE LA VALVULA, NIPLES DE4" EN H.G, CUERPO DE LA VALVULA DE COMPUERTA  SOLDADA DE 4", TEE DE 12" X 4" ACERO SCH 40 C/PROTECCION, JUNTAS MECANICA TIPO DRESSER Ø12",  ANTICORROSIVA, MOVIMIENTO DE TIERRA Y MANO DE OBRA) </t>
  </si>
  <si>
    <t xml:space="preserve">DE AIRE Ø2'' H.F. COMPLETA DE 150 PSI  ACERO-PVC (VER PLANOS) (INCLUYE: CUERPO DE LA VALVULA, NIPLES DE 2" EN H.G, CUERPO DE LA VALVULA  DE COMPUERTA SOLDADA DE 2"  TEE DE 12" X 2" ACERO SCH 40 C/PROTECCION ANTICORROSIVA, JUNTA MECANICA TIPO DRESSER DE 12",    MOVIMIENTO DE TIERRA Y MANO DE OBRA) </t>
  </si>
  <si>
    <t xml:space="preserve">CAJA TELESCOPICA PARA VALVULA DE DESAGUE </t>
  </si>
  <si>
    <t xml:space="preserve">REGISTRO P/VALVULA DE AIRE (SEGUN PLANOS) </t>
  </si>
  <si>
    <t>SUB-TOTAL B</t>
  </si>
  <si>
    <t>C</t>
  </si>
  <si>
    <t xml:space="preserve">PLANTA POTABILIZADORA DE FILTRACION RAPIDA 70 LPS </t>
  </si>
  <si>
    <t>PLANTA POTABILIZADORA 70 LPS</t>
  </si>
  <si>
    <t xml:space="preserve">REPLANTEO Y CONTROL TOPOGRAFICO </t>
  </si>
  <si>
    <t>ENTRADA GENERAL PLANTA</t>
  </si>
  <si>
    <t>SUMINISTRO Y COLOCACIÓN DE</t>
  </si>
  <si>
    <t>2.1.1</t>
  </si>
  <si>
    <t xml:space="preserve">CODO 12" X 90 ACERO SCH-40 C/PROTECCION ANTICORROSIVA </t>
  </si>
  <si>
    <t>ANCLAJES H.S. P/ PIEZAS ACERO</t>
  </si>
  <si>
    <t xml:space="preserve">REGISTROS P/ VÁLVULAS H.A.   (1.30X1.30X1.50) (VER PLANOS) FC'= 210 KG/CM2 </t>
  </si>
  <si>
    <t xml:space="preserve">CANALETA DE PARSHALL </t>
  </si>
  <si>
    <t xml:space="preserve">HORMIGON ARMADO EN : FC'= 280 KG/CM2 </t>
  </si>
  <si>
    <t>4.1.1</t>
  </si>
  <si>
    <t>LOSA DE FONDO  0.15 - 3.82 QQ/M3</t>
  </si>
  <si>
    <t>4.1.2</t>
  </si>
  <si>
    <t xml:space="preserve">MUROS  0.20 - 3.55 QQ/M3 (HORMIGON INDUSTRIAL) </t>
  </si>
  <si>
    <t>TERMINACIÓN DE SUPERFICIE :</t>
  </si>
  <si>
    <t>4.2.1</t>
  </si>
  <si>
    <t>PAÑETE INTERIOR PULIDO</t>
  </si>
  <si>
    <t>4.2.2</t>
  </si>
  <si>
    <t>FINO LOSA FONDO PULIDO</t>
  </si>
  <si>
    <t>4.2.3</t>
  </si>
  <si>
    <t>CANTOS</t>
  </si>
  <si>
    <t>M</t>
  </si>
  <si>
    <t xml:space="preserve">RELLENO H.S. EN FONDO FC'= 180 KG/CM2 </t>
  </si>
  <si>
    <t xml:space="preserve">RELLENO H.S.  P/ SALTO HIDRÁULICO FC'= 180 KG/CM2 </t>
  </si>
  <si>
    <t>FLOCULADORES</t>
  </si>
  <si>
    <t xml:space="preserve">MUROS  0.30 - 2.72 QQ/M3, (H=4.20 M) (HORMIGON INDUSTRIAL) </t>
  </si>
  <si>
    <t xml:space="preserve">CANTOS </t>
  </si>
  <si>
    <t>SUMINISTRO DE:</t>
  </si>
  <si>
    <t>5.4.1</t>
  </si>
  <si>
    <t>VÁLVULA DE COMPUERTA 6" H.F. PLATILLADA COMPLETA DE 150 PSI (DESAGÜE)</t>
  </si>
  <si>
    <t>5.4.2</t>
  </si>
  <si>
    <t>CODO 6" X 90 ACERO SCH-40 C/PROTECCION ANTICORROSIVA (DESAGÜE)</t>
  </si>
  <si>
    <t>5.4.3</t>
  </si>
  <si>
    <t>NIPLE 6"X3' ACERO SCH-40 C/PROTECCION ANTICORROSIVA (DESAGÜE)</t>
  </si>
  <si>
    <t>5.4.4</t>
  </si>
  <si>
    <t xml:space="preserve">TUBERÍA  DE 6" ACERO SCH-40 C/PROTECCION ANTICORROSIVA  (DESAGÜE) </t>
  </si>
  <si>
    <t>5.4.5</t>
  </si>
  <si>
    <t xml:space="preserve">MANO DE OBRA </t>
  </si>
  <si>
    <t>ANCLAJES P/PIEZAS ESPECIALES</t>
  </si>
  <si>
    <t xml:space="preserve">REGISTRO P/ VÁLVULA 6" (SEGUN PLANOS) </t>
  </si>
  <si>
    <t>CANALETA DESAGÜE FLOCULADORES</t>
  </si>
  <si>
    <t>6.2.1</t>
  </si>
  <si>
    <t>6.2.3</t>
  </si>
  <si>
    <t>CANALETA SALIDA FLOCULADORES</t>
  </si>
  <si>
    <t>7.2.1</t>
  </si>
  <si>
    <t>7.2.2</t>
  </si>
  <si>
    <t>7.2.3</t>
  </si>
  <si>
    <t>CANAL DISTRIBUCIÓN AGUA A SEDIMENTADORES</t>
  </si>
  <si>
    <t>8.2.1</t>
  </si>
  <si>
    <t>8.2.2</t>
  </si>
  <si>
    <t>SUMINISTRO Y COLOCACIÓN DE:</t>
  </si>
  <si>
    <t>8.4.1</t>
  </si>
  <si>
    <t>8.4.2</t>
  </si>
  <si>
    <t>8.4.3</t>
  </si>
  <si>
    <t>8.4.4</t>
  </si>
  <si>
    <t>8.4.5</t>
  </si>
  <si>
    <t>CANALETA ENTRADA A SEDIMENTADORES</t>
  </si>
  <si>
    <t>INSTALACIONES (SUMINISTRO Y COLOCACION)</t>
  </si>
  <si>
    <t>9.3.1</t>
  </si>
  <si>
    <t>NIPLE 6"X1' PVC P/ ORIFICIOS CANALETA</t>
  </si>
  <si>
    <t>SEDIMENTADORES</t>
  </si>
  <si>
    <t>10.1.1</t>
  </si>
  <si>
    <t>MUROS  0.30 - 2.81 QQ/M3</t>
  </si>
  <si>
    <t>10.1.2</t>
  </si>
  <si>
    <t>MUROS  0.20 - 3.55 QQ/M3</t>
  </si>
  <si>
    <t>10.2.1</t>
  </si>
  <si>
    <t>10.2.3</t>
  </si>
  <si>
    <t>10.5.1</t>
  </si>
  <si>
    <t>TUBERÍA  6" PVC SDR-26 (PERFORADA), L=2.70 M</t>
  </si>
  <si>
    <t>10.5.2</t>
  </si>
  <si>
    <t>RED 12"X6" ACERO SCH-40 C/PROTECCION ANTICORROSIVA   (DESAGÜE)</t>
  </si>
  <si>
    <t>10.5.3</t>
  </si>
  <si>
    <t>VÁLVULA DE MARIPOSA 16" H.F. PLATILLADA COMPLETA ,VAST. H=5.76 M P/TRABAJAR SUMERGIDAS (DESAGUE FONDO)</t>
  </si>
  <si>
    <t>10.5.4</t>
  </si>
  <si>
    <t>10.5.5</t>
  </si>
  <si>
    <t>CANALETA SALIDA  SEDIMENTADORES</t>
  </si>
  <si>
    <t>11.1.1</t>
  </si>
  <si>
    <t>LOSA DE FONDO  0.20 - 2.90 QQ/M3</t>
  </si>
  <si>
    <t>11.2.1</t>
  </si>
  <si>
    <t>11.2.2</t>
  </si>
  <si>
    <t>11.2.3</t>
  </si>
  <si>
    <t>CANAL DESAGÜE SEDIMENTADORES</t>
  </si>
  <si>
    <t>12.2.1</t>
  </si>
  <si>
    <t>12.2.3</t>
  </si>
  <si>
    <t>CANAL DISTRIBUCIÓN AGUA A FILTRO</t>
  </si>
  <si>
    <t>13.2.1</t>
  </si>
  <si>
    <t>13.2.2</t>
  </si>
  <si>
    <t>13.2.3</t>
  </si>
  <si>
    <t>FILTROS</t>
  </si>
  <si>
    <t>14.1.1</t>
  </si>
  <si>
    <t xml:space="preserve">MUROS  0.30 - 2.23 QQ/M3 (HORMIGON INDUSTRIAL) </t>
  </si>
  <si>
    <t>14.2.1</t>
  </si>
  <si>
    <t>14.2.2</t>
  </si>
  <si>
    <t>SUMINISTRO Y COLOCACION DE:</t>
  </si>
  <si>
    <t>14.3.1</t>
  </si>
  <si>
    <t>VÁLVULA DE MARIPOSA  8" H.D. PLATILLADA COMPLETA (INC. VAST. H=5.90 M  Y PEDESTAL (DESAGUE)</t>
  </si>
  <si>
    <t>14.3.2</t>
  </si>
  <si>
    <t>VÁLVULA DE MARIPOSA  12" H.D.. PLATILLADA COMPLETA VAST. H=2.70 M Y PEDESTAL (ENTRADA)</t>
  </si>
  <si>
    <t>14.3.3</t>
  </si>
  <si>
    <t xml:space="preserve">MANO DE OBRA GENERAL DE 8" Y 12" </t>
  </si>
  <si>
    <t>GRANULOMETRÍA (SUMINISTRO Y ENVASADO)</t>
  </si>
  <si>
    <t>14.6.1</t>
  </si>
  <si>
    <t>ARENA  e=0.80 M</t>
  </si>
  <si>
    <t>14.6.2</t>
  </si>
  <si>
    <t>CAPA TORPEDO  e=0.10 M</t>
  </si>
  <si>
    <t>14.6.3</t>
  </si>
  <si>
    <t>GRAVA 1/8" @ 1/4" e=0.05 M</t>
  </si>
  <si>
    <t>14.6.4</t>
  </si>
  <si>
    <t>GRAVA 1/4" @ 3/4" e=0.05 M</t>
  </si>
  <si>
    <t>14.6.5</t>
  </si>
  <si>
    <t>GRAVA 3/4" @ 11/2" e=0.05 M</t>
  </si>
  <si>
    <t>14.6.6</t>
  </si>
  <si>
    <t>GRAVA 11/2" @ 21/2" e=0.05 M</t>
  </si>
  <si>
    <t>14.6.7</t>
  </si>
  <si>
    <t>ENVASADO ARENA Y CAPA TORPEDO</t>
  </si>
  <si>
    <t>GRANULOMETRÍA (COLOCACION)</t>
  </si>
  <si>
    <t>14.7.1</t>
  </si>
  <si>
    <t>14.7.2</t>
  </si>
  <si>
    <t>14.7.3</t>
  </si>
  <si>
    <t>14.7.4</t>
  </si>
  <si>
    <t>14.7.5</t>
  </si>
  <si>
    <t>14.7.6</t>
  </si>
  <si>
    <t xml:space="preserve"> TOBERAS EN FILTROS (INC. LOSAS )</t>
  </si>
  <si>
    <t xml:space="preserve"> 14.8.1</t>
  </si>
  <si>
    <t>LOSAS PREFABRICADAS (1.80 x 0.65 ) e=0.15 M</t>
  </si>
  <si>
    <t>CANALETA EN FILTRO</t>
  </si>
  <si>
    <t>TERMINACIÓN DE SUPERFICIE</t>
  </si>
  <si>
    <t>15.2.1</t>
  </si>
  <si>
    <t>15.2.2</t>
  </si>
  <si>
    <t>15.2.3</t>
  </si>
  <si>
    <t>CANAL DESAGÜE RETROLAVADO</t>
  </si>
  <si>
    <t>16.2.1</t>
  </si>
  <si>
    <t>CANAL DE DESAGUE FILTRO</t>
  </si>
  <si>
    <t>TERMINACION DE SUPERFICIE</t>
  </si>
  <si>
    <t>17.2.1</t>
  </si>
  <si>
    <t>17.2.2</t>
  </si>
  <si>
    <t>CANAL DE INTERCONEXIÓN ENTRE FILTROS</t>
  </si>
  <si>
    <t>18.2.3</t>
  </si>
  <si>
    <t>CANAL CONTACTO CLORO Y SALIDA</t>
  </si>
  <si>
    <t>19.1.1</t>
  </si>
  <si>
    <t xml:space="preserve">MUROS  0.30 - 2.81 QQ/M3 (HORMIGON INDUSTRIAL) </t>
  </si>
  <si>
    <t>19.2.1</t>
  </si>
  <si>
    <t xml:space="preserve">SUMINISTRO  DE: </t>
  </si>
  <si>
    <t>19.5.1</t>
  </si>
  <si>
    <t>VERTEDOR DE CONTROL REMOVIBLE 1.00X0.50 ACERO INOXIDABLE</t>
  </si>
  <si>
    <t>19.5.2</t>
  </si>
  <si>
    <t>DIFUSOR DE CLORO 0.50X0.80 PVC</t>
  </si>
  <si>
    <t>19.5.3</t>
  </si>
  <si>
    <t>19.5.4</t>
  </si>
  <si>
    <t>19.5.5</t>
  </si>
  <si>
    <t>19.5.6</t>
  </si>
  <si>
    <t>VERTEDOR SALIDA</t>
  </si>
  <si>
    <t>19.6.1</t>
  </si>
  <si>
    <t>19.6.2</t>
  </si>
  <si>
    <t>19.6.3</t>
  </si>
  <si>
    <t>H.A. MUROS 0.20-2.98 QQ/M3 FC'=280 KG/CM2</t>
  </si>
  <si>
    <t>DESAGÜE GENERAL PLANTA (REGISTRO 14.95X0.95)</t>
  </si>
  <si>
    <t>20.1.1</t>
  </si>
  <si>
    <t>MUROS  0.20 - 3.71 QQ/M3</t>
  </si>
  <si>
    <t>20.2.1</t>
  </si>
  <si>
    <t>SUMINISTRO Y COLOCACION DE</t>
  </si>
  <si>
    <t>20.3.1</t>
  </si>
  <si>
    <t xml:space="preserve">TAPA ALUMINIO  (1.00 X 0.80) INCLUYE CANDADO  </t>
  </si>
  <si>
    <t>20.3.2</t>
  </si>
  <si>
    <t xml:space="preserve">TAPA ALUMINIO  (0.80 X 0.80)  INCLUYE CANDADO  </t>
  </si>
  <si>
    <t>20.3.3</t>
  </si>
  <si>
    <t>REJILLA P/ REGISTRO  (1.00X1.50)</t>
  </si>
  <si>
    <t>SALIDA GENERAL PLANTA (INC. TUBERIA A CARCAMO DE BOMBEO)</t>
  </si>
  <si>
    <t xml:space="preserve">SUMINISTRO Y COLOCACION DE </t>
  </si>
  <si>
    <t>21.1.1</t>
  </si>
  <si>
    <t xml:space="preserve">TUBERÍA 12" ACERO SCH-40 C/PROTECCION ANTICORROSIVA  </t>
  </si>
  <si>
    <t>21.1.2</t>
  </si>
  <si>
    <t xml:space="preserve">JUNTA MECANICA TIPO  DRESSER 12" DE 150 PSI </t>
  </si>
  <si>
    <t>21.1.3</t>
  </si>
  <si>
    <t xml:space="preserve">NIPLE 12" X 3' ACERO SCH- 40 C/PROTECCION ANTICORROSIVA  </t>
  </si>
  <si>
    <t>PASARELAS</t>
  </si>
  <si>
    <t>PAÑETE PASARELA</t>
  </si>
  <si>
    <t>BARANDAS H=1.00 M; 1 1/2" H.G.</t>
  </si>
  <si>
    <t>ESCALONES EN TOLA METÁLICA A=1.00 M</t>
  </si>
  <si>
    <t>ESCALERA EXTENSIBLE METÁLICA H=20´</t>
  </si>
  <si>
    <t xml:space="preserve">TAPA ALUMINIO  (0.50 X 0.50)  (INCLUYE CANDADO Y MANO DE OBRA)  </t>
  </si>
  <si>
    <t xml:space="preserve">TAPA ALUMINIO  (1.00 X 0.80) (INCLUYE CANDADO Y MANO DE OBRA)   </t>
  </si>
  <si>
    <t xml:space="preserve">TAPA ALUMINIO  (1.00 X 0.50) (INCLUYE CANDADO Y MANO DE OBRA)  </t>
  </si>
  <si>
    <t xml:space="preserve">TAPA ALUMINIO  (1.00 X 0.75) (INCLUYE CANDADO Y MANO DE OBRA) </t>
  </si>
  <si>
    <t>H.A LOSA 0.12 - 1.25 QQ/M3</t>
  </si>
  <si>
    <t>TERMINACIÓN EXTERIOR PLANTA</t>
  </si>
  <si>
    <t>PAÑETE EXTERIOR</t>
  </si>
  <si>
    <t>ACERA PERIMETRAL 0.80 M</t>
  </si>
  <si>
    <t>PINTURA BASE BLANCA.</t>
  </si>
  <si>
    <t>PINTURA ACRILICA</t>
  </si>
  <si>
    <t>LETRERO Y LOGO DE INAPA</t>
  </si>
  <si>
    <t>APLICACIÓN DE</t>
  </si>
  <si>
    <t>IMPERMEABILIZANTE</t>
  </si>
  <si>
    <t>GLS</t>
  </si>
  <si>
    <t>ADITIVO</t>
  </si>
  <si>
    <t>PUESTA EN MARCHA Y OPERACIÓN DE LA PLANTA</t>
  </si>
  <si>
    <t>CASA DE QUÍMICOS</t>
  </si>
  <si>
    <t>REPLANTEO</t>
  </si>
  <si>
    <t>MOVIMIENTO DE TIERRA</t>
  </si>
  <si>
    <t xml:space="preserve">HORMIGON ARMADO EN: FC'= 240 KG/CM2 </t>
  </si>
  <si>
    <t xml:space="preserve">ZAPATA DE MUROS  0.25 - 0.66 QQ/M3 FC'= 210 KG/CM2 </t>
  </si>
  <si>
    <t xml:space="preserve">LOSA DE ENTREPISO  0.12 - 1.58 QQ/M3 FC'= 210 KG/CM2 </t>
  </si>
  <si>
    <t>LOSA DE TECHO  0.12 - 1.34 QQ/M3</t>
  </si>
  <si>
    <t>LOSA FONDO TINA   0.20 - 1.76 QQ/M3</t>
  </si>
  <si>
    <t>VIGA V1  0.20X0.15 - 9.27 QQ/M3</t>
  </si>
  <si>
    <t>VIGA VE  0.20X0.25 - 9.41 QQ/M3</t>
  </si>
  <si>
    <t>VIGA VT  0.20X0.25 - 5.87  QQ/M3</t>
  </si>
  <si>
    <t>VIGAS DINTELES  0.20X0.20 - 3.07 QQ/M3</t>
  </si>
  <si>
    <t>COLUMNA CA  0.20X0.20 - 3.07 QQ/M3</t>
  </si>
  <si>
    <t>COLUMNA C  0.20X0.20 - 4.40 QQ/M3</t>
  </si>
  <si>
    <t>MUROS TINA  0.15 - 3.06 QQ/M3</t>
  </si>
  <si>
    <t xml:space="preserve">ESCALERA ACCESO TINA  0.10 - 2.47 QQ/M3  </t>
  </si>
  <si>
    <t>MUROS BLOQUES</t>
  </si>
  <si>
    <t xml:space="preserve">MUROS BLOQUES 0.20 S.N.P </t>
  </si>
  <si>
    <t xml:space="preserve">MUROS BLOQUES 0.15 S.N.P. </t>
  </si>
  <si>
    <t>FINO TECHO</t>
  </si>
  <si>
    <t>ANTEPECHO</t>
  </si>
  <si>
    <t>PAÑETE LOSA ALREDEDOR TINA</t>
  </si>
  <si>
    <t>PAÑETE INTERIOR PULIDO MUROS TINA</t>
  </si>
  <si>
    <t>FINO FONDO PULIDO TINA</t>
  </si>
  <si>
    <t>REVESTIDO FIBRA DE VIDRIO TINA</t>
  </si>
  <si>
    <t xml:space="preserve">PISO DE GRANITO FONDO GRIS </t>
  </si>
  <si>
    <t>ZOCALOS</t>
  </si>
  <si>
    <t>PINTURA BASE BLANCA</t>
  </si>
  <si>
    <t>PORTAJES</t>
  </si>
  <si>
    <t>PUERTAS POLIMETAL (2.10 X 0.90 )  INCLUYE  INSTALACION</t>
  </si>
  <si>
    <t xml:space="preserve">PUERTA METÁLICA (2 HOJAS) (3.00 X 2.10 ) INCLUYE INSTALACION </t>
  </si>
  <si>
    <t>VENTANAS</t>
  </si>
  <si>
    <t xml:space="preserve">VENTANA ALUMINIO </t>
  </si>
  <si>
    <t>P2</t>
  </si>
  <si>
    <t>ESCALERA INTERIOR CARACOL; A=1.00 M, H=2.65 M</t>
  </si>
  <si>
    <t>TARIMA DE MADERA P/ SULFATO  2.00X1.00X0.20</t>
  </si>
  <si>
    <t xml:space="preserve">DIFUSOR DE SULFATO </t>
  </si>
  <si>
    <t>SUMINISTRO Y COLOCACION DE BOMBA DE 2H.P. (INCLUYE MANO DE OBRA Y ACCESORIOS)</t>
  </si>
  <si>
    <t>DESAGUE TINA SULFATO</t>
  </si>
  <si>
    <t>ELEVADOR DE SULFATO</t>
  </si>
  <si>
    <t>ESTRUCTURA METALICA ELEVADOR:</t>
  </si>
  <si>
    <t>TOLA DE 4" X 82" X 3/16"</t>
  </si>
  <si>
    <t>14.1.2</t>
  </si>
  <si>
    <t>CORTES DE TOLA</t>
  </si>
  <si>
    <t>14.1.3</t>
  </si>
  <si>
    <t>TUBO DE 2" H.G. ESPESOR GRUESO</t>
  </si>
  <si>
    <t>14.1.4</t>
  </si>
  <si>
    <t>TUBO DE 2 1/2" H.G. ESPESOR GRUESO</t>
  </si>
  <si>
    <t>14.1.5</t>
  </si>
  <si>
    <t>BARRA CUADRADAS 3/4" X 3/4"</t>
  </si>
  <si>
    <t>14.1.6</t>
  </si>
  <si>
    <t>BARRA CUADRADAS 1/2" X 1/2"</t>
  </si>
  <si>
    <t>14.1.7</t>
  </si>
  <si>
    <t>ANGULARES  2" X 2" X 1/4"</t>
  </si>
  <si>
    <t>14.1.8</t>
  </si>
  <si>
    <t>ANGULARES 1 1/2" X 1 1/2" X 1/4"</t>
  </si>
  <si>
    <t>14.1.9</t>
  </si>
  <si>
    <t>PLANCHAS DE MALLA DESPLEGABLE 3/4"</t>
  </si>
  <si>
    <t>14.1.10</t>
  </si>
  <si>
    <t>CABLE DE ACERO CAP. 18,960 LBS</t>
  </si>
  <si>
    <t>PIE</t>
  </si>
  <si>
    <t>14.1.11</t>
  </si>
  <si>
    <t>GRAPAS P/ CABLE DE 1/2"</t>
  </si>
  <si>
    <t>14.1.12</t>
  </si>
  <si>
    <t>GRILLETE DE 2 TON.</t>
  </si>
  <si>
    <t>14.1.13</t>
  </si>
  <si>
    <t>GUARDACABO P/ CABLE DE 1/2"</t>
  </si>
  <si>
    <t>14.1.14</t>
  </si>
  <si>
    <t>PLANCHUELAS DE 3" X 3/8"</t>
  </si>
  <si>
    <t>14.1.15</t>
  </si>
  <si>
    <t>PERFIL " I ", CON OJAL DE SUJECION</t>
  </si>
  <si>
    <t>14.1.16</t>
  </si>
  <si>
    <t>SPRING INDUSTRIAL DE 4" P/ SOPORTE</t>
  </si>
  <si>
    <t>14.1.17</t>
  </si>
  <si>
    <t>MANO OBRA ESTRUCTURA METALICA Y SOLDADURA</t>
  </si>
  <si>
    <t>14.1.18</t>
  </si>
  <si>
    <t xml:space="preserve">SUMINISTRO  Y COLOCACION  DE DIFERENCIAL CAPACIDAD DE 1 TONELADA </t>
  </si>
  <si>
    <t>INSTALACIONES SANITARIAS</t>
  </si>
  <si>
    <t>LAVAMANOS COMPLETO</t>
  </si>
  <si>
    <t xml:space="preserve">INODORO COMPLETO </t>
  </si>
  <si>
    <t>PILETAS/ AZULEJOS</t>
  </si>
  <si>
    <t>DUCHA (C/LLAVE A EMPOTRAR)</t>
  </si>
  <si>
    <t xml:space="preserve">DESAGÜE DE PISO DE 2" </t>
  </si>
  <si>
    <t xml:space="preserve">FREGADERO DOBLE INOXIDABLE </t>
  </si>
  <si>
    <t>CÁMARA DE INSPECCIÓN</t>
  </si>
  <si>
    <t>MANO DE OBRA PLOMERO</t>
  </si>
  <si>
    <t>INSTALACIONES ELÉCTRICAS</t>
  </si>
  <si>
    <t>SALIDAS CENITALES 110V</t>
  </si>
  <si>
    <t>LAMPARA MERCURIO 175W 110V</t>
  </si>
  <si>
    <t>SALIDA TOMACORRIENTE DOBLE 120V</t>
  </si>
  <si>
    <t>SALIDA TOMACORRIENTE 240V</t>
  </si>
  <si>
    <t>SALIDA INTERRUCTOR SENCILLO</t>
  </si>
  <si>
    <t>PANEL DE DISTRIB. DE 6/12 ESPACIO  C/BREAKERS</t>
  </si>
  <si>
    <t>GABINETES  Y MESETAS</t>
  </si>
  <si>
    <t>GABINETE DE PARED</t>
  </si>
  <si>
    <t>GABINETE DE PISO</t>
  </si>
  <si>
    <t>MESETA DE MARMOLITE</t>
  </si>
  <si>
    <t>EQUIPO DE LABORATORIO</t>
  </si>
  <si>
    <t>TURBIDIMETRO NEFELOMETRICO T/MACH.MOD. 2100 P.</t>
  </si>
  <si>
    <t>EQ. DE PRUEBA DE JARRAS (CUBICAR C/FACTURA)</t>
  </si>
  <si>
    <t>BALANZA DE SEMIPRECISION DE 2610 GRS. M. CHAUS</t>
  </si>
  <si>
    <t>COMPARADOR DE CLORO LIBRE Y COMBINADO</t>
  </si>
  <si>
    <t>TERMÓMETRO DE VIDRIO DE 20 @ 110 · C</t>
  </si>
  <si>
    <t>JARRA 2000 M MARCA PYREX</t>
  </si>
  <si>
    <t>MATRAZ AFORADO DE 100 M VIDRIO</t>
  </si>
  <si>
    <t>MANÓMETRO MANUAL</t>
  </si>
  <si>
    <t>MOBILIARIO</t>
  </si>
  <si>
    <t xml:space="preserve">BANQUETAS DE PINO </t>
  </si>
  <si>
    <t>ESCRITORIO SECRETARIAL DE METAL LAMINADO</t>
  </si>
  <si>
    <t>SILLON SECRETARIAL SISTEMA NEUMATICO</t>
  </si>
  <si>
    <t>UTENSILIOS P/ LIMPIEZA</t>
  </si>
  <si>
    <t xml:space="preserve">PALA DE CONSTRUCCION </t>
  </si>
  <si>
    <t>CEPILLO DE ALAMBRE</t>
  </si>
  <si>
    <t>ESPATULA DE ACERO</t>
  </si>
  <si>
    <t>COLADORES C/PALOS 3.00M</t>
  </si>
  <si>
    <t>MACHETES</t>
  </si>
  <si>
    <t>AZADAS</t>
  </si>
  <si>
    <t>MANGUERA DE ALTA PRESION 11/2"</t>
  </si>
  <si>
    <t>CUBOS P/ LIMPIEZA</t>
  </si>
  <si>
    <t>SUAPER</t>
  </si>
  <si>
    <t>DETERGENTE 10 LIBS</t>
  </si>
  <si>
    <t>ESCOBILLONES</t>
  </si>
  <si>
    <t>RASTRILLOS DE HOJAS (HOJALATA)</t>
  </si>
  <si>
    <t>RASTRILLOS DE HF(C/ DIENTES)</t>
  </si>
  <si>
    <t xml:space="preserve">CASETA DE CLORO Y CLORADOR </t>
  </si>
  <si>
    <t xml:space="preserve">HORMIGON ARMADO EN: FC'= 210 KG/CM2 </t>
  </si>
  <si>
    <t xml:space="preserve">ZAPATA COLUMNA 1.22 QQ/M3 FC'= 180 KG/CM2 </t>
  </si>
  <si>
    <t xml:space="preserve">ZAPATA MURO 1.00 QQ/M3 FC'= 180 KG/CM2 </t>
  </si>
  <si>
    <t>VIGA AMARRE 0.15X0.15 - 5.38 QQ/M3</t>
  </si>
  <si>
    <t>VIGA DINTEL 0.15X0.10 - 4.76 QQ/M3</t>
  </si>
  <si>
    <t>COLUMNA AMARRE 0.15X0.15 - 7.62 QQ/M3</t>
  </si>
  <si>
    <t>LOSA DE TECHO 0.10- 0.65 QQ/M3</t>
  </si>
  <si>
    <t>MURO BLOCK CALADOS</t>
  </si>
  <si>
    <t>MURO BLOCK 6"</t>
  </si>
  <si>
    <t xml:space="preserve">PAÑETE </t>
  </si>
  <si>
    <t xml:space="preserve">FINO DE TECHO </t>
  </si>
  <si>
    <t xml:space="preserve">PISO HORMIGON  SIMPLE </t>
  </si>
  <si>
    <t>PUERTAS POLIMETAL INC INSTALACION</t>
  </si>
  <si>
    <t>ACERA EXTERIOR 0.60</t>
  </si>
  <si>
    <t>ELECTRIFICACIÓN</t>
  </si>
  <si>
    <t>ENTRADA ELÉCTRICA</t>
  </si>
  <si>
    <t>SALIDA ELÉCTRICA</t>
  </si>
  <si>
    <t xml:space="preserve">SUMINISTRO SISTEMA DE CLORACION </t>
  </si>
  <si>
    <t xml:space="preserve">CLORADOR RANGO APLICACION 0-20 LB/DIA </t>
  </si>
  <si>
    <t xml:space="preserve">CILINDRO DE CLORO LLENO (ENSTAND-BY) </t>
  </si>
  <si>
    <t xml:space="preserve">MANIFORD (INCLUYE PIEZAS, TUBERIA E INYECTOR) </t>
  </si>
  <si>
    <t xml:space="preserve">BOMBA TIPO BOOSTER 1 HP, 60 HZ, TDH 15 PIES MONOFASICA (INCLUYE PIEZAS Y TUBERIAS) </t>
  </si>
  <si>
    <t>REGISTRO DE APLICACION</t>
  </si>
  <si>
    <t xml:space="preserve">MANO DE OBRA  GENERAL </t>
  </si>
  <si>
    <t>LOGO Y LETRERO CASETA DE CLORO</t>
  </si>
  <si>
    <t>SISTEMA DE RODAJE DE CILINDROS; INCLUYE VIGA "H", (12" X 30'), 18L IB X PIÉ, TRANSPORTE, INSTALACIÓN Y DIFERENCIAL DE CADENA DE 5 TONELADAS ELECTRICO</t>
  </si>
  <si>
    <t xml:space="preserve">SISTEMA DE RODAJE DE CILINDROS; INCLUYE VIGA "H", (12" X 30'), 18L IB X PIÉ, TRANSPORTE, INSTALACIÓN </t>
  </si>
  <si>
    <t>DIFERENCIAL DE CADENA DE 2 TONELADAS ELECTRICO</t>
  </si>
  <si>
    <t>RIELES METALICOS P/APOYO DE CILINDROS(ANGULAR DE 3" X 3" X 1/4")</t>
  </si>
  <si>
    <t>ESTACION DE DUCHA Y LAVADO DE OJOS (INC INSTALACION )</t>
  </si>
  <si>
    <t xml:space="preserve">DISFUSOR DE CLORO </t>
  </si>
  <si>
    <t>IV</t>
  </si>
  <si>
    <t xml:space="preserve">CONSTRUCCION CASA DE OPERADOR (2 HABITACIONES) </t>
  </si>
  <si>
    <t>EXCAVACION MATERIAL NO CLASIFICADO A MANO</t>
  </si>
  <si>
    <t xml:space="preserve">RELLENO COMPACTADO A MANO </t>
  </si>
  <si>
    <t xml:space="preserve">BOTE DE MATERIAL C/CAMION D= 5 KM </t>
  </si>
  <si>
    <t xml:space="preserve">HORMIGON ARMADO EN: FC'=210 KG/CM2 </t>
  </si>
  <si>
    <t xml:space="preserve">ZAPATA DE MUROS 0.66 QQ/M3 FC'= 180 KG/CM2 </t>
  </si>
  <si>
    <t>DINTELES 0.15X0.30 - 3.00 QQ/M3</t>
  </si>
  <si>
    <t>LOSA DE TECHO 0.10 - 1.71 QQ/M3</t>
  </si>
  <si>
    <t>MUROS DE BLOQUES</t>
  </si>
  <si>
    <t xml:space="preserve">BLOQUES DE 6" B.N.P. (VER PLANOS) </t>
  </si>
  <si>
    <t xml:space="preserve">BLOQUES DE 6" S.N.P (VER PLANOS) </t>
  </si>
  <si>
    <t>TERMINACION  DE SUPERFICIE</t>
  </si>
  <si>
    <t>PAÑETE EN TECHO</t>
  </si>
  <si>
    <t>PAÑETE INTERIOR</t>
  </si>
  <si>
    <t>PAÑETE EXTERIOR Y VUELOS</t>
  </si>
  <si>
    <t xml:space="preserve">PISO GRANITO FONDO GRIS </t>
  </si>
  <si>
    <t>FINO DE TECHO</t>
  </si>
  <si>
    <t xml:space="preserve">ZOCALOS </t>
  </si>
  <si>
    <t xml:space="preserve">PINTURA ACRILICA </t>
  </si>
  <si>
    <t>SUMINISTRO E INSTALACION SANITARIA</t>
  </si>
  <si>
    <t>INODORO COMPLETO</t>
  </si>
  <si>
    <t>BARRA PARA CORTINA</t>
  </si>
  <si>
    <t>FREGADERO SENCILLO NIQUELADO</t>
  </si>
  <si>
    <t xml:space="preserve">CAMARA DE INSPECCION (SEGUN PLANOS) </t>
  </si>
  <si>
    <t xml:space="preserve">TRAMPA DE GRASA (SEGUN PLANOS) </t>
  </si>
  <si>
    <t xml:space="preserve">CAMARA SEPTICA (SEGUN PLANOS) </t>
  </si>
  <si>
    <t xml:space="preserve">POZO FILTRANTE (VER PLANOS) </t>
  </si>
  <si>
    <t>INSTALACIONES ELECTRICAS</t>
  </si>
  <si>
    <t>SALIDAS CENITALES</t>
  </si>
  <si>
    <t>TOMACORRIENTES 110 V EN DOBLE</t>
  </si>
  <si>
    <t>INTERRUPTORES SENCILLO</t>
  </si>
  <si>
    <t>CAJA DE BREAKER (2/4 CIRCUITOS)</t>
  </si>
  <si>
    <t>ENTRADA GENERAL</t>
  </si>
  <si>
    <t>PORTAJE</t>
  </si>
  <si>
    <t xml:space="preserve">PUERTA POLIMETAL ( 2.10 X 0.90 ) </t>
  </si>
  <si>
    <t>VENTANA</t>
  </si>
  <si>
    <t>VENTANA DE ALUMINIO</t>
  </si>
  <si>
    <t>LIMPIEZA FINAL</t>
  </si>
  <si>
    <t>V</t>
  </si>
  <si>
    <t>EXTERIOR GENERAL PLANTA Y ESTACION DE BOMBEO</t>
  </si>
  <si>
    <t>VERJA DE BLOCKS CON PAÑOS DE MALLA CICLONICA</t>
  </si>
  <si>
    <t>PUERTA MALLA CICLONICA L=4.00M</t>
  </si>
  <si>
    <t>EMBELLECIMIENTO CON GRAVILLA</t>
  </si>
  <si>
    <t xml:space="preserve">CONSTRUCCION DE: </t>
  </si>
  <si>
    <t>CANALETA ENCACHADA</t>
  </si>
  <si>
    <t>CONTENES</t>
  </si>
  <si>
    <t>ACERAS 0.80M</t>
  </si>
  <si>
    <t>PREPARACION DE CALLES</t>
  </si>
  <si>
    <t>4.1</t>
  </si>
  <si>
    <t xml:space="preserve">REPLANTEO Y NIVELACION 6 HB  </t>
  </si>
  <si>
    <t>4.2</t>
  </si>
  <si>
    <t xml:space="preserve">SUMINISTRO MATERIAL DE MINA e=0.20 M D= 30 KM </t>
  </si>
  <si>
    <t>4.3</t>
  </si>
  <si>
    <t>REGADO, NIVELADO, MOJADO Y COMPACTADO</t>
  </si>
  <si>
    <t>4.4</t>
  </si>
  <si>
    <t>SUMINISTRO Y COLOCACION ASFALTO DE 2"</t>
  </si>
  <si>
    <t>4.5</t>
  </si>
  <si>
    <t xml:space="preserve">IMPRIMACION </t>
  </si>
  <si>
    <t xml:space="preserve">TRANSPORTE ASFALTO DISTANCIA D= 110 KM </t>
  </si>
  <si>
    <t>4.6</t>
  </si>
  <si>
    <t>SENALIZACION</t>
  </si>
  <si>
    <t>4.6.1</t>
  </si>
  <si>
    <t xml:space="preserve">PINTURA TRAFICO AMARILLA PARA PARQUEO </t>
  </si>
  <si>
    <t>4.6.2</t>
  </si>
  <si>
    <t xml:space="preserve">PARACHOQUES </t>
  </si>
  <si>
    <t>ORNAMENTACION</t>
  </si>
  <si>
    <t xml:space="preserve">PREPARACION DE AREA </t>
  </si>
  <si>
    <t>SUMINISTRO TIERRA P/RELLENO, NIVELACION Y SIEMBRA DE GRAMA Y PLANTAS (COLOCADA)</t>
  </si>
  <si>
    <t>GRAMA ENANA (SEMBRADA)</t>
  </si>
  <si>
    <t>SUMINISTRO Y SIEMBRA DE PLANTAS</t>
  </si>
  <si>
    <t>5.3.1</t>
  </si>
  <si>
    <t>PALMAS</t>
  </si>
  <si>
    <t>5.3.2</t>
  </si>
  <si>
    <t>SICALACIAS REBULUTA, ROSA DEL PERU Y FISCO LAURA</t>
  </si>
  <si>
    <t>5.3.3</t>
  </si>
  <si>
    <t>SICALACIAS ( PEQUENO)</t>
  </si>
  <si>
    <t>5.3.4</t>
  </si>
  <si>
    <t>SICALACIAS, PALMA FENIS Y MANILAS (MEDIANO)</t>
  </si>
  <si>
    <t>5.3.5</t>
  </si>
  <si>
    <t>SICALACIAS Y PALMAS FENIS (MAS GRANDE)</t>
  </si>
  <si>
    <t>5.3.6</t>
  </si>
  <si>
    <t>SICALACIAS PALMA FENIS Y MANILAS (GRANDE)</t>
  </si>
  <si>
    <t>5.3.7</t>
  </si>
  <si>
    <t>SICALACIAS,  PALMA FENIS Y MANILAS  (GIGANTES)</t>
  </si>
  <si>
    <t>5.3.8</t>
  </si>
  <si>
    <t>DURANTAS EN BOLA GRANDE, TU Y YO MAS GRANDE</t>
  </si>
  <si>
    <t>5.3.9</t>
  </si>
  <si>
    <t>DURANTAS EN BOLA GIGANTE, ARBOL GRI-GRI</t>
  </si>
  <si>
    <t>5.3.10</t>
  </si>
  <si>
    <t>DURANTAS EN BOLA MEDIANA</t>
  </si>
  <si>
    <t>5.3.11</t>
  </si>
  <si>
    <t>DURANTAS MEDIANA NO EN BOLA, JAMON CON PAN, CUFIAS</t>
  </si>
  <si>
    <t>5.3.12</t>
  </si>
  <si>
    <t>DURANTAS PEQUENAS PARA PASILLOS, MONDONGROS</t>
  </si>
  <si>
    <t>5.3.13</t>
  </si>
  <si>
    <t>OREGANILLOS VERDES BOLA GRANDE</t>
  </si>
  <si>
    <t>5.3.14</t>
  </si>
  <si>
    <t>OREGANILLOS VERDE Y BLANCO</t>
  </si>
  <si>
    <t>5.3.15</t>
  </si>
  <si>
    <t>OREGANILLOS VERDE GRANDE, TU Y YO GRANDE, CROTOS, CANCION DE LA INDIA, FISCO ISLA VERDE, FUCANTI GRANDE</t>
  </si>
  <si>
    <t>5.3.16</t>
  </si>
  <si>
    <t>TU Y YO MEDIANA, PAJONES, TRINITARIAS</t>
  </si>
  <si>
    <t>5.3.17</t>
  </si>
  <si>
    <t>TU Y YO PEQUENA</t>
  </si>
  <si>
    <t>5.3.18</t>
  </si>
  <si>
    <t>TU Y YO GIGANTE, GALLEGO GRANDE</t>
  </si>
  <si>
    <t>5.3.19</t>
  </si>
  <si>
    <t>MANICITOS</t>
  </si>
  <si>
    <t>5.3.20</t>
  </si>
  <si>
    <t>FUCANTI MEDIANO</t>
  </si>
  <si>
    <t>5.3.21</t>
  </si>
  <si>
    <t>GALLEGO MEDIANO</t>
  </si>
  <si>
    <t>5.3.22</t>
  </si>
  <si>
    <t>GALLEGO PEQUENO</t>
  </si>
  <si>
    <t>5.3.23</t>
  </si>
  <si>
    <t>CORALILLOS</t>
  </si>
  <si>
    <t>5.3.24</t>
  </si>
  <si>
    <t>KIOSCOS</t>
  </si>
  <si>
    <t>5.3.25</t>
  </si>
  <si>
    <t>ARBOL ROBLE AMARILLO</t>
  </si>
  <si>
    <t>5.3.26</t>
  </si>
  <si>
    <t>ARBOL PINO ARACAURY</t>
  </si>
  <si>
    <t>5.3.27</t>
  </si>
  <si>
    <t>FILODENDROS</t>
  </si>
  <si>
    <t>5.3.28</t>
  </si>
  <si>
    <t>ISABEL SEGUNDA</t>
  </si>
  <si>
    <t>5.3.29</t>
  </si>
  <si>
    <t>PALMAS TRIANGULAR</t>
  </si>
  <si>
    <t>5.3.30</t>
  </si>
  <si>
    <t>MANO DE OBRA SIEMBRA PLANTAS</t>
  </si>
  <si>
    <t>5.3.31</t>
  </si>
  <si>
    <t xml:space="preserve">MANTENIMIENTO DE LA ORNAMENTACION POR EL CONTRATISTA (INCLUYE 2 OBREROS, AGUA, UNA MANGUERA, UNA TIJERA Y UNA PALA)  15 DIAS DE DURACION  </t>
  </si>
  <si>
    <t>VARIOS</t>
  </si>
  <si>
    <t>SACOS DE ACERIN Y CENIZA DE ARROZ</t>
  </si>
  <si>
    <t>SACO DE TIERRA ABONADA</t>
  </si>
  <si>
    <t>TARROS GRANDES</t>
  </si>
  <si>
    <t>TARROS MEDIANOS</t>
  </si>
  <si>
    <t>FUMIGACION P/HORMIGAS</t>
  </si>
  <si>
    <t>LIMPIEZA FINAL 4 HB</t>
  </si>
  <si>
    <t>VI</t>
  </si>
  <si>
    <t xml:space="preserve">DESAGUE GENERAL DE LA PLANTA </t>
  </si>
  <si>
    <t xml:space="preserve">MOVIMIENTO DE TIERRA </t>
  </si>
  <si>
    <t xml:space="preserve">EXCAVACION MATERIAL NO CLASIFICADO C/EQUIPO </t>
  </si>
  <si>
    <t xml:space="preserve">ASIENTO DE ARENA </t>
  </si>
  <si>
    <t>RELLENO COMPACTADO  C/COMPACTADOR MECANICO EN CAPAS DE 0.30 M</t>
  </si>
  <si>
    <t xml:space="preserve">SUMINISTRO DE TUBERIA </t>
  </si>
  <si>
    <t>DE 12" ACERO SCH-40 C/PROTECCION ANTICORROSIVA  SIN COSTURA</t>
  </si>
  <si>
    <t xml:space="preserve">DE 12" PVC SDR-26 C/J.G. </t>
  </si>
  <si>
    <t xml:space="preserve">COLOCACION  DE TUBERIA </t>
  </si>
  <si>
    <t>DE 12" ACERO SCH-40 C/PROTECCION ANTICORROSIVA SIN COSTURA</t>
  </si>
  <si>
    <t>SUMINISTRO Y COLOCACION DE PIEZAS</t>
  </si>
  <si>
    <t xml:space="preserve">CODO DE 12" X  45 ACERO SCH-30 C/PROTECCION ANTICORROSIVA </t>
  </si>
  <si>
    <t xml:space="preserve">ANCLAJES DE H.A P/TUBERIA DE 12"  SEGÚN DETALLE </t>
  </si>
  <si>
    <t>REGISTROS PREFARICADOS</t>
  </si>
  <si>
    <t>DE 1.50 A 2.00 M</t>
  </si>
  <si>
    <t>DE 2.51 A 3.00 M</t>
  </si>
  <si>
    <t>DE 3.01 A 3.50 M</t>
  </si>
  <si>
    <t xml:space="preserve">CAMARA ROMPEDORA DE PRESION </t>
  </si>
  <si>
    <t xml:space="preserve">REPLANTEO </t>
  </si>
  <si>
    <t>8.3.1</t>
  </si>
  <si>
    <t>LOSA DE FONDO 0.15 - 2.30 QQ/M3</t>
  </si>
  <si>
    <t>8.3.2</t>
  </si>
  <si>
    <t>MURO 0.15 - 1.40  QQ/M3</t>
  </si>
  <si>
    <t>8.3.3</t>
  </si>
  <si>
    <t>LOSA DE TECHO 0.12 - 1.18 QQ/M3</t>
  </si>
  <si>
    <t xml:space="preserve">FINO DE FONDO </t>
  </si>
  <si>
    <t xml:space="preserve">PAÑETE EXTERIOR </t>
  </si>
  <si>
    <t xml:space="preserve">PAÑETE INTERIOR </t>
  </si>
  <si>
    <t>8.4.6</t>
  </si>
  <si>
    <t xml:space="preserve">PINTURA AZUL DE MANTENIMIENTO </t>
  </si>
  <si>
    <t xml:space="preserve">SUMINISTRO Y COLOCACION DE: </t>
  </si>
  <si>
    <t>8.5.1</t>
  </si>
  <si>
    <t xml:space="preserve">TAPA METALICA ( 0.70 X 0.70 ) (INCLUYE CANDADO Y MANO DE OBRA) </t>
  </si>
  <si>
    <t>8.5.2</t>
  </si>
  <si>
    <t>ESCALERA DE H.G. L=1.50 M</t>
  </si>
  <si>
    <t>8.5.3</t>
  </si>
  <si>
    <t xml:space="preserve">NIPLE DE 12" X 3' ACERO  SCH-40 C/PROTECCION ANTICORROSIVA </t>
  </si>
  <si>
    <t>8.5.4</t>
  </si>
  <si>
    <t xml:space="preserve">NIPLE DE 8" X 3' ACERO SCH-40 C/PROTECCION ANTICORROSIVA </t>
  </si>
  <si>
    <t>8.5.5</t>
  </si>
  <si>
    <t xml:space="preserve">CODO DE 8" X 90 ACERO SCH-40 C/PROTECCION ANTICORROSIVA </t>
  </si>
  <si>
    <t>8.5.6</t>
  </si>
  <si>
    <t xml:space="preserve">TEE DE 12" X 12" ACERO  SCH-40 C/PROTECCION ANTICORROSIVA </t>
  </si>
  <si>
    <t>8.5.7</t>
  </si>
  <si>
    <t xml:space="preserve">REDUCCION DE 12" X 8" ACERO SCH-40 C/PROTECCION ANTICORROSIVA </t>
  </si>
  <si>
    <t>8.5.8</t>
  </si>
  <si>
    <t>CAMINO DE ACCESO A PLANTA POTABILIZADORA L=462.84 M</t>
  </si>
  <si>
    <t xml:space="preserve">RECONSTRUCCION CANALETA (52 M) </t>
  </si>
  <si>
    <t xml:space="preserve">DEMOLICION DE ENCACHE </t>
  </si>
  <si>
    <t xml:space="preserve">CONSTRUCCION CANALETA ENCACHADA 0.20 M </t>
  </si>
  <si>
    <t xml:space="preserve">ENCACHES EN TALUD DEL CAMINO  0.20 M </t>
  </si>
  <si>
    <t xml:space="preserve">SUMINISTRO MATERIAL DE MINA PARA MEJORAR EL CAMINO DE ACCESO A PLANTA DE TRATAMIENTO L= 462.84 M Y A= 5 M </t>
  </si>
  <si>
    <t xml:space="preserve">MATERIAL DE MINA D= 30 KM e=0.20 m </t>
  </si>
  <si>
    <t xml:space="preserve">PERFILADO, REGADO, NIVELADO Y MAJADO MATERIAL DE PRESTAMO </t>
  </si>
  <si>
    <t xml:space="preserve">PAVIMENTACION CAMINO DE ACCESO A OBRA DE TOMA  L = 462.84 M A= 5 M </t>
  </si>
  <si>
    <t>IMPRIMACION SENCILLA</t>
  </si>
  <si>
    <t>RIEGO ADHERENCIA</t>
  </si>
  <si>
    <t xml:space="preserve">CARPETA ASFALTICA DE 2" </t>
  </si>
  <si>
    <t xml:space="preserve">COLOCACION CARPETA  ASFALTICA 2" </t>
  </si>
  <si>
    <t xml:space="preserve">TRANSPORTE ASFALTO </t>
  </si>
  <si>
    <t>KM-M3E</t>
  </si>
  <si>
    <t xml:space="preserve">CONSTRUCCION DE ALCANTARILLA CON CAJON DE 24" </t>
  </si>
  <si>
    <t>6.2.2</t>
  </si>
  <si>
    <t xml:space="preserve">BOTE MATERIAL C/CAMION D= 5 KM </t>
  </si>
  <si>
    <t xml:space="preserve">SUMINISTRO DE MATERIAL DE MINA D= 30 KM e= 0.20 m </t>
  </si>
  <si>
    <t>6.3.1</t>
  </si>
  <si>
    <t>DE 24" H.A  CLASE V</t>
  </si>
  <si>
    <t xml:space="preserve">COLOCACION DE TUBERIA </t>
  </si>
  <si>
    <t>6.4.1</t>
  </si>
  <si>
    <t xml:space="preserve">CABEZAL DE DESCARGA </t>
  </si>
  <si>
    <t>TOTAL FASE C</t>
  </si>
  <si>
    <t>D</t>
  </si>
  <si>
    <t>CONVERSION DE PLANTA LENTA DE 8.8 L.P.S LA GORRA EXISTENTE  A  CONVERTIR EN DEPOSITO REGULADOR DE 1,000 M3</t>
  </si>
  <si>
    <t xml:space="preserve">LIMPIEZA Y DESYERBE AREA DE PLANTA EXISTENTE </t>
  </si>
  <si>
    <t xml:space="preserve">OBREROS 6 HB </t>
  </si>
  <si>
    <t xml:space="preserve">BOTE DE MALEZA </t>
  </si>
  <si>
    <t xml:space="preserve">VIAJE </t>
  </si>
  <si>
    <t xml:space="preserve">EXTRACCION MATERIAL FILTRANTE </t>
  </si>
  <si>
    <t>HORMIGON ARMADO EN: FC'=240 KG/CM2</t>
  </si>
  <si>
    <t>VIGA PRINCIPALES ( 0.30 X 0.55 ) 4.06 QQ/M3</t>
  </si>
  <si>
    <t>VIGA DE APOYO V- A ( 0.30 X 0.55 ) 6.07 QQ/M3</t>
  </si>
  <si>
    <t>VIGA DE APOYO V- AC ( 0.30 X 0.55 ) 3.52 QQ/M3</t>
  </si>
  <si>
    <t>LOSA DE TECHO 0.15 - 0.41 QQ/M3</t>
  </si>
  <si>
    <t>PINTURA AZUL ACRILICA</t>
  </si>
  <si>
    <t xml:space="preserve">PINTURA AZUL ACRILICA PLANTA A CONVERTIR EN DEPOSITO DE LA GORRA </t>
  </si>
  <si>
    <t>REMOCION,DE,OLICION Y DESMONTE</t>
  </si>
  <si>
    <t xml:space="preserve">REMOCION VERJA ALAMBRE DE PUAS  </t>
  </si>
  <si>
    <t>DEMOLICION MUROS DE H.A. 6 HB</t>
  </si>
  <si>
    <t>DESMONTE TECHO ASBESTO CEMENTO 4 HB</t>
  </si>
  <si>
    <t xml:space="preserve"> MURO TERMINADO EN CIERRE DE HUECOS (INCLUYE MATERIALES Y MANO DE OBRA) </t>
  </si>
  <si>
    <t>HORMIGON ARMADO EN: FC'=280 KG/CM2 - 3.00 QQ/M3</t>
  </si>
  <si>
    <t>PANETE PULIDO</t>
  </si>
  <si>
    <t xml:space="preserve">TUBERIA DE 8" PVC SDR-26 C/J.G. </t>
  </si>
  <si>
    <t xml:space="preserve">CODO DE 8" X 45 ACERO SCH-40 C/PROTECCION ANTICORROSIVA </t>
  </si>
  <si>
    <t xml:space="preserve">TEE 6" X 6"  ACERO SCH-40 C/PROTECCION ANTICORROSIVA </t>
  </si>
  <si>
    <t xml:space="preserve">REDUCCION DE 8" X 6"  ACERO  SCH-40 C/PROTECCION ANTICORROSIVA </t>
  </si>
  <si>
    <t xml:space="preserve">JUNTA MECANICA TIPO  DRESSER DE 8" </t>
  </si>
  <si>
    <t xml:space="preserve">JUNTA MECANICA TIPO  DRESSER DE 6" </t>
  </si>
  <si>
    <t xml:space="preserve">INSTALACIONES DE PERNOS PARA ANCLAR VIGA CON MURO EXISTENTE </t>
  </si>
  <si>
    <t xml:space="preserve">TORNILLO CABEZA EXAGONAL DE 3/4"  X 5" </t>
  </si>
  <si>
    <t xml:space="preserve">TARUGO DE PRESION EXPANSION MECANICA  </t>
  </si>
  <si>
    <t xml:space="preserve">MARTILLO HILTI </t>
  </si>
  <si>
    <t>MANO DE OBRA 2 HB</t>
  </si>
  <si>
    <t xml:space="preserve">EXTRACCION MATERIAL DE FILTRO </t>
  </si>
  <si>
    <t xml:space="preserve">EMBELLECIMIENTO C/GRAVILLA (INCLUYE NIVELACION) </t>
  </si>
  <si>
    <t xml:space="preserve">LOGO Y LETRERO DE INAPA </t>
  </si>
  <si>
    <t xml:space="preserve">REHABILITACION VERJA DE MALLA CICLONICA EXISTENTE(INCLUYE PINTURA, PALOMETAS, ALMABRE Y MANO DE OBRA) </t>
  </si>
  <si>
    <t xml:space="preserve">BOTE DE MATERIAL DE FILTRO C/CAMION D= 5 KM </t>
  </si>
  <si>
    <t xml:space="preserve"> ACERA PERIMETRAL 0.80 M</t>
  </si>
  <si>
    <t xml:space="preserve">DEMOLICION DE ACERA Y LIMPIEZA DE LOS REEGISTROS, MALLA CICLONICA Y LOS ENCACHES EXISTENTES </t>
  </si>
  <si>
    <t xml:space="preserve">PERSONAL 8 HB </t>
  </si>
  <si>
    <t xml:space="preserve">BOTE DE MATERIAL PRODUCTO DE LIMPIEZA Y DEMOLICION </t>
  </si>
  <si>
    <t>VIAJE</t>
  </si>
  <si>
    <t xml:space="preserve">TERMINACION DE LOS REGISTROS EXISTENTES (INCLUYE MANO DE OBRA, MATERIALES Y TAPA METALICA 0.90 X 0.90 ) </t>
  </si>
  <si>
    <t>EXTRACCION DE MATERIAL EN TODA EL AREA DE UBICACION e=0.15 M</t>
  </si>
  <si>
    <t xml:space="preserve">EXCAVACION MATERIAL A MANO </t>
  </si>
  <si>
    <t xml:space="preserve">HORMIGON SIMPLE FC'=180 KG/CM2 </t>
  </si>
  <si>
    <t xml:space="preserve">MURO DE BLOCK DE 6" (INCLUYE MANO DE OBRA Y MATERIALES) </t>
  </si>
  <si>
    <t>SUB-TOTAL D</t>
  </si>
  <si>
    <t>E</t>
  </si>
  <si>
    <t xml:space="preserve">MEJORAMIENTO EN LA PLANTA DE TRATAMIENTO LENTA DEL ACUEDUCTO DE  PARTIDO  </t>
  </si>
  <si>
    <t xml:space="preserve">EXTRACCION DE VALVULA DE COMPUERTA DE 12"H.F. PLATILLADA COMPLETA </t>
  </si>
  <si>
    <t xml:space="preserve">MOVIMIENTO DE TIERRA 2 HB </t>
  </si>
  <si>
    <t xml:space="preserve">EQUIPO DE CORTE </t>
  </si>
  <si>
    <t xml:space="preserve">EQUIPO DE SOLDADURA </t>
  </si>
  <si>
    <t xml:space="preserve">SOLDADOR </t>
  </si>
  <si>
    <t xml:space="preserve">AYUDANTE DE SOLDADOR </t>
  </si>
  <si>
    <t xml:space="preserve">COMPUERTA DE 12"H.F. PLATILLADA COMPLETA DE 150 PSI (INCLUYE: CUERPO DE LA VALVULA, TORNILLOS 5/8" X 3", JUNTA DE GOMA, NIPLE PLATILLADO DE Ø X 12", JUNTA DRESSER Ø,  MOVIMIENTO DE TIERRA Y MANO DE OBRA) </t>
  </si>
  <si>
    <t xml:space="preserve">MEJORAMIENTO DEL REGISTRO (INCLUYE TAPA METALICA, CANDADO, MATERIALES MENORES Y MANO DE OBRA)  </t>
  </si>
  <si>
    <t xml:space="preserve">PINTURA GENERAL EN PLANTA </t>
  </si>
  <si>
    <t xml:space="preserve">ACRILICA MANTENIMIENTO (INCLUYE RAPILLADO) </t>
  </si>
  <si>
    <t xml:space="preserve">COLOCACION DE ASBESTO CEMENTO DEL DESMONTE DE LA PLANTA DE PARTIDO LA GORRA A CONVERTIR EN DEPOSITO REGULADOR </t>
  </si>
  <si>
    <t xml:space="preserve">USO DE EQUIPO (PLANTA Y TALADRO) </t>
  </si>
  <si>
    <t xml:space="preserve">SUMINISTRO E INSTALACION DE ESCALERAS H= 4.00 M </t>
  </si>
  <si>
    <t>ELECTRIFICACION PRIMARIA, SECUNDARIA, CASA DE OPERADOR, CASETA DE CLORO Y EQUIPAMIENTO</t>
  </si>
  <si>
    <t>ELECTRIFICACION PRIMARIA</t>
  </si>
  <si>
    <t>POSTE H.A.V. 35´500 DAN</t>
  </si>
  <si>
    <t>ESTRUCTURA MT-101</t>
  </si>
  <si>
    <t>ESTRUCTURA MT-105</t>
  </si>
  <si>
    <t>ESTRUCTURA HA-106</t>
  </si>
  <si>
    <t>ESTRUCTURA HA-100B</t>
  </si>
  <si>
    <t>ESTRUCTURA PR-101</t>
  </si>
  <si>
    <t>ALAMBRE AAA C NO. 1/0</t>
  </si>
  <si>
    <t>PIES</t>
  </si>
  <si>
    <t>CUT-OUT 100 A</t>
  </si>
  <si>
    <t>PARARRAYOS 9 KV</t>
  </si>
  <si>
    <t>SOPORTE CUT-OUT-PARARRAYOS</t>
  </si>
  <si>
    <t>HOYOS P/POSTES</t>
  </si>
  <si>
    <t>HOYOS P/VIENTOS</t>
  </si>
  <si>
    <t>TRANSFORMADOR 15 KVA, 1Ǿ, 7200/120-240V TIPO POSTES SUM. EN ACEITE</t>
  </si>
  <si>
    <t>SOPORTE SIMPLE TRANSFORMADOR</t>
  </si>
  <si>
    <t xml:space="preserve"> IZADO POSTE</t>
  </si>
  <si>
    <t xml:space="preserve">M/O ELECTRICA PRIMARIA </t>
  </si>
  <si>
    <t>ELECTRIFICACION SECUNDARIA HASTA PANEL GENERAL EN LA PLANTA</t>
  </si>
  <si>
    <t>CONDULET Ǿ, 2´´</t>
  </si>
  <si>
    <t>TUBO IMC Ǿ, 2´´</t>
  </si>
  <si>
    <t>CURVA PVC  Ǿ, 2´´ REFORZADO</t>
  </si>
  <si>
    <t>ADAPTADOR HEMBRA PVC  Ǿ, 2´´</t>
  </si>
  <si>
    <t>REGISTRO HORMIGON 0.40 X 0.40X0.40</t>
  </si>
  <si>
    <t>TUBO PVC  Ǿ, 2´´ SDR-26 HASTA PANEL</t>
  </si>
  <si>
    <t>PANEL DE DISTRIBUCION DE 12/24 CTO. PARA EMPOSTRAL</t>
  </si>
  <si>
    <t>BREAKER GRUESO 20,30 AMPS.</t>
  </si>
  <si>
    <t>SALIDA LUMINARIA</t>
  </si>
  <si>
    <t>SALIDA T.C. 110V DOBLE</t>
  </si>
  <si>
    <t>SALIDA INTERRUPTOR SIMPLE</t>
  </si>
  <si>
    <t>SALIDA INTERRUPTOR TRIPLE</t>
  </si>
  <si>
    <t>ALAMBRE THW · NO.4</t>
  </si>
  <si>
    <t>ALAMBRE THW · NO.8</t>
  </si>
  <si>
    <t>ARRANCADOR PARA DOS MOTORES 1 1/2 HP A 220V, 1Ǿ</t>
  </si>
  <si>
    <t>SALIDA EN EMT Ǿ 1/2´´ PARA ALIMENTAR AGITADORES</t>
  </si>
  <si>
    <t>SALIDA EN EMT Ǿ 1/2´´ PARA ALIMENTAR BOMBAS DOSIFICADORAS</t>
  </si>
  <si>
    <t>M/O ELECTRIFICACION SECUNDARIA</t>
  </si>
  <si>
    <t>ELECTRIFICADOR CASA DEL OPERADOR</t>
  </si>
  <si>
    <t>SALIDA PANEL DE DISTRIBUCIONB DE 4/8 CTOS</t>
  </si>
  <si>
    <t>SALIDA LUMINARIAS</t>
  </si>
  <si>
    <t>SALIDA INTERRUPTOR DOBLE</t>
  </si>
  <si>
    <t>ILUMINACION EXTERIOR</t>
  </si>
  <si>
    <t>POSTE H.A 30 PIES CLASE III</t>
  </si>
  <si>
    <t xml:space="preserve">LAMPARA 250 MATTS CABEZA </t>
  </si>
  <si>
    <t>REGISTRO 0.40 M X 0.40 HORMIGON</t>
  </si>
  <si>
    <t>EXCAVACION MATERIAL NO CLASIFICADO A MANO EN ZANJA P/CABLES 46.00M X 0.40 X 0.40M</t>
  </si>
  <si>
    <t>CABLE 10/2 VINIL</t>
  </si>
  <si>
    <t>ALAMBRE THW  NO.4</t>
  </si>
  <si>
    <t>ALAMBRE THW ·  NO.8</t>
  </si>
  <si>
    <t>ALAMBRE THW ·  NO.10</t>
  </si>
  <si>
    <t>TUBERIAS PVC SDR-26  Ǿ 2´´X19</t>
  </si>
  <si>
    <t>M/O ILUMINACION EXTERIOR</t>
  </si>
  <si>
    <t>ELECTRIFICACION CASETA CLORACION</t>
  </si>
  <si>
    <t>ALAMBRE THW NO.8</t>
  </si>
  <si>
    <t>ALAMBRE THW NO.10</t>
  </si>
  <si>
    <t>ALAMBRE THW NO.12</t>
  </si>
  <si>
    <t>SALIDA PANEL BREAKER 2/4 CTOS(INC. 2 BK. 20A)</t>
  </si>
  <si>
    <t>SALIDA  INTERRUPTOR SIMPLE</t>
  </si>
  <si>
    <t>M/O ELECTRICA</t>
  </si>
  <si>
    <t>SUMINISTRO E INSTALACION  DOS (2) BOMBA CENTRIFUGA HORIZONTAL 50 GPM, 100' TDH,2HP,220V,1Ø CON TANQUE HIDRONEUMATICO DE 40 GLS Y ACCESORIOS</t>
  </si>
  <si>
    <t>INSTALACION GENERADOR ELECTRICO</t>
  </si>
  <si>
    <t>SUMINISTRO DE  GENERADOR ELECTRICO 10KW</t>
  </si>
  <si>
    <t>INSTALACION GENERADOR ELECTRICO 10KW</t>
  </si>
  <si>
    <t>CONSTRUCCION SISTEMA ESCAPE DE GASES</t>
  </si>
  <si>
    <t>CONSTRUCCION SISTEMA ALIMENTACION COMBUSTIBLE</t>
  </si>
  <si>
    <t>SUM. Y COLOC. TANQUE COMB.  500 GLS (LLENO EN SITIO)</t>
  </si>
  <si>
    <t>CONDUCTOR THW NO.2</t>
  </si>
  <si>
    <t>CONECTOR PARA CONDUCTOR THW NO.2</t>
  </si>
  <si>
    <t>MAIN BREAKER 100/2 AMP</t>
  </si>
  <si>
    <t>TRANSF. SWICH MANUAL 150/2 AMP</t>
  </si>
  <si>
    <t>TUBERIA MT  1 1/2 ´´ X 10´</t>
  </si>
  <si>
    <t>CURVA MT 1 1/2´´</t>
  </si>
  <si>
    <t xml:space="preserve">TAPE DE GOMA </t>
  </si>
  <si>
    <t xml:space="preserve">TAPE DE PLASTICO </t>
  </si>
  <si>
    <t>MANO DE OBRA ELECTRICA</t>
  </si>
  <si>
    <t>CONSTRUCCION CASETA GENERADOR 20KW</t>
  </si>
  <si>
    <t xml:space="preserve">HORMIGÓN ARMADO EN: FC'= 210 KG/CM2 </t>
  </si>
  <si>
    <t xml:space="preserve"> ZAPATA MURO (INCLUYE 2 A.P. C1 ) 0.79 QQ/M3 FC'= 180 KG/CM2 </t>
  </si>
  <si>
    <t>COLUMNA ( 0.20 X 0.20 )  4.58 QQ/M3</t>
  </si>
  <si>
    <t>DINTEL ( 0.15 X 0.20 )  4.18 QQ/M3</t>
  </si>
  <si>
    <t>8.3.4</t>
  </si>
  <si>
    <t>LOSA DE TECHO ( 0.50 X 0.13 )  1.06 QQ/M3</t>
  </si>
  <si>
    <t>8.3.5</t>
  </si>
  <si>
    <t>VIGA ( 0.20 X 0.20 )  4.64 QQ/M3</t>
  </si>
  <si>
    <t>8.3.6</t>
  </si>
  <si>
    <t xml:space="preserve"> BASE H.A. P/PLANTA ( 3.20  X 1.85 )  0.63 QQ/M3</t>
  </si>
  <si>
    <t xml:space="preserve">PISO H.S. PULIDO  </t>
  </si>
  <si>
    <t>MURO DE BLOQUES</t>
  </si>
  <si>
    <t xml:space="preserve"> DE 6'' B.N.P </t>
  </si>
  <si>
    <t xml:space="preserve">DE 6'' S.N.P </t>
  </si>
  <si>
    <t xml:space="preserve">CALADOS </t>
  </si>
  <si>
    <t>TERMINACIÓN DE SUPERFICIE:</t>
  </si>
  <si>
    <t>8.6.1</t>
  </si>
  <si>
    <t>PINTURA AZUL MANTENIMIENTO</t>
  </si>
  <si>
    <t>8.6.2</t>
  </si>
  <si>
    <t xml:space="preserve">PAÑETE EXTERIOR (INC. VUELOS) </t>
  </si>
  <si>
    <t>8.6.3</t>
  </si>
  <si>
    <t>8.6.4</t>
  </si>
  <si>
    <t>8.6.5</t>
  </si>
  <si>
    <t xml:space="preserve">FINO LOSA DE TECHO  </t>
  </si>
  <si>
    <t xml:space="preserve">ENTRADA GENERAL </t>
  </si>
  <si>
    <t>SALIDA</t>
  </si>
  <si>
    <t>PUERTA METÁLICA ENROLLABLE</t>
  </si>
  <si>
    <t>LOGO DE INAPA</t>
  </si>
  <si>
    <t>SUB-TOTAL E</t>
  </si>
  <si>
    <t>F</t>
  </si>
  <si>
    <t>SUMINISTROS Y COLOCACION  DE EQUIPOS</t>
  </si>
  <si>
    <t xml:space="preserve">BOQUILLAS ORTHOS MODELO D CON 0.30 MM DE APERTURA EN RANURA PARA LAVADO CON AGUA Y AIRE EN FILTROS (45 U/M2) </t>
  </si>
  <si>
    <t>SUMINISTRO E INSTALACION PLANTA ELECTRICA DE EMERGENCIA DE 10 KVA,120/240V,IØ,DIESEL</t>
  </si>
  <si>
    <t>SUMINISTRO E INSTALACION BOMBAS DOSIFICADORAS DE SULFATO  TIPO DIAFRAGMA, CON RANGO DE APLICACION       0-10 GPM, CARCASA EN FIBRA REFORZADA CON POLIPROPILENO, CUERPO BOMBA EN PVDF DIAFRAGMA EN PTFE , POTENCIA MOTOR 1/4 HP, JUNTAS DE FPM/FKM, TUBO DE POLI</t>
  </si>
  <si>
    <t>SUMINISTRO E INSTALACION AGITADORES (MIXERS) SUFATO DE ALUMINIO,MOTOR 11/2 HP, MONOFASICO 115/230V ,1750 RPM CON MOTO - REDUCTOR A 300 RPM, VASTAGO 3/4" ACERO INOXIDABLE , ASPAS C/4 ALETAS ACERO INOXIDABLE L=4"  (CUBICAR C/FACTURA)</t>
  </si>
  <si>
    <t xml:space="preserve">SUMINISTRO E INSTALACION BLOWER SOPLADOR CAESER TIPO MP5MV 412 CFM V, 7 PSI, CON UN MOTOR ELECTRICO BALDOR O TECO WESTINHAUSE DE 15 HP 1750 RPM, 220/440V 60 HZ, RELACION DE VELOCIDAD REDUCIDA A 1500 RPM POR POLEAS, INCLUYE SILENCIADOR DE ENTRADA 12" X 36" CONEXION DE 4" PLATILLADO, FILTRO DE AIRE DE 450 CFM, Y SILENCIADOR DE SALIDA DE 12" X 36", CONECCIONES PLATILLADAS ATIVIBRADORES DE ENTRADA Y SALIDA 125 PSI CEQUE TIPO WAFER DE 4" Y VALVULA DE MARIPOSA </t>
  </si>
  <si>
    <t xml:space="preserve">SUMINISTRO E INSTALACION DE VALVULA DE LIBERACION DE 4" CON SILENCIADOR PARA ECUALIZAR LAS LINEAS DEL FILTRO DE LAVADO </t>
  </si>
  <si>
    <t>SUMINISTRO E INSTALACION DE BASCULA DIGITAL  CAP  8 TONELADA  (INC 2 PLATAFORMA,8 ROLILLOS,CABLE DE SEÑAL,CELDAS EN ACERO INOXIDABLE Y INDICADOR DIIJITAL NEMA 4X)</t>
  </si>
  <si>
    <t xml:space="preserve">SUMINISTRO E INSTALACION DE KIT B, DE EMERGENCIA DEL INSTITUTO DEL CLORO </t>
  </si>
  <si>
    <t>Z</t>
  </si>
  <si>
    <t>CAMPAMENTO (INC ALQUILER DE CASA  O SOLAR, CONSTRUCCION DE ALMACEN 20´X15´)</t>
  </si>
  <si>
    <t xml:space="preserve">MESES </t>
  </si>
  <si>
    <t xml:space="preserve">VALLA ANUNCIANDO OBRA 16' X 10' IMPRESION FULL COLOR CONTENIENDO LOGO DE INAPA, NOMBRE DE PROYECTO Y CONTRATISTA. ESTRUCTURA EN TUBOS GALVANIZADOS 1 1/2"X 1 1/2" Y SOPORTES EN TUBO CUADRADO 4" X 4" </t>
  </si>
  <si>
    <t>SUB-TOTAL Z</t>
  </si>
  <si>
    <t>SUB-TOTAL GENERAL</t>
  </si>
  <si>
    <t>ACTUALIZADO NO.1 D/F MARZO 2021</t>
  </si>
  <si>
    <t>ELIMINACION DE PARTIDAS (E.P.)</t>
  </si>
  <si>
    <t>SUB-TOTAL ELIMINACION DE PARTIDAS</t>
  </si>
  <si>
    <t>NUEVAS PARTIDAS</t>
  </si>
  <si>
    <t>DESCONEXIÓN Y REINSTALACIÓN TUBO Ø16" ACERO SCH-40 DEL DESAGÜE DE LOS SEDIMENTADORES (6U)</t>
  </si>
  <si>
    <t>SUMINISTRO E INSTALACIÓN DE CODO ACERO DE Ø12" X 45º C/PROTECCIÓN ANTICORROSIVA</t>
  </si>
  <si>
    <t>SUMINISTRO E INSTALACIÓN DE JUNTA MECÁNICA TIPO DRESSER Ø12" 150 PSI</t>
  </si>
  <si>
    <t>SOLDADURA DE TUBERIA DE ACERO DE Ø12" PARA ACOPLAR A NIPLE EXISTENTE EN PASANTE DE MUROS DE LA PLANTA ( 2 CORDONES CON VENTANA EN TUBERÍA) (2 U)</t>
  </si>
  <si>
    <t>CORTE Y REMOCIÓN DE TUBERÍA DE ACERO Ø12"EN DOS PUNTOS PARA READECUACIÓN (2 U)</t>
  </si>
  <si>
    <t>ANCLAJES DE HORMIGÓN SIMPLE  EN TUBERIA DE Ø12" (1.50X1.2X1.0) M</t>
  </si>
  <si>
    <t>REGISTRO PARA VÁLVULA DE Ø12" EN BLOCKS DE 6 CÁMARAS LLENAS (1.80 X 1.80 X 1.70) M LOSA DE FONDO 0.15 M Y LOSA DE TECHO 0.10 M (INCLUYE TAPA DE 0.80 X 0.80 M Y ESCALERA DE H=1.50 M)</t>
  </si>
  <si>
    <t>RELLENO COMPACTADO CON MATERIAL DE SITIO EN ZANJAS DE TUBERÍAS ACERO Ø12"</t>
  </si>
  <si>
    <t>FINO LOSA DE FONDO</t>
  </si>
  <si>
    <t>5.2.4</t>
  </si>
  <si>
    <t>ZABALETAS</t>
  </si>
  <si>
    <t>5.4.6</t>
  </si>
  <si>
    <t>VÁLVULA DE COMPUERTA 8" H.F. PLATILLADA COMPLETA DE 150 PSI (DESAGÜE)</t>
  </si>
  <si>
    <t>5.4.7</t>
  </si>
  <si>
    <t xml:space="preserve">TUBERÍA  DE 8" ACERO SCH-40 C/PROTECCION ANTICORROSIVA  (DESAGÜE) </t>
  </si>
  <si>
    <t>SACADO DE ESCOMBRO DE LA DEMOLICIÓN DEL PAÑETE DEL INTERIOR DE LA PLANTA (6 DIAS 4 OBREROS)</t>
  </si>
  <si>
    <t>SACADO DE AGUA A MANO EN SEDIMENTADORES Y FILTROS ( 3 DIAS 4 OBREROS)</t>
  </si>
  <si>
    <t>LIMPIEZA GENERAL DE ESCOMBROS EN EL FONDO DE LOS SEDIMENTADORES, FILTROS, FLOCULADORES Y CANALES DE DESAGÜE (4 DIAS 4 OBREROS)</t>
  </si>
  <si>
    <t>11.2.4</t>
  </si>
  <si>
    <t>FINO LOSA FONDO PULIDO CON SICALATEX</t>
  </si>
  <si>
    <t>11.2.5</t>
  </si>
  <si>
    <t>ZABALETA CON SICALATEX</t>
  </si>
  <si>
    <t>13.2.4</t>
  </si>
  <si>
    <t xml:space="preserve">ZABALETA </t>
  </si>
  <si>
    <t>ML</t>
  </si>
  <si>
    <t>VÁLVULA DE MARIPOSA  6" H.D. PLATILLADA COMPLETA (INC. VAST. H=5.90 M  Y PEDESTAL (DESAGUE)</t>
  </si>
  <si>
    <t xml:space="preserve">DEMOLICIÓN DE MUROS DE HORMIGÓN ARMADO EN LOS CANALES DE LOS FILTROS </t>
  </si>
  <si>
    <t xml:space="preserve"> 14.9.1</t>
  </si>
  <si>
    <t>MUROS DE (1.80X0.75X0.15) M INCLUYE CORTE DE ACERO DE 1/2" EN MUROS DE HORMIGÓN CON MARTILLO ELÉCTRICO</t>
  </si>
  <si>
    <t xml:space="preserve"> 14.9.2</t>
  </si>
  <si>
    <t>MUROS DE LOS CANALES EN LOS SEDIMENTADORES (0.75X0.60X0.30) M INCLUYE CORTE DE ACERO 1/2" (2 OBREROS/DÍAS)</t>
  </si>
  <si>
    <t xml:space="preserve"> 14.9.3</t>
  </si>
  <si>
    <t>MURO EN EL REGISTRO DEL CANAL DE DESAGÜE GENERAL (1.00X1.00X0.300 M (2 OBREROS/DÍA)</t>
  </si>
  <si>
    <t xml:space="preserve"> 14.9.4</t>
  </si>
  <si>
    <t>REBAJA DE EXCESO DE HORMIGÓN EN LOS MUROS PARA SU PAÑETE (2 OBREROS/ DÍAS)</t>
  </si>
  <si>
    <t>15.2.4</t>
  </si>
  <si>
    <t>16.2.2</t>
  </si>
  <si>
    <t>16.2.3</t>
  </si>
  <si>
    <t>16.2.4</t>
  </si>
  <si>
    <t>18.2.4</t>
  </si>
  <si>
    <t>18.2.5</t>
  </si>
  <si>
    <t>18.2.6</t>
  </si>
  <si>
    <t>20.2.2</t>
  </si>
  <si>
    <t>PAÑETE INTERIOR PULIDO CON SICALATEX</t>
  </si>
  <si>
    <t>20.2.3</t>
  </si>
  <si>
    <t>FINO DE LOSA DE FONDO CON SICALATEX</t>
  </si>
  <si>
    <t>20.2.4</t>
  </si>
  <si>
    <t>DEMOLICIÓN DE PAÑETE EXISTENTE AHUECADO EN EL EXTERIOR DE LA PLANTA (245.37 M2) (4 OBREROS, 3 DÍAS)</t>
  </si>
  <si>
    <t>REPIQUE Y LAVADO DE MUROS PARA SU ADHERENCIA (INCLUYE BOTE)</t>
  </si>
  <si>
    <t>FRAGUACHE DE MUROS</t>
  </si>
  <si>
    <t>PAÑETE DE MUROS</t>
  </si>
  <si>
    <t>REPIQUE, FRAGUACHE Y PAÑETE DE TECHO INTERIOR DE LA PLANTA</t>
  </si>
  <si>
    <t>REPIQUE EN TECHO CANAL DE DESAGÜE DEL CENTRO, CANAL DESAGÜE FILTROS, SEDIMENTADORES Y DESAGUE GENERAL (INCLUYE BOTE)</t>
  </si>
  <si>
    <t xml:space="preserve">FRAGUACHE DE TECHO CANAL DE DESAGÜE DEL CENTRO, CANAL DESAGUE FILTROS, SEDIMENTADORES Y DESAGUE GENERAL </t>
  </si>
  <si>
    <t>PAÑETE DE TECHO CANAL DE DESAGÜE DEL CENTRO, CANAL DESAGÜE FILTROS, SEDIMENTADORES Y DESAGÜE GENERAL (SIKALATEX)</t>
  </si>
  <si>
    <t xml:space="preserve">DEMOLICIÓN, REPIQUE, FRAGUACHE Y PAÑETE DE MUROS INTERIORES INFERIORES DE LA PLANTA </t>
  </si>
  <si>
    <t>DEMOLICIÓN DE PAÑETE EN MUROS INFERIORES DEL CANAL DE DESAGÜE DEL CENTRO, CANAL DESAGÜE FILTROS, SEDIMENTADORES Y DESAGÜE GENERAL (INCLUYE BOTE)</t>
  </si>
  <si>
    <t>REPIQUE Y LAVADO DE MUROS INFERIORES DEL CANAL DE DESAGÜE DEL CENTRO, CANAL DESAGÜE FILTROS, SEDIMENTADORES Y DESAGÜE GENERAL (INCLUYE BOTE)</t>
  </si>
  <si>
    <t>FRAGUACHE EN MUROS INFERIORES DEL CANAL DE DESAGÜE DEL CENTRO, CANAL DESAGÜE FILTROS, SEDIMENTADORES Y DESAGÜE GENERAL</t>
  </si>
  <si>
    <t>PAÑETE EN MUROS INFERIORES DEL CANAL DE DESAGÜE DEL CENTRO, CANAL DESAGÜE FILTROS, SEDIMENTADORES Y DESAGÜE GENERAL (SIKALATEX)</t>
  </si>
  <si>
    <t xml:space="preserve">DEMOLICIÓN, REPIQUE, FRAGUACHE Y PAÑETE DE MUROS INTERIORES SUPERIORES DE LA PLANTA </t>
  </si>
  <si>
    <t>DEMOLICIÓN DE PAÑETE EN MUROS DE LOS SEDIMENTADORES Y CANALETA DE DESAGUE GENERAL (INCLUYE BOTE)</t>
  </si>
  <si>
    <t>REPIQUE Y LAVADO DE MUROS DE LOS SEDIMENTADORES Y CANALETA DE DESAGÜE GENERAL (INCLUYE BOTE)</t>
  </si>
  <si>
    <t>FRAGUACHE DE MUROS DE LOS SEDIMENTADORES Y CANALETA DE DESAGÜE GENERAL</t>
  </si>
  <si>
    <t>PAÑETE DE MUROS DE LOS SEDIMENTADORES Y CANALETA DE DESAGÜE GENERAL (SIKALATEX)</t>
  </si>
  <si>
    <t>REPIQUE Y LAVADO DE MUROS DE LOS FILTROS (INCLUYE BOTE)</t>
  </si>
  <si>
    <t>FRAGUACHE DE MUROS DE LOS FILTROS</t>
  </si>
  <si>
    <t>PAÑETE DE MUROS DE LOS FILTROS (SIKALATEX)</t>
  </si>
  <si>
    <t>REPIQUE Y LAVADO DE MUROS DE LOS FLOCULADORES (INCLUYE BOTE)</t>
  </si>
  <si>
    <t>FRAGUACHE DE MUROS DE LOS FLOCULADORES</t>
  </si>
  <si>
    <t>PAÑETE DE MUROS DE LOS FLOCULADORES (SIKALATEX)</t>
  </si>
  <si>
    <t>AREA DE RELLENAR EN EL PERÍMETRO DE LA PLANTA CON MATERIAL DE MINA D=20 KM</t>
  </si>
  <si>
    <t>SUMINISTRO DE MATERIAL DE MINA D=30 KM</t>
  </si>
  <si>
    <t>RELLENO COMPACTADO CON MATERIAL DE MINA CAPAS DE 0.30 M</t>
  </si>
  <si>
    <t>GENERALES DE LA PLANTA</t>
  </si>
  <si>
    <t>REFUERZO MUROS CÁMARA DE ENTRADA (INCLUYE DEMOLICIÓN DE PAÑETE EXISTENTE, COLOCACIÓN ACERO DE REFUERZO, SIKADUR 32, VACIADO DE HORMIGÓN Y PAÑETE  PULIDO)</t>
  </si>
  <si>
    <t>SUMINISTRO Y  COLOCACIÓN HORMIGÓN CICLÓPEO EN LAS TOLVAS DE LOS SEDIMENTADORES</t>
  </si>
  <si>
    <t>HORMIGÓN ARMADO EN  LOSA INCLINADA EN RETROLAVADO F´C=280 KG/CM2 E=0.15M (9UND)</t>
  </si>
  <si>
    <t xml:space="preserve">HORMIGÓN ARMADO EN VIGA PARA REFORZAMIENTO MURO DE CONTROL EN CANAL DE DISTRIBUCIÓN (2U) </t>
  </si>
  <si>
    <t>PANETE EN VIGA Y REGISTRO</t>
  </si>
  <si>
    <t xml:space="preserve">FINO DE TECHO EN LOSA </t>
  </si>
  <si>
    <t xml:space="preserve">PAÑETE TECHO EN LOSA </t>
  </si>
  <si>
    <t>M4</t>
  </si>
  <si>
    <t xml:space="preserve">RELLENO COMPACTADO CON MATERIAL DE SITIO PARA LLEGAR A LA COTA DEL VACIADO LOSA INCLINADA DEL RETROLAVADO </t>
  </si>
  <si>
    <t>NIPLE 12" X 12" ACERO SCH- 40 PARA LA CONEXIÓN CANAL DE DISTRIBUCIÓN DE LOS FILTROS (INCLUYE PERFORADO DEL MURO,CORTE DE ACERO, SUMINISTRO Y COLOCACIÓN NIPLE PINTADOS CON PINTURA ANTICORROSIVA)</t>
  </si>
  <si>
    <t>NIPLE 12" X 12" ACERO SCH- 40 PARA LA CONEXIÓN DE AGUA CLARA  O LIMPIA  (INCLUYE PERFORADO DEL MURO,CORTE DE ACERO, SUMINISTRO Y COLOCACIÓN NIPLE PINTADOS CON PINTURA ANTICORROSIVA Y RETIRO DE NIPLE DE Ø12" X 12" PVC  )</t>
  </si>
  <si>
    <t>NIPLE 12" X 12" ACERO SCH- 40 PARA EL DESAGÜE DE LOS RETROLAVADO (INCLUYE PERFORADO DEL MURO,CORTE DE ACERO, SUMINISTRO Y COLOCACIÓN NIPLE PINTADOS CON PINTURA ANTICORROSIVA )</t>
  </si>
  <si>
    <t>SELLADO DE ORIFICIO DEL DESAGÜE DE LOS RETROLAVADO POR MALA UBICACIÓN DE  NIPLES 12" X 12" ACERO SCH- 40(INCLUYE ENCOFRADO, Y COLOCACIÓN DE HORMIGÓN F´C=280KG/CM2)</t>
  </si>
  <si>
    <t>RECOLOCACIÓN DE NIPLE 6" EN FONDO DE LOS FILTROS  (INCLUYE RETIRO DEL NIPLE, CORTE DE ACERO, RECOLOCACIÓN Y SUMINISTRO DE PLATILLO PARA COLOCACIÓN DE VÁLVULA)</t>
  </si>
  <si>
    <t xml:space="preserve">DEMOLICIÓN DE HORMIGÓN EN REGISTRO DE CANALETA DESAGÜE FLOCULADORES, REGISTRO DE SALIDA DESAGÜE, REGISTRO DE SALIDA DESAGÜE DE FILTROS (1.60X2.40 MTS H=0.30MTS) VOLUMEN=0.75 M3  </t>
  </si>
  <si>
    <t xml:space="preserve">AMPLIACIÓN DEL REGISTRO DEL VERTEDERO DE CONTROL DE LA PLANTA PARA LLEVARLO A LA COTA DE OPERACIÓN DE LA PLANTA (INCLUYE ENCOFRADO, HORMIGÓN ARMADO F´C=280/CM2, PAÑETE Y CANTOS) (1.60X2.60MTS H=0.35MTS) </t>
  </si>
  <si>
    <t>CASETA DE BOMBAS</t>
  </si>
  <si>
    <t>32.3.1</t>
  </si>
  <si>
    <t xml:space="preserve"> ZAPATA MURO </t>
  </si>
  <si>
    <t>32.3.2</t>
  </si>
  <si>
    <t xml:space="preserve">LOSA DE TECHO  </t>
  </si>
  <si>
    <t>32.3.3</t>
  </si>
  <si>
    <t>VIGA ( 0.20 X 0.15 )  4.64 QQ/M3</t>
  </si>
  <si>
    <t>32.3.4</t>
  </si>
  <si>
    <t xml:space="preserve">PISO H.A. PULIDO  </t>
  </si>
  <si>
    <t>32.4.1</t>
  </si>
  <si>
    <t xml:space="preserve">DE 6'' B.N.P </t>
  </si>
  <si>
    <t>32.4.2</t>
  </si>
  <si>
    <t>32.5.1</t>
  </si>
  <si>
    <t>32.5.2</t>
  </si>
  <si>
    <t>32.5.3</t>
  </si>
  <si>
    <t>32.5.4</t>
  </si>
  <si>
    <t>32.5.5</t>
  </si>
  <si>
    <t>JUNTA HIDROFÍLICA</t>
  </si>
  <si>
    <t>MUROS BLOQUES 0.20 B.N.P 3/8" @0.20 TODAS LAS CÁMARAS LLENAS</t>
  </si>
  <si>
    <t>PRELIMINAR (LIMPIEZA )</t>
  </si>
  <si>
    <t>ADECUACIÓN DEL CAMINO DE ACCESO A LA PLANTA (462.50) M</t>
  </si>
  <si>
    <t>HRS</t>
  </si>
  <si>
    <t>LIMPIEZA EXTERIOR DE MALEZAS, DESBROCE A MANO</t>
  </si>
  <si>
    <t>VII</t>
  </si>
  <si>
    <t>LÍNEA DE DESAGÜE</t>
  </si>
  <si>
    <t>EXCAVACIÓN MATERIAL NO CLASIFICADO C/EQUIPO</t>
  </si>
  <si>
    <t>REGULARIZACIÓN DE ZANJA</t>
  </si>
  <si>
    <t>ASIENTO DE ARENA</t>
  </si>
  <si>
    <t>SUMINISTRO MATERIAL DE MINA=30 KM</t>
  </si>
  <si>
    <t>COLOCACIÓN Y COMPACTADO DE MATERIAL C/COMPACTADOR MECÁNICO EN CAPAS DE 0.20M</t>
  </si>
  <si>
    <t xml:space="preserve">BOTE MATERIAL C/ CAMIÓN D=5 KM  </t>
  </si>
  <si>
    <t>SUMINISTRO DE TUBERÍA</t>
  </si>
  <si>
    <t>DE Ø16" PVC SRD-32.5 C/JUNTA GOMA + 5% DE PÉRDIDA</t>
  </si>
  <si>
    <t>DE Ø12" PVC SRD-32.5 C/JUNTA GOMA + 4% DE PÉRDIDA</t>
  </si>
  <si>
    <t>COLOCACION TUBERÍA</t>
  </si>
  <si>
    <t xml:space="preserve">DE Ø16" PVC SRD-32.5 C/JUNTA GOMA </t>
  </si>
  <si>
    <t xml:space="preserve">DE Ø12" PVC SRD-32.5 C/JUNTA GOMA </t>
  </si>
  <si>
    <t>PRUEBAS DE TUBERÍAS</t>
  </si>
  <si>
    <t>REGISTROS</t>
  </si>
  <si>
    <t xml:space="preserve">REGISTRO PREFABRICADO H. A. DE 1.00 M A 1.50 M. </t>
  </si>
  <si>
    <t>UD</t>
  </si>
  <si>
    <t xml:space="preserve">REGISTRO PREFABRICADO H. A. DE 1.50 M A 2.00 M. </t>
  </si>
  <si>
    <t xml:space="preserve">REGISTRO PREFABRICADO H. A. DE 2.00 M A 2.50 M. </t>
  </si>
  <si>
    <t xml:space="preserve">REGISTRO PREFABRICADO H. A. DE 2.50 M A 3.00 M. </t>
  </si>
  <si>
    <t xml:space="preserve">REGISTRO PREFABRICADO H. A. DE 4.50 M A 5.00 M. </t>
  </si>
  <si>
    <t/>
  </si>
  <si>
    <t>ENTIBADOS</t>
  </si>
  <si>
    <t>ENTIBADO EN REGISTRO MAYOR DE 4 M</t>
  </si>
  <si>
    <t>CONSTRUCCIÓN CABEZAL DE DESCARGA (SEGUN DETALLE DE DISEÑO)</t>
  </si>
  <si>
    <t>VIII</t>
  </si>
  <si>
    <t>LÍNEA DE CONDUCCIÓN (SALIDA DE PLANTA)</t>
  </si>
  <si>
    <t>EXCAVACIÓN MATERIAL NO CLASIFICADO A MANO</t>
  </si>
  <si>
    <t>SACOS DE SUELO CEMENTO C/15 M</t>
  </si>
  <si>
    <t>DE Ø10" ACERO SCH-40 C/PROTECCIÓN ANTICORROSIVO</t>
  </si>
  <si>
    <t>ANCLAJE EN H.A PARA TUBERIA (0.40 X 0.85 X 1.10) M</t>
  </si>
  <si>
    <t>SUMINISTRO Y COLOCACIÓN DE PIEZAS ESPECIALES</t>
  </si>
  <si>
    <t>REDUCCIÓN DE Ø12 A 10" ACERO-SOLDADO SCH-40 C/PROTECCION ANTICORROSIVO</t>
  </si>
  <si>
    <t>CODO DE Ø10 X18" ACERO-SOLDADO SCH-40 C/PROTECCIÓN ANTICORROSIVO</t>
  </si>
  <si>
    <t>CODO DE Ø10 X24" ACERO-SOLDADO SCH-40 C/PROTECCIÓN ANTICORROSIVO</t>
  </si>
  <si>
    <t>CODO DE Ø10 X68" ACERO-SOLDADO SCH-40 C/PROTECCIÓN ANTICORROSIVO</t>
  </si>
  <si>
    <t>CODO DE Ø10 X90" ACERO-SOLDADO SCH-40 C/PROTECCIÓN ANTICORROSIVO</t>
  </si>
  <si>
    <t>ANCLAJES H.A PARA PIEZAS</t>
  </si>
  <si>
    <t>SUMINISTRO Y COLOCACIÓN DE VALVULAS</t>
  </si>
  <si>
    <t>DE AIRE COMBINADA Ø2" 150 PSI (INCLUYE VÁLVULA DE COMPUERTA DE Ø2" 150 PSI) SEGÚN DETALLE DE PLANO</t>
  </si>
  <si>
    <t>DE DESAGÜE Ø4" 150 PSI</t>
  </si>
  <si>
    <t>CAJA TELESCÓPICA P/VALVULA DE DESAGÜE</t>
  </si>
  <si>
    <t>REGISTROS P/VÁLVULAS DE AIRE (SEGUN DETALLE DE PLANO)</t>
  </si>
  <si>
    <t>SUB-TOTAL C</t>
  </si>
  <si>
    <t>POSTE H.A.V. 35´800 DAN</t>
  </si>
  <si>
    <t>POSTE H.A.V. 40´500 DAN</t>
  </si>
  <si>
    <t>ESTRUCTURA MT-102</t>
  </si>
  <si>
    <t>ESTRUCTURA MT-103</t>
  </si>
  <si>
    <t>ESTRUCTURA MT-104</t>
  </si>
  <si>
    <t>ESTRUCTURA MT-106</t>
  </si>
  <si>
    <t>ESTRUCTURA HA-108</t>
  </si>
  <si>
    <t>ESTRUCTURA PR-204</t>
  </si>
  <si>
    <t>ESTRUCTURA AP-103</t>
  </si>
  <si>
    <t>ESTRUCTURA BT-101</t>
  </si>
  <si>
    <t>ESTRUCTURA BT-102</t>
  </si>
  <si>
    <t>ESTRUCTURA F2-BT</t>
  </si>
  <si>
    <t>ALAMBRE AAA/C NO. 1/0</t>
  </si>
  <si>
    <t>TRANSFORMADOR 25 KVA, 1Ǿ, 7200-12470/120-240V TIPO POSTES SUMERGIDO EN ACEITE</t>
  </si>
  <si>
    <t>CUT-OUT A 100 A</t>
  </si>
  <si>
    <t>SOPORTE CUT-OUT, PARARRAYOS</t>
  </si>
  <si>
    <t>HOYOS PARA POSTES</t>
  </si>
  <si>
    <t>HOYOS PARA VIENTOS</t>
  </si>
  <si>
    <t xml:space="preserve">MANO DE OBRA ELECTRICA PRIMARIA </t>
  </si>
  <si>
    <t xml:space="preserve"> TECHADO DEPÓSITO REGULADOR EXISTENTE</t>
  </si>
  <si>
    <t>7.1.1</t>
  </si>
  <si>
    <t>DEMOLICIÓN DE LOSA Y MUROS EXISTENTES  H=0.35MTS</t>
  </si>
  <si>
    <t>7.1.2</t>
  </si>
  <si>
    <t xml:space="preserve">BOTE DE ESCOMBROS C/CAMION D= 5 KM </t>
  </si>
  <si>
    <r>
      <t>HORMIGON ARMADO F</t>
    </r>
    <r>
      <rPr>
        <b/>
        <sz val="10"/>
        <color indexed="8"/>
        <rFont val="Calibri"/>
        <family val="2"/>
      </rPr>
      <t>’</t>
    </r>
    <r>
      <rPr>
        <b/>
        <sz val="10"/>
        <color indexed="8"/>
        <rFont val="Arial"/>
        <family val="2"/>
      </rPr>
      <t>C=280 KG/CM2 EN:</t>
    </r>
  </si>
  <si>
    <t xml:space="preserve">LOSA DE TECHO E=0.15MT </t>
  </si>
  <si>
    <t>MUROS DE ESPESOR 0.35MTS Y 0.30MTS (USAR ACERO EXISTENTE)</t>
  </si>
  <si>
    <t>ADHESIVO  EPOXICO (SIKADUR-32 O SIMILAR)</t>
  </si>
  <si>
    <t>GL</t>
  </si>
  <si>
    <t>TERMINACION DE SUPERFICIE:</t>
  </si>
  <si>
    <t>7.3.1</t>
  </si>
  <si>
    <t>PAÑETE INTERIOR  PULIDO</t>
  </si>
  <si>
    <t>7.3.2</t>
  </si>
  <si>
    <t>7.3.3</t>
  </si>
  <si>
    <t>FINO LOSA DE TECHO</t>
  </si>
  <si>
    <t>7.3.4</t>
  </si>
  <si>
    <t xml:space="preserve">SUB-TOTAL NUEVAS PARTIDAS  (N.P.) </t>
  </si>
  <si>
    <t>SUB-TOTAL ADICIONAL</t>
  </si>
  <si>
    <t>SUB-TOTAL PRESUPUESTO BASE + ADICIONALES No. 1</t>
  </si>
  <si>
    <t>ACTUALIZADO No.2 D/F FEBRERO 2022</t>
  </si>
  <si>
    <t>ELIMINACION DE PARTIDAS</t>
  </si>
  <si>
    <t>5.4.9</t>
  </si>
  <si>
    <t>TUBERIA DE 8''ACERO SCH-40 C/PROTECCION ANTICORROSIVA (DESAGUE) L=5.30 M (ACTUALIZADO #1)</t>
  </si>
  <si>
    <t xml:space="preserve">FILTROS </t>
  </si>
  <si>
    <t>SUMINISTRO Y COLOCACION (ACTUALIZADO No. 1 MARZO 2021)</t>
  </si>
  <si>
    <t>TOBERAS EN FILTROS (INC. LOSAS )</t>
  </si>
  <si>
    <t>GENERALES DE LA PLANTA ( ACTUALIZADO No.1)</t>
  </si>
  <si>
    <t>SEÑALIZACION</t>
  </si>
  <si>
    <t xml:space="preserve">LINEA DE DESAGUE (ACTUALIZADO No. 1) </t>
  </si>
  <si>
    <t xml:space="preserve">REGISTROS </t>
  </si>
  <si>
    <t>REGISTRO PREFABRICADO H. A. DE 1.50 M A 2.00 M.</t>
  </si>
  <si>
    <t>TECHADO DEPOSITO REGULADOR EXISTENTE (ACTUALIZADO No.1)</t>
  </si>
  <si>
    <t xml:space="preserve">DEMOLICION DE LOSA Y MURO EXISTENTE H=0.35 MTS (ACTUALIZADO No. 1) </t>
  </si>
  <si>
    <t xml:space="preserve">BOTE DE ESCOMBROS  C/CAMION D= 5 KM (ACTUALIZADO No. 1) </t>
  </si>
  <si>
    <t xml:space="preserve">HORMIGON ARMADO FC'= 280 KG/CM2 EN:  </t>
  </si>
  <si>
    <t xml:space="preserve">LOSA DE TECHO 0.15 MTS  (ACTUALIZADO No. 1) </t>
  </si>
  <si>
    <t xml:space="preserve">MURO DE ESPESOR 0.35 MTS Y 0.30 MTS (USAR ACERO EXISTENTE)  (ACTUALIZADO No. 1)  </t>
  </si>
  <si>
    <t xml:space="preserve">ADHESIVO EPOXICO (SIKADOR-32 O SIMILAR)  (ACTUALIZADO No. 1) </t>
  </si>
  <si>
    <t xml:space="preserve">PAÑETE INTERIOR PULIDO </t>
  </si>
  <si>
    <t xml:space="preserve">FINO LOSA DE TECHO </t>
  </si>
  <si>
    <t xml:space="preserve">ELECTRIFICACION PRIMARIA (ACTUALIZADO No. 1) </t>
  </si>
  <si>
    <t>ESTRUCTURA MT-108</t>
  </si>
  <si>
    <t>TRANSFORMADOR 25 KVA, 1Ǿ, 7200/12470/120-240V TIPO POSTES SUMERGIDO EN ACEITE</t>
  </si>
  <si>
    <t>REDUCCION DE CANTIDAD</t>
  </si>
  <si>
    <t>SUB-TOTAL REDUCCION DE CANTIDAD</t>
  </si>
  <si>
    <t>AUMENTO DE CANTIDAD</t>
  </si>
  <si>
    <t>SUB-TOTAL AUMENTO DE CANTIDAD</t>
  </si>
  <si>
    <t xml:space="preserve">NUEVAS PARTIDAS </t>
  </si>
  <si>
    <t xml:space="preserve">EXCAVACION A MANO EN PRESENCIA Y RECOLECCION DE PIEDRAS EN ZONA DE CONSTRUCCION DE ALETONES Y CUENCO </t>
  </si>
  <si>
    <t xml:space="preserve">OBRERO (20 HB) </t>
  </si>
  <si>
    <t>UN</t>
  </si>
  <si>
    <t xml:space="preserve">PAÑETE (INCLUYE UN ADHESIVO VINALDOM)  </t>
  </si>
  <si>
    <t xml:space="preserve">CERCO DE ALAMBRE DE PUA </t>
  </si>
  <si>
    <t xml:space="preserve">REHABILITACION DESAGUE DESARENADOR </t>
  </si>
  <si>
    <t xml:space="preserve">TUBERIA DE ACERO DE 8"  S/COSTURA C/PROTECCION ANTICORROSIVA </t>
  </si>
  <si>
    <t xml:space="preserve">JUNTA MECANICA TIPO DRESSER DE 8' DE 150 PSI </t>
  </si>
  <si>
    <t>2.1.2</t>
  </si>
  <si>
    <t xml:space="preserve">JUNTA MECANICA TIPO DRESSER DE 12"  DE 150 PSI </t>
  </si>
  <si>
    <t>4.1.3</t>
  </si>
  <si>
    <t xml:space="preserve">MUROS  0.15 - 2.50 QQ/M3 (HORMIGON INDUSTRIAL) </t>
  </si>
  <si>
    <t>4.1.4</t>
  </si>
  <si>
    <t xml:space="preserve">VIGA LOSA FONDO PARSHALL (0.30+0.15)/2 - 4.49 QQ/M3  (ES UNA LOSA DE TECHO) </t>
  </si>
  <si>
    <t>4.1.5</t>
  </si>
  <si>
    <t xml:space="preserve">MURO SEPARADOR DEL SALTO PARSHALL 0.15 - 3.49  (HORMIGON INDUSTRIAL) </t>
  </si>
  <si>
    <t>4.2.4</t>
  </si>
  <si>
    <t xml:space="preserve">FRAGUACHE </t>
  </si>
  <si>
    <t>4.2.5</t>
  </si>
  <si>
    <t xml:space="preserve">PAÑETE INTERIOR C/SIKALATE </t>
  </si>
  <si>
    <t>4.2.6</t>
  </si>
  <si>
    <t xml:space="preserve">PAÑETE EN TECHO, CANALETA PARSHALL </t>
  </si>
  <si>
    <t>5.2.5</t>
  </si>
  <si>
    <t>5.2.6</t>
  </si>
  <si>
    <t>5.4.8</t>
  </si>
  <si>
    <t xml:space="preserve">TUBERÍA  DE 8" ACERO SCH-40 C/PROTECCION ANTICORROSIVA  (DESAGÜE)  L= 5.79 M </t>
  </si>
  <si>
    <t xml:space="preserve">DEMOLICION DE MURO EN REGISTRO DE H.A PARA VALVULA DE 8"  EN FLOCULADORES </t>
  </si>
  <si>
    <t>5.9.1</t>
  </si>
  <si>
    <t xml:space="preserve">OBREROS PARA LA DEMOLICION DE MUROS DE H.A 2 HB (INCLUYE LA EXTRACCION DE LOS ESCOMBROS) </t>
  </si>
  <si>
    <t>5.9.2</t>
  </si>
  <si>
    <t xml:space="preserve">USO DE MARTILLO DEMOLEDOR A TODO COSTO </t>
  </si>
  <si>
    <t>5.9.3</t>
  </si>
  <si>
    <t xml:space="preserve">BOTE DE MATERIAL EXTRAIDO C/CAMION </t>
  </si>
  <si>
    <t>5.9.4</t>
  </si>
  <si>
    <t xml:space="preserve">ALBAÑIL </t>
  </si>
  <si>
    <t>5.9.5</t>
  </si>
  <si>
    <t xml:space="preserve">AYUDANTE DE ALBAÑIL </t>
  </si>
  <si>
    <t>5.9.6</t>
  </si>
  <si>
    <t>OBRERO 1 HB</t>
  </si>
  <si>
    <t>5.9.7</t>
  </si>
  <si>
    <t xml:space="preserve">MATERIALES DIVERSOS (ARENA, CEMENTO Y AGUA) </t>
  </si>
  <si>
    <t xml:space="preserve">TAPA METALICA ( 1.20 X 1.20 ) CON CANDADO Y MANO DE OBRA </t>
  </si>
  <si>
    <t>7.2.4</t>
  </si>
  <si>
    <t>7.2.5</t>
  </si>
  <si>
    <t>7.2.6</t>
  </si>
  <si>
    <t xml:space="preserve">PAÑETE EN TECHO, CANALETA SALIDA FLOCULADORES  </t>
  </si>
  <si>
    <t xml:space="preserve">HORMIGON ARMADO EN : FC'= 280 KG/CM2 (INDUSTRIAL) </t>
  </si>
  <si>
    <t xml:space="preserve">MUROS  0.15 - 2.50  QQ/M3 (HORMIGON INDUSTRIAL) </t>
  </si>
  <si>
    <t xml:space="preserve">VIGA LOSA SALIDA FLOCULADORES (0.30+0.15)/2 - 4.49 QQ/M3  (ES UNA LOSA DE TECHO) </t>
  </si>
  <si>
    <t xml:space="preserve">LOSA DE FONDO  0.15 - 3.82 QQ/M3 (ES UNA LOSA DE TECHO)  </t>
  </si>
  <si>
    <t>8.2.3</t>
  </si>
  <si>
    <t>8.2.4</t>
  </si>
  <si>
    <t>8.2.5</t>
  </si>
  <si>
    <t xml:space="preserve">FINO DE LOSA PULIDO </t>
  </si>
  <si>
    <t>8.2.6</t>
  </si>
  <si>
    <t>NIPLE 6" X 2.50 ACERO SCH-40 C/PROTECCION ANTICORROSIVA (DESAGÜE)</t>
  </si>
  <si>
    <t xml:space="preserve">CAJA TELESCOPICA P/VALVULA </t>
  </si>
  <si>
    <t>MUROS  0.30 - 3.55 QQ/M3</t>
  </si>
  <si>
    <t xml:space="preserve">MUROS  0.25 - 1.29  QQ/M3 </t>
  </si>
  <si>
    <t>RIOSTRA (0.60 X .30)  6.45  QQ/M3</t>
  </si>
  <si>
    <t xml:space="preserve">LOSA DE REFORAMIENTO 0.15 - 1.75 QQ/M3 </t>
  </si>
  <si>
    <t xml:space="preserve">DESMONTE Y REISTALACION DE VALVULA DE COMPUERTA DE 6"  H.F. (DEBIDO AL REFORZAMIENTO DE LA LOSA DE FONDO DE LOS SEDIMENTADORES) </t>
  </si>
  <si>
    <t xml:space="preserve">MAESTRO DE OBRA </t>
  </si>
  <si>
    <t xml:space="preserve">USO DE PLANTA ELECTRICA PARA ILUMINACION A TODO COSTO </t>
  </si>
  <si>
    <t>8.6.6</t>
  </si>
  <si>
    <t xml:space="preserve">ALBAÑIL (PARA SELLAR LOS EXISTENTE Y DAR TERMINACION A LOS NUEVOS)  </t>
  </si>
  <si>
    <t>8.6.7</t>
  </si>
  <si>
    <t>8.6.8</t>
  </si>
  <si>
    <t>OBRERO 2 HB</t>
  </si>
  <si>
    <t>8.6.9</t>
  </si>
  <si>
    <t xml:space="preserve">USO DE TALADRO (ROTO MARTILLO) PARA PERFORAR MUROS DE H.A DE 0.30 M PARA COLOCAR RIOSTRAS DE APOYO A MUROS)  </t>
  </si>
  <si>
    <t>8.7.1</t>
  </si>
  <si>
    <t xml:space="preserve">OBREROS PARA LA DEMOLICION DE MUROS DE H.A 2 HB </t>
  </si>
  <si>
    <t>8.7.2</t>
  </si>
  <si>
    <t>8.7.3</t>
  </si>
  <si>
    <t xml:space="preserve">USO DE TALADRO ROTO MARTILLO </t>
  </si>
  <si>
    <t>8.7.4</t>
  </si>
  <si>
    <t>8.7.5</t>
  </si>
  <si>
    <t>10.1.3</t>
  </si>
  <si>
    <t xml:space="preserve">HORMIGON CICLOPEO EN TORVA  FONDO SEDIMENTADORES </t>
  </si>
  <si>
    <t>10.1.4</t>
  </si>
  <si>
    <t xml:space="preserve">ZABALETA DE H.A  2.13 QQ/M3 </t>
  </si>
  <si>
    <t>10.2.4</t>
  </si>
  <si>
    <t>10.2.5</t>
  </si>
  <si>
    <t>10.2.6</t>
  </si>
  <si>
    <t xml:space="preserve">FINO LOSA DE FONDO EN TOLVAS </t>
  </si>
  <si>
    <t xml:space="preserve">SUMINISTRO Y CONSTRUCCION DE:  </t>
  </si>
  <si>
    <t>10.9.1</t>
  </si>
  <si>
    <t>MATERIALES PARA LA  ESTRUCTURA SOPORTE DE LA LAMELAS</t>
  </si>
  <si>
    <t>10.9.2</t>
  </si>
  <si>
    <t xml:space="preserve">MANO DE OBRA ESTRUCTURA SOPORTE DE LA LAMELAS </t>
  </si>
  <si>
    <t>10.9.3</t>
  </si>
  <si>
    <t xml:space="preserve">RAMPA PARA VACIADO  TOLVAS </t>
  </si>
  <si>
    <t xml:space="preserve">DEMOLICION DE HORMIGON SIMPLE EN FONDO SEDIMENTADORES PARA DESINTALACION TUBERIA DE 16" ACERO </t>
  </si>
  <si>
    <t>10.10.1</t>
  </si>
  <si>
    <t xml:space="preserve">OBREROS 7 HB (INCLUYE LA EXTRACCION DE LOS ESCOMBROS) </t>
  </si>
  <si>
    <t>10.10.2</t>
  </si>
  <si>
    <t>10.10.3</t>
  </si>
  <si>
    <t xml:space="preserve">USO DE MARTILLO DEMOLEDOR A TODO COSTO ( 2 MARTIILOS PARA EL TRABAJO A RD# 4,000 P/DIA ) </t>
  </si>
  <si>
    <t>10.10.4</t>
  </si>
  <si>
    <t>10.10.5</t>
  </si>
  <si>
    <t>10.10.6</t>
  </si>
  <si>
    <t xml:space="preserve">MAESTRO SOLDADOR </t>
  </si>
  <si>
    <t>10.10.7</t>
  </si>
  <si>
    <t xml:space="preserve">AYUDANTE MAESTRO SOLDADOR </t>
  </si>
  <si>
    <t>10.10.8</t>
  </si>
  <si>
    <t>10.10.9</t>
  </si>
  <si>
    <t xml:space="preserve">MAQUINA DE SOLDAR </t>
  </si>
  <si>
    <t>10.10.10</t>
  </si>
  <si>
    <t xml:space="preserve">SUMINISTRO DE PLATILLO DE 16"  C/ TORNILLOS Y JUNTAS </t>
  </si>
  <si>
    <t>10.10.11</t>
  </si>
  <si>
    <t xml:space="preserve">ALBAÑIL PARA DAR TERMINACION </t>
  </si>
  <si>
    <t>10.10.12</t>
  </si>
  <si>
    <t>10.10.13</t>
  </si>
  <si>
    <t>10.10.14</t>
  </si>
  <si>
    <t>14.2.3</t>
  </si>
  <si>
    <t>14.2.4</t>
  </si>
  <si>
    <t>14.2.5</t>
  </si>
  <si>
    <t xml:space="preserve">FINO LOSA DE FONDO EN TOLVAS PULIDO </t>
  </si>
  <si>
    <t xml:space="preserve">SUMINISTRO Y COLOCACION DE:  </t>
  </si>
  <si>
    <t>14.3.4</t>
  </si>
  <si>
    <t xml:space="preserve">VÁLVULA DE MARIPOSA MARCA SOLI DOBLE PLATILLADA TIPO AWWA-C504 DE   8"  VASTAGO Y RING DE COMPUERTA EN ACERO INOXIDABLE (INCLUYE PLATILLO DE SOLDABLE EN ACERO FORJADO ASTM A105 ANSI B16.5 150 PSI, JUNTA DE GOMA DE 8" Y SET DE TORNILLOS CON SUS TUERCAS Y ARANDELAS (VER FACTURA No. 1493 D/F 31/12/2021) </t>
  </si>
  <si>
    <t>14.3.5</t>
  </si>
  <si>
    <t xml:space="preserve">MANO DE OBRA VALVULA DE MARIPOSA DE 8"  </t>
  </si>
  <si>
    <t xml:space="preserve">RAMPA PARA VACIADO  EN FILTRO </t>
  </si>
  <si>
    <t>15.2.5</t>
  </si>
  <si>
    <t>16.2.6</t>
  </si>
  <si>
    <t xml:space="preserve">FINO DE TECHO RETROLAVADO C/SIKALATE </t>
  </si>
  <si>
    <t xml:space="preserve">PERFORACION EN MUROS PARA ANCLAR ACERO A LOSA DE FONDO </t>
  </si>
  <si>
    <t>16.3.1</t>
  </si>
  <si>
    <t xml:space="preserve">OBREROS 2 HB (INCLUYE LA EXTRACCION DE LOS ESCOMBROS) </t>
  </si>
  <si>
    <t>16.3.2</t>
  </si>
  <si>
    <t>16.3.3</t>
  </si>
  <si>
    <t xml:space="preserve">USO DE ROTO - MARTILLO A TODO COSTO </t>
  </si>
  <si>
    <t>16.3.4</t>
  </si>
  <si>
    <t>16.3.5</t>
  </si>
  <si>
    <t>16.3.6</t>
  </si>
  <si>
    <t>16.3.7</t>
  </si>
  <si>
    <t>16.3.8</t>
  </si>
  <si>
    <t xml:space="preserve">ELIMINACION DE NIPLES DEL RETRO-LAVADO POR ESTAR MAL COLOCADOS </t>
  </si>
  <si>
    <t>16.4.1</t>
  </si>
  <si>
    <t>16.4.2</t>
  </si>
  <si>
    <t>16.4.3</t>
  </si>
  <si>
    <t>16.4.4</t>
  </si>
  <si>
    <t>16.4.5</t>
  </si>
  <si>
    <t>16.4.6</t>
  </si>
  <si>
    <t>16.4.7</t>
  </si>
  <si>
    <t>16.4.8</t>
  </si>
  <si>
    <t>16.5.1</t>
  </si>
  <si>
    <t xml:space="preserve">LOSA DE FONDO RETROLAVADO 0.15 - 2.58 QQ/M3 </t>
  </si>
  <si>
    <t>16.6.1</t>
  </si>
  <si>
    <t xml:space="preserve">FINO LOSA DE FONDO PULIDO </t>
  </si>
  <si>
    <t xml:space="preserve">SUMINISTRO DE:  </t>
  </si>
  <si>
    <t>16.7.1</t>
  </si>
  <si>
    <t xml:space="preserve">MATERIAL DE MINA 25% DE ESPONJAMIENTO </t>
  </si>
  <si>
    <t>16.7.2</t>
  </si>
  <si>
    <t xml:space="preserve">COMPACTACION MATERIAL DE MINA C/COMPACTADOR MECANICO EN CAPAS DE 0.30 M </t>
  </si>
  <si>
    <t xml:space="preserve">USO DE RAMPA PARA LA COLOCACION DEL MATERIAL DE MINA EN FONDO </t>
  </si>
  <si>
    <t>17.2.3</t>
  </si>
  <si>
    <t>17.2.4</t>
  </si>
  <si>
    <t>17.2.5</t>
  </si>
  <si>
    <t>17.2.6</t>
  </si>
  <si>
    <t>ZABALETA</t>
  </si>
  <si>
    <t>17.2.7</t>
  </si>
  <si>
    <t xml:space="preserve">PAÑETE EN TECHO </t>
  </si>
  <si>
    <t>18.3.1</t>
  </si>
  <si>
    <t xml:space="preserve">MUROS  0.30 - 3.55 QQ/M3 (HORMIGON INDUSTRIAL) </t>
  </si>
  <si>
    <t>18.3.2</t>
  </si>
  <si>
    <t xml:space="preserve">RIOSTRA (0.60 X .30)  6.45  QQ/M3 (HORMIGON INDUSTRIAL) </t>
  </si>
  <si>
    <t xml:space="preserve">DESINTALACION DE NIPLES DE PVC DE 12"  Y TAPADO DE ORIFICIOS </t>
  </si>
  <si>
    <t>14.8.1</t>
  </si>
  <si>
    <t>14.8.2</t>
  </si>
  <si>
    <t>14.8.3</t>
  </si>
  <si>
    <t>14.8.4</t>
  </si>
  <si>
    <t>14.8.5</t>
  </si>
  <si>
    <t>14.8.6</t>
  </si>
  <si>
    <t>19.2.2</t>
  </si>
  <si>
    <t>19.2.3</t>
  </si>
  <si>
    <t>19.2.4</t>
  </si>
  <si>
    <t>19.2.5</t>
  </si>
  <si>
    <t xml:space="preserve">REGISTROS DE H.A (TERMINACION) </t>
  </si>
  <si>
    <t>20.4.1</t>
  </si>
  <si>
    <t xml:space="preserve">REGISTRO DE INTERSECCION CANAL DE DESAGUE SEDIMENTADORES CON EL CANAL GENERAL DE LA PLANTA </t>
  </si>
  <si>
    <t>20.4.2</t>
  </si>
  <si>
    <t>REGISTRO DE INTERSECCION CANAL GENERAL CON A=CANAL DESAGUE DE FILTRO (1.69 X 1.44 X 3.00) M</t>
  </si>
  <si>
    <t>21.1.4</t>
  </si>
  <si>
    <t xml:space="preserve">REDUCCION DE 12" X 10" ACERO SCH-40 C/PROTECCION ANTICORROSIVA </t>
  </si>
  <si>
    <t>22.10</t>
  </si>
  <si>
    <t xml:space="preserve">CANTOS  </t>
  </si>
  <si>
    <t xml:space="preserve">RAMPA PARA VACIADO  DE LOSA DE PASARELAS </t>
  </si>
  <si>
    <t>REGISTRO DE H.A PARA EL ALIVIADERO  (1.67 X 1.42 X 3.80 ) M</t>
  </si>
  <si>
    <t xml:space="preserve">ZAPATA DE MUROS  0.30 - 1.77  QQ/M3 FC'= 210 KG/CM2 ( ACERO EN A.D Y A,C PARA BLOCK DE 8")  </t>
  </si>
  <si>
    <t xml:space="preserve">PINTURA EPOXICA </t>
  </si>
  <si>
    <t xml:space="preserve">PUERTA ENROLLABLE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</si>
  <si>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</si>
  <si>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TANQUE SEPTICO DE UNA CAMARA SENCILLO P/6 PERSONAS </t>
  </si>
  <si>
    <t>DESAGUE DE TECHO DE 3"  (Ranurado de muro, fijacion de tubo, encofrado y desencofrado, vaciado de hormigon, pañete exterior, repique de columna, tuberias y piezas)</t>
  </si>
  <si>
    <t xml:space="preserve">TOPE EN GRANITO SINTETICO </t>
  </si>
  <si>
    <t xml:space="preserve">MANIFOLD CLORACION PARA CONEXION DE DOS CILINDRO (2) DE I TONELADA MRCA HYDRO INSTRUMENTE (INCLUYE DRIPLEG HEATER, SOPORTES DE MONTAJE EN PARED, VALVULAS DE CABEZAL, CONECTORES FLEXIBLES, VALVULA IVH 100-500 Y UNION PLATILLADA AH-1461 DE 3/4"   (VER FACTURA No. 122009108 D/F 17-09-2021) </t>
  </si>
  <si>
    <t xml:space="preserve">CLORADOR (REGULADOR DE VACIO MARCA HIDRO INSTRUMENTS MODELO 501C-100-0 US CON CAPACIDAD DE CLORA DE 0 @ 100 LIBRAS POR DIA (INCLUYE LLAVE PARA CILINDRO (YOKE) MANUAL DE OPERACION, ACCESORIOS Y ARANDELA DE PLOMO)   (VER FACTURA No. 122009108 D/F 17-09-2021) </t>
  </si>
  <si>
    <t xml:space="preserve">CLORADOR (PANEL DE MEDICION REMOTA, MARCA HYDRO INSTRUMENTS, MODELO RM 401-CL 100 DE FABRICACION AMERICANA PARA CAPACIDAD DE CALIBRACION DE 0 @ 100 LIBRAS POR DIA)  (VER FACTURA No. 122009108 D/F 17-09-2021) </t>
  </si>
  <si>
    <t xml:space="preserve">CLORADOR (IEYECTOR MARCA HIDRO INSTRUMENTS MODELO EJ: 1000 - CL-21000 DE 3/4" BOQUILLA No. 2 CON ORIFICIO DE 0.186" Y CONECTOR DE 3/8" CON CAPACIDAD DE INYECCION DE 100 LIBRAS POR DIA (INCLUYE VALVULA CHECK INTERNA)  (VER FACTURA No. 122009108 D/F 17-09-2021) </t>
  </si>
  <si>
    <t xml:space="preserve">ELECTROBOMBA BOOSTER DE 1.5 HP/115/230 V 1 HP, 15 GPM CONTRA 40 PSI DE PRESION AÑADIDA  (VER FACTURA No. 122009108 D/F 17-09-2021) </t>
  </si>
  <si>
    <t>LETRERO CASETA DE CLORO</t>
  </si>
  <si>
    <t>DIFERENCIAL DE CADENA DE 3 TONELADAS ELECTRICO (VER FACTURA No. 2138969 D/F 25-08-2021)</t>
  </si>
  <si>
    <t>PUERTA CORREDISA MALLA CICLONICA L=7.00M</t>
  </si>
  <si>
    <t xml:space="preserve">IMBORNALES DE DOS PARRILLAS </t>
  </si>
  <si>
    <t xml:space="preserve">IMBORNALES DE UNA PARRILLAS </t>
  </si>
  <si>
    <t xml:space="preserve">COMPACTACION MATERIAL DE MINA C/RODILLO VIBRADOR DE TAMBOR </t>
  </si>
  <si>
    <t>IX</t>
  </si>
  <si>
    <t>CASA DE OPERADOR (3 HABITACIONES) CAMBIO DE DISEÑO)</t>
  </si>
  <si>
    <t>PA</t>
  </si>
  <si>
    <t xml:space="preserve">EXCAVACION  MATERIAL COMPACTO A MANO </t>
  </si>
  <si>
    <t xml:space="preserve">RELLENO COMPACTADO C/COMPACTADOR MECANICO EN CAPAS DE 0.30 M </t>
  </si>
  <si>
    <t xml:space="preserve"> BOTE DE MATERIAL  C/CAMION D = 5 KM </t>
  </si>
  <si>
    <t>HORMIGON ARMADO</t>
  </si>
  <si>
    <t xml:space="preserve">ZAPATA DE MUROS 0.66 QQ/M3 </t>
  </si>
  <si>
    <t>DINTEL D2 (0.15 x 0.20)  4.47QQ/M3</t>
  </si>
  <si>
    <t>DINTELES (0.15 x 0.20) 2.90 QQ/M3</t>
  </si>
  <si>
    <t>LOSA DE TECHO 0.10-1.71QQ/M3</t>
  </si>
  <si>
    <t>DADO DE APOYO 0.15 x 0.20 x 0.40-2.67QQ/M3</t>
  </si>
  <si>
    <t>BLOQUES DE 6"  B.N.P. 3/8" @ 0.60 M</t>
  </si>
  <si>
    <t>BLOQUES DE 6"  S.N.P. 3/8" @ 0.60 M</t>
  </si>
  <si>
    <t>BLOQUES DE 4"  B.N.P. 3/8" @ 0.60 M</t>
  </si>
  <si>
    <t>BLOQUES DE 4"  S.N.P. 3/8" @ 0.60 M</t>
  </si>
  <si>
    <t xml:space="preserve">PAÑETE EXTERIOR PULIDO </t>
  </si>
  <si>
    <t>PISO H. S. PULIDO</t>
  </si>
  <si>
    <t>PISO GRANITO GRIS</t>
  </si>
  <si>
    <t xml:space="preserve">ZOCALOS DE GRANITO DE FONDO GRIS  </t>
  </si>
  <si>
    <t xml:space="preserve">PINTURA BASE BLANCA </t>
  </si>
  <si>
    <t>PILETA BAÑERA</t>
  </si>
  <si>
    <t>DUCHA</t>
  </si>
  <si>
    <t>DESAGUE DE PISO</t>
  </si>
  <si>
    <t>CAMARA DE INSPECCION</t>
  </si>
  <si>
    <t>TRAMPA DE GRASA</t>
  </si>
  <si>
    <t>CAMARA SEPTICA</t>
  </si>
  <si>
    <t>POZO FILTRANTE</t>
  </si>
  <si>
    <t>TUBERIAS Y PIEZAS</t>
  </si>
  <si>
    <t>TOMACORRIENTES 120 V EN DOBLE</t>
  </si>
  <si>
    <t>CAJA DE BREAKER</t>
  </si>
  <si>
    <t xml:space="preserve">PUERTAS EVER DOOR (2.20 X 0.90 )  </t>
  </si>
  <si>
    <t xml:space="preserve">GABINETE DE PISO </t>
  </si>
  <si>
    <t>BIURO PINO C/ESPEJO 4 GABETAS</t>
  </si>
  <si>
    <t>JGO. MUEBLE PINO BASUCA ZEDER</t>
  </si>
  <si>
    <t>JGO. COMEDOR PINO 4 SILLA FLOR DE LIZ</t>
  </si>
  <si>
    <t xml:space="preserve">DEC. BOTELLA POLI C/DISEÑO </t>
  </si>
  <si>
    <t xml:space="preserve">BANDEJA CERAMICA  CUADRADA </t>
  </si>
  <si>
    <t>LETRERO DE INAPA  EN PARED</t>
  </si>
  <si>
    <t xml:space="preserve">ASTA DE BANDERA EN ZONA DE PLANTA </t>
  </si>
  <si>
    <t xml:space="preserve">POSTE H.A.V. 40´500 DAN (EN PRES. BASE) </t>
  </si>
  <si>
    <t xml:space="preserve">POSTE H.A.V. 35´800 DAN (AUMENTO DE CANTIDAD) </t>
  </si>
  <si>
    <t>POSTE H.A.V. 35´500 DAN (DISMINUCION DE CANTIDAD)</t>
  </si>
  <si>
    <t>POSTE H.A.V. 35´300 DAN (NUEVA)</t>
  </si>
  <si>
    <t>ESTRUCTURA MT-104 (</t>
  </si>
  <si>
    <t xml:space="preserve">ESTRUCTURA MT-105 </t>
  </si>
  <si>
    <t>ESTRUCTURA MT-106C</t>
  </si>
  <si>
    <t>ESTRUCTURA HA-100B VIENTO COMPLETO</t>
  </si>
  <si>
    <t>ESTRUCTURA MT-108 AC</t>
  </si>
  <si>
    <t>ESTRUCTURA MT-105 (DISMINUCION DE CANTIDAD)</t>
  </si>
  <si>
    <t>ESTRUCTURA PO-110 (NUEVA)</t>
  </si>
  <si>
    <t>ESTRUCTURA PR-101 ATERIZAJE COMPLETO (NUEVA)</t>
  </si>
  <si>
    <t>ALAMBRE DE ALUMINIO AAA C NO. 2/0 (NUEVA)</t>
  </si>
  <si>
    <t>ALAMBRE TRIPLE X  # 2/0 ALUMINIO  (NUEVA)</t>
  </si>
  <si>
    <t>TRANSFORMADOR 25 KVA, T/POSTE 7200/120/240 AUMENTO DE PRECIO FALTA FACT.</t>
  </si>
  <si>
    <t>CUT-OUT 100 AMPS 7.8 KV ABB   AUMENTO DE PRECIO FALTA FACT.</t>
  </si>
  <si>
    <t>PARARRAYOS 9 KV POLIMERICO  AUMENTO DE PRECIO FALTA FACT.</t>
  </si>
  <si>
    <t>HOYOS P/POSTES  (AUMENTO DE CANTIDAD) (FALTA FACT.)</t>
  </si>
  <si>
    <t>HOYOS P/VIENTOS  (AUMENTO DE CANTIDAD) (FALTA FACT.)</t>
  </si>
  <si>
    <t>INSTALACION DE POSTES NUEVA PARTIDA</t>
  </si>
  <si>
    <t xml:space="preserve">HORMIGON PARA POSTES Y VIENTOS </t>
  </si>
  <si>
    <t xml:space="preserve">JUMPER PRIMARIO (CAMION CANASTO) </t>
  </si>
  <si>
    <t xml:space="preserve">JUMPER SECUNDARIO TRIPLEX C/CANASTO PODA DE ARBOLES  </t>
  </si>
  <si>
    <t xml:space="preserve">PODA DE ARBOLES </t>
  </si>
  <si>
    <t xml:space="preserve">SUMINISTRO E INSTALACION PLANTA ELECTRICA NUEVA MARCA YANMAR DE 12.5 KW, SUPER SILENCIOSA, MODELO 2021, ANTI VIBRANTE, ANTI RESONANTE, CON UN MOTOR  "YANMAR" DIESEL, DE TRABAJO CONTINUO, A PRUEBA DE INTEMPERIE, A 1800 RPM, 60 Hz, GENERADOR STAMFORD, MONITOR DIGITAL, SISTEMA DE PROTECCION DIGITAL, TANQUE DE COMBUSTIBLE INTEGRADO, CON SUS FILTROS DE GASOIL, ACEITE Y AIRE INCLUIDOS, BATERIA INCLUIDA. (VER FACTURA No, 191 D/F 20/07/2021) </t>
  </si>
  <si>
    <t xml:space="preserve">SUMINISTRO E INSTALACION DE BASCULA DIGITAL  CAP 2 TONELADA  (INC 2 PLATAFORMA,8 ROLILLOS,CABLE DE SEÑAL,CELDAS EN ACERO INOXIDABLE Y INDICADOR DIIJITAL NEMA 4X) ( VER FACTURA No. 1511 D/F 4-06-2021)  </t>
  </si>
  <si>
    <t xml:space="preserve">MARTILLO DEMOLEDOR </t>
  </si>
  <si>
    <t xml:space="preserve">PULIDORA </t>
  </si>
  <si>
    <t xml:space="preserve">OBREROS (8 HB)  </t>
  </si>
  <si>
    <t xml:space="preserve">BOTE DE MATERIAL PRODUCTO DE LA MEMOLICION  </t>
  </si>
  <si>
    <t xml:space="preserve">TECHADO DEPOSITO REGULADOR EXISTENTE </t>
  </si>
  <si>
    <t xml:space="preserve">REMOCION DEL TECHO DE ASBESTO CEMENTO </t>
  </si>
  <si>
    <t>7.5.1</t>
  </si>
  <si>
    <t xml:space="preserve">OBREROS 4 HB </t>
  </si>
  <si>
    <t>7.5.2</t>
  </si>
  <si>
    <t xml:space="preserve">USO DE PULIDORA </t>
  </si>
  <si>
    <t>7.5.3</t>
  </si>
  <si>
    <t>HERRAMIENTAS MENORES</t>
  </si>
  <si>
    <t xml:space="preserve">ANDAMIOS PARA DEMOLICION DEL MURO DE HORMIGON ARMADO (VER ANALISIS DE COSTOS) </t>
  </si>
  <si>
    <t xml:space="preserve">DEMOLICION DE MUROS Y VIGA PARA AMARRAR CON LOSA DE TECHO  Y  LA ESTRUCTURA SOPORTE DE LECHO FILTRANTE (VIGUETAS) </t>
  </si>
  <si>
    <t>7.7.1</t>
  </si>
  <si>
    <t>EN MUROS 0.40 M  (VER ANALISIS DE COSTOS)</t>
  </si>
  <si>
    <t>7.7.2</t>
  </si>
  <si>
    <t>VIGAS (0.35 X 0.40)  (VER ANALISIS DE COSTOS)</t>
  </si>
  <si>
    <t>7.7.3</t>
  </si>
  <si>
    <t>ESTRUCTURA SOPORTE LECHO FILTRANTE (VIGUETILLAS)  (VER ANALISIS DE COSTOS)</t>
  </si>
  <si>
    <t>7.7.4</t>
  </si>
  <si>
    <t>REGISTRO DE ENTRADA A DEMOLER (VER ANALISIS DE COSTOS)</t>
  </si>
  <si>
    <t xml:space="preserve">EXTRACCION DE MATERIAL PRODUCTO DE LA DEMOLICON DE LA ESTRUCTURA SOPORTE LECHO FILTRANTE (VIGUETILLAS) Y SEDIMENTOS (LODO) (VER ANALISIS DE COSTOS) </t>
  </si>
  <si>
    <t xml:space="preserve">MOVIMIENTO INTERNO DE ESCOMBROS DESDE PLANTA A CONVERTIR A DEPOSITO HASTA LA PUERTA DE ENTRADA ) L= 20 M (VER ANALISIS DE COSTO) </t>
  </si>
  <si>
    <t xml:space="preserve">HORMIGON ARMADO EN:  FC'= 280 KG/CM2 (INDUSTRIAL) </t>
  </si>
  <si>
    <t>7.10.1</t>
  </si>
  <si>
    <t xml:space="preserve">VIGA TIPO L ( 0.50 X 0.35 ) + (0.33 X 0.20)  L= 31.82 M, 2.13 QQ/M3 </t>
  </si>
  <si>
    <t>7.10.2</t>
  </si>
  <si>
    <t xml:space="preserve">VIGA  ( 0.50 X 0.35 ) L= 16.60 M  1.90 QQ/M3 </t>
  </si>
  <si>
    <t>7.10.3</t>
  </si>
  <si>
    <t xml:space="preserve">VIGA T ( 0.20 X 0.70 ) + (0.30 X 0.20 )  L= 7.21 M, 2.49 QQ/M3  </t>
  </si>
  <si>
    <t>7.10.4</t>
  </si>
  <si>
    <t xml:space="preserve">VIGA L ( 0.60 X 0.20 ) + (0.30 X 0.20 )  L= 16.60 M, 2.13 QQ/M3 </t>
  </si>
  <si>
    <t>7.10.5</t>
  </si>
  <si>
    <t xml:space="preserve">LOSA DE TECHO 0.20- 0.56 QQ/M3 </t>
  </si>
  <si>
    <t>7.10.6</t>
  </si>
  <si>
    <t>LOSA DE TECHO EN CANAL 0.12 - 2.71 QQ/M3</t>
  </si>
  <si>
    <t xml:space="preserve"> </t>
  </si>
  <si>
    <t>7.11.1</t>
  </si>
  <si>
    <t>PAÑETE EXTERIOR (17.20 +6.61)  X 2 ALTURA = 0.70 M</t>
  </si>
  <si>
    <t>7.11.2</t>
  </si>
  <si>
    <t xml:space="preserve">FINO LOSA DE TECHO L= 17.20 M, ANCHO= 7.31 M </t>
  </si>
  <si>
    <t>7.11.3</t>
  </si>
  <si>
    <t>7.11.4</t>
  </si>
  <si>
    <t xml:space="preserve">PINTURA AZUL TURQUESA ACRILICA </t>
  </si>
  <si>
    <t>7.11.5</t>
  </si>
  <si>
    <t xml:space="preserve">SUMINISTRO E INSTALACION DE:  </t>
  </si>
  <si>
    <t xml:space="preserve">REBOSE </t>
  </si>
  <si>
    <t>8.1.1</t>
  </si>
  <si>
    <t xml:space="preserve">TUBERIA DE 6"  ACERO SCH-40 C/PROTECCION ANTICORROSIVA  </t>
  </si>
  <si>
    <t>8.1.2</t>
  </si>
  <si>
    <t xml:space="preserve">CODO DE 6" X 90º  ACERO SCH-40 C/PROTECCION ANTICORROSIVA  </t>
  </si>
  <si>
    <t>8.1.3</t>
  </si>
  <si>
    <t xml:space="preserve">CRUZ DE 6" X 6" ACERO SCH-40 C/PROTECCION ANTICORROSIVA  </t>
  </si>
  <si>
    <t>8.1.4</t>
  </si>
  <si>
    <t xml:space="preserve">JUNTA MECANICA TIPO DRESSER DE 6" DE 150 PSI </t>
  </si>
  <si>
    <t>8.1.5</t>
  </si>
  <si>
    <t xml:space="preserve">VALVULA DE 6"  H.F. PLATILLADA COMPLETA DE 150 PSI </t>
  </si>
  <si>
    <t>8.1.6</t>
  </si>
  <si>
    <t xml:space="preserve">REGISTRO P/VALVULA DE 6" (1.00 X 1.00 X 1.00)  EN BLOCK DE 6"  BASTONES @ 0.60 M </t>
  </si>
  <si>
    <t>8.1.7</t>
  </si>
  <si>
    <t xml:space="preserve">PINTURA OXIDO ROJO </t>
  </si>
  <si>
    <t>8.1.8</t>
  </si>
  <si>
    <t xml:space="preserve">PINTURA AZUL ROYAL 69 </t>
  </si>
  <si>
    <t xml:space="preserve">DESAGÜE </t>
  </si>
  <si>
    <t xml:space="preserve">BY-PASS DE REBOSE </t>
  </si>
  <si>
    <t xml:space="preserve">TUBERIA DE 6"  PVC SDR-26 C/J,G, </t>
  </si>
  <si>
    <t xml:space="preserve">TEE DE 6" X 6" ACERO SCH-40 C/PROTECCION ANTICORROSIVA  </t>
  </si>
  <si>
    <t xml:space="preserve">SALIDA </t>
  </si>
  <si>
    <t xml:space="preserve">ENTRADA </t>
  </si>
  <si>
    <t xml:space="preserve">BY-PASS DE ENTRADA </t>
  </si>
  <si>
    <t xml:space="preserve">MANO DE OBRA GENERAL </t>
  </si>
  <si>
    <t xml:space="preserve">MAQUINA DE SOLDADURA </t>
  </si>
  <si>
    <t>8.7.6</t>
  </si>
  <si>
    <t xml:space="preserve">OBREROS (5 UD)  </t>
  </si>
  <si>
    <t xml:space="preserve">SUMINISTRO E INSTALACION DE;  </t>
  </si>
  <si>
    <t xml:space="preserve">TAPA METALICA (0.70 X 0.70 )  M, CON SUS CANDADOS Y MANO DE OBRA </t>
  </si>
  <si>
    <t xml:space="preserve">ESCALERAS ACCESO TECHO DEPOSITO (3 UN) (INCLUYE MATERALES, PINTURAS Y MANO DE OBRA) </t>
  </si>
  <si>
    <t xml:space="preserve">VENTILACIONES DE 4"  </t>
  </si>
  <si>
    <t xml:space="preserve">NIPLE DE 4"  X 0.40 M ACERO </t>
  </si>
  <si>
    <t xml:space="preserve">CODO DE 4"  X 90º ACERO </t>
  </si>
  <si>
    <t xml:space="preserve">REACONDICIONAMIENTO DE ESCALERA DE H.A TECHO ANTIGUA CASETA DE CLORO Y PARTE INTERIOR DE CASETA DE CLORO (INCLUYE MATERIALES Y MANO DE OBRA) </t>
  </si>
  <si>
    <t xml:space="preserve">DEMOLICION ACERA EXISTENTE </t>
  </si>
  <si>
    <t xml:space="preserve">BOTE DE MATERIAL PRODUCTO DE LA DEMOLICION DE ACERA C/CAMION D= 5 KM </t>
  </si>
  <si>
    <t xml:space="preserve">NEVELACION DE ACERA </t>
  </si>
  <si>
    <t xml:space="preserve">SUMINISTRO MATERIAL DE MINA EN ACERA  0.40 M </t>
  </si>
  <si>
    <t xml:space="preserve">REPOSICION DE ACERA DE 0.80 M </t>
  </si>
  <si>
    <t xml:space="preserve">MEJORAMIENTO REGISTRO EXISTENTE VALVULA DE 12"  H.F  </t>
  </si>
  <si>
    <t>LOSA DE TECHO 0.10 M  3/8" @ 0.20 A.D  1.65 QQ/M3</t>
  </si>
  <si>
    <t xml:space="preserve">PAÑETE EXTERIOR e=0.10 M </t>
  </si>
  <si>
    <t xml:space="preserve">CANTO </t>
  </si>
  <si>
    <t xml:space="preserve">MANO DE OBRA COLOCACION DE LA TAPA METALICA </t>
  </si>
  <si>
    <t xml:space="preserve">RELLENO Y NIVELACION GENERAL EN PERIMETRO DEL TANQUE </t>
  </si>
  <si>
    <t xml:space="preserve">OBREROS (8 HB) </t>
  </si>
  <si>
    <t xml:space="preserve">EMBELLECIMIENTO GENERAL CON GRAVILLA (25 X 15 + 10 X 6 + 2 X 6 + 1 *17 ) </t>
  </si>
  <si>
    <t xml:space="preserve">DEMOLICION MODULO DE ENTRADA A PLANTA EXISTENTE </t>
  </si>
  <si>
    <t xml:space="preserve">OBREROS (2 HB) </t>
  </si>
  <si>
    <t>H</t>
  </si>
  <si>
    <t xml:space="preserve">BY-PASS ENTRE DEPOSITO DE LA GORRA Y PARTIDO </t>
  </si>
  <si>
    <t xml:space="preserve">DE 6" PVC SDR-26 C/J.G. </t>
  </si>
  <si>
    <t xml:space="preserve">TEE DE 10" X 6"  ACERO SCH-40 C/PROTECCION ANTICORROSIVA </t>
  </si>
  <si>
    <t xml:space="preserve">CODO DE 6" X  45 PVC SCH-40 </t>
  </si>
  <si>
    <t xml:space="preserve">SUB-TOTAL NUEVAS PARTIDAS (N.P) </t>
  </si>
  <si>
    <t xml:space="preserve">AUMENTO DE PRECIOS </t>
  </si>
  <si>
    <t xml:space="preserve">REGISTROS P/ VÁLVULAS H.A. (1.30 X 1.30 X 1.50) (VER PLANOS) FC'= 210 KG/CM2 </t>
  </si>
  <si>
    <t>SUMINISTRO  Y COLOCACION  DE DIFERENCIAL CAPACIDAD DE 1 TONELADA (VER FACTURA No. 2138969 D/F 25-08-2021)</t>
  </si>
  <si>
    <t xml:space="preserve">MANO DE OBRA  GENERAL (VER FACTURA No. 122009108 D/F 17-09-21)  </t>
  </si>
  <si>
    <t>RIELES METALICOS P/APOYO DE CILINDROS(ANGULAR DE 3" X 3" X 1/4") (VER FACTURA No. 2138969 D/F 25-08-2021)</t>
  </si>
  <si>
    <t>SUB-TOTAL FASE C</t>
  </si>
  <si>
    <t xml:space="preserve">BOQUILLAS ORTHOS MODELO D CON 0.30 MM DE APERTURA EN RANURA PARA LAVADO CON AGUA Y AIRE EN FILTROS (45 U/M2) (VER FACTURA No. 1512 D/F 4-6-2021) </t>
  </si>
  <si>
    <t xml:space="preserve">SUMINISTRO E INSTALACION BOMBAS DOSIFICADORAS DE SULFATO  TIPO DIAFRAGMA, CON RANGO DE APLICACION       0-10 GPM, CARCASA EN FIBRA REFORZADA CON POLIPROPILENO, CUERPO BOMBA EN PVDF DIAFRAGMA EN PTFE , POTENCIA MOTOR 1/4 HP, JUNTAS DE FPM/FKM, TUBO DE POLI (VER ANALISIS DE COSTOS)  </t>
  </si>
  <si>
    <t xml:space="preserve">SUMINISTRO E INSTALACION DE KIT B, DE EMERGENCIA DEL INSTITUTO DEL CLORO (VER FACTURA No. 1511 D/F 4-6-2021) </t>
  </si>
  <si>
    <t>SUB-TOTAL F</t>
  </si>
  <si>
    <t>SUB-TOTAL AUMENTO DE PRECIOS</t>
  </si>
  <si>
    <t>SUB-TOTAL ADICIONAL #2</t>
  </si>
  <si>
    <t>SUB-TOTAL PRESUPUESTO BASE + ADICIONALES No. 1+2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</si>
  <si>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</si>
  <si>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</si>
  <si>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</si>
  <si>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</si>
  <si>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</si>
  <si>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</si>
  <si>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</si>
  <si>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</si>
  <si>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ITBIS  (LEY 07-2007)</t>
  </si>
  <si>
    <t>OPERACION Y MANTENIMIENTO INAPA</t>
  </si>
  <si>
    <t>IMPREVISTOS</t>
  </si>
  <si>
    <t xml:space="preserve">ESTUDIOS </t>
  </si>
  <si>
    <t>TRANSPORTE DE POSTE</t>
  </si>
  <si>
    <t>(AUMENTO PRECIO ACT. No. 2 ) TRANSPORTE DE POSTE</t>
  </si>
  <si>
    <t xml:space="preserve">TRAMITACION DE PLANOS </t>
  </si>
  <si>
    <t xml:space="preserve">(ELIMINACION DE PARTIDA ACT. No.2) TRAMITACION DE PLANOS </t>
  </si>
  <si>
    <t xml:space="preserve">(NUEVA PARTIDA ACT. No.2) REDISEÑO Y TRAMITACION DE PLANOS </t>
  </si>
  <si>
    <t xml:space="preserve">INTERCONEXION A LINEA M.T. EXISTENTE </t>
  </si>
  <si>
    <t>(ELIMINACION DE PARTIDAS ACT. No.2) INTERCONEXION A LINEA M.T. EXISTENTE</t>
  </si>
  <si>
    <t>(NUEVA PARTIDA ACT. No.2)    INTERCONEXION  CON EDENORTE</t>
  </si>
  <si>
    <t xml:space="preserve">MOVILIZACION Y DESMOVILIZACION </t>
  </si>
  <si>
    <t xml:space="preserve">COMPLETIVO MATERIAL DE FILTRO D= 215 KM </t>
  </si>
  <si>
    <t xml:space="preserve">(AUMENTO DE PRECIO ACT.No.2) COMPLETIVO MATERIAL DE FILTRO D= 215 KM </t>
  </si>
  <si>
    <t>TOTAL GASTOS INDIRECTOS</t>
  </si>
  <si>
    <t>RESPONSABILIDAD DEL CONTRATISTA SOBRE LOS SUMINISTROS REALIZADOS POR INAPA</t>
  </si>
  <si>
    <t xml:space="preserve">COMPUERTA ACERO INOXIDABLE (ANSI 304) (0.55X 0.80) M PARA FILTRACIÓN DIRECTA (10% APLICADO SOBRE EL COSTO DE C/U DE RD$ 184,884.25)    </t>
  </si>
  <si>
    <t xml:space="preserve">COMPUERTA  ACERO INOXIDABLE (ANSI 304)  ( 0.50 x 0.40) M ENTRADA A FLOCULADOR (1 U A RD$ 198,067.30)  </t>
  </si>
  <si>
    <t xml:space="preserve">COMPUERTA ACERO INOXIDABLE  (0.45 X 0.45) M, VASTAGO =3.45M (10% APLICADO SOBRE EL COSTO DE C/U DE RD$ 220,823.21) ENTRADA A SEDIMENTADORES </t>
  </si>
  <si>
    <t xml:space="preserve">COMPUERTA TIPO PAREZ EN A/I 304 PARA ENTRADA A FILTROS DE 0.40 x 0.40. VASTAGO H=2.70 (10% APLICADO SOBRE EL COSTO DE C/U DE RD$301,233.48) </t>
  </si>
  <si>
    <t xml:space="preserve">COMPUERTA TIPO PAREZ EN A/I 304 PARA DESCARGA DE RETRO LAVADO DE FILTROS DE 0.40 x 0.40. H=3.60  (10% APLICADO SOBRE EL COSTO DE C/U DE RD$304,890.26) </t>
  </si>
  <si>
    <t xml:space="preserve">COMPUERTA TIPO PAREZ EN A/I 304 PARA SALIDA DE FILTROS DE 0.45 X 0.45. H=3.60 VASTAGO (10% APLICADO SOBRE EL COSTO DE C/U DE RD$309,370.31) </t>
  </si>
  <si>
    <t xml:space="preserve">DE PLACAS EN POLIPROPILENO REFORZADO (PPR) DE 25 MM EN FLOCULADORES (10% APLICADO SOBRE EL COSTO DE C/PIE3 A RD$ 2,466.40/PIE3)  </t>
  </si>
  <si>
    <t>P3</t>
  </si>
  <si>
    <t xml:space="preserve">SISTEMA DE MODULO  LAMELLARES PVC DE 1MM, SECCION HEXAGONAL 8 CM, INCLUYE ESTRUCTURA DE SOPORTE EN PRFV Y TORNILLERIA A/I 304  (10% APLICADO SOBRE EL COSTO DE C/PIE3 A RD$ 2,466.40/ PIE3) </t>
  </si>
  <si>
    <t>ITBIS DE LA LEY 07-2007</t>
  </si>
  <si>
    <t xml:space="preserve">TOTAL RESPONSABILIDAD DEL CONTRATISTA </t>
  </si>
  <si>
    <t xml:space="preserve">TOTAL A EJECUTAR </t>
  </si>
  <si>
    <t>TOTAL PRESUPUESTO ACTUALIZADO No.2 RD$</t>
  </si>
  <si>
    <t xml:space="preserve">                  PREPARADO POR:                          </t>
  </si>
  <si>
    <t>REVISADO POR:</t>
  </si>
  <si>
    <t xml:space="preserve">                ING. ELVIRA JIMENEZ</t>
  </si>
  <si>
    <t>ING. XIOMARA LORENZO</t>
  </si>
  <si>
    <t>ING. DEPTO. COSTOS  Y PRESUPUESTOS</t>
  </si>
  <si>
    <t xml:space="preserve">ING. DEPTO. COSTOS Y PRESUPUESTOS </t>
  </si>
  <si>
    <t xml:space="preserve">                SOMETIDO POR:</t>
  </si>
  <si>
    <t>VISTO BUENO:</t>
  </si>
  <si>
    <t xml:space="preserve">      ING. SONIA RODRÍGUEZ</t>
  </si>
  <si>
    <t>ING. JOSE MANUEL AYBAR</t>
  </si>
  <si>
    <t xml:space="preserve">ENC. DEPTO. COSTOS Y PRESUPUESTOS </t>
  </si>
  <si>
    <t>DIRECTOR DE INGENIERIA</t>
  </si>
  <si>
    <t>NOTAS:</t>
  </si>
  <si>
    <t>PRESUPUESTO ACTUALIZADO No.1 (D/F MARZO 2021)</t>
  </si>
  <si>
    <t>a)</t>
  </si>
  <si>
    <t xml:space="preserve">ESTA ACTUALIZACIÓN SE REALIZÓ TOMANDO COMO BASE LAS INFORMACIONES REMITIDAS POR LA DIRECCIÓN DE SUPERVISIÓN Y FISCALIZACIÓN DE OBRAS MEDIANTE MEMO COORD No. 222/2020 D/F 27/10/2020 Y MEMO COORD No.005/2021 D/F 6/01/2021. </t>
  </si>
  <si>
    <t>b)</t>
  </si>
  <si>
    <t>PRESUPUESTO ACTUALIZADO No.2 (D/F FEBRERO 2022)</t>
  </si>
  <si>
    <t>ESTA ACTUALIZACIÓN SE REALIZÓ TOMANDO COMO BASE LAS INFORMACIONES REMITIDAS POR LA DIRECCIÓN DE SUPERVISIÓN Y FISCALIZACIÓN DE OBRAS MEDIANTE MEMO COORD No. 211/2021 D/F 06/11/2021.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</si>
</sst>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(* #,##0.00_);_(* \(#,##0.00\);_(* &quot;-&quot;??_);_(@_)"/>
    <numFmt numFmtId="164" formatCode="0.0%"/>
    <numFmt numFmtId="165" formatCode="0.0"/>
    <numFmt numFmtId="166" formatCode="#,##0.00;[Red]#,##0.00"/>
    <numFmt numFmtId="167" formatCode="_-* #,##0.00_-;\-* #,##0.00_-;_-* &quot;-&quot;??_-;_-@_-"/>
    <numFmt numFmtId="168" formatCode="#,##0.000;[Red]#,##0.000"/>
    <numFmt numFmtId="169" formatCode="#,##0.0"/>
    <numFmt numFmtId="170" formatCode="#,##0.0_);\(#,##0.0\)"/>
    <numFmt numFmtId="171" formatCode="General_)"/>
    <numFmt numFmtId="172" formatCode="#,##0.00_ ;\-#,##0.00\ "/>
    <numFmt numFmtId="173" formatCode="#,##0.0;\-#,##0.0"/>
    <numFmt numFmtId="174" formatCode="#,##0.0000"/>
    <numFmt numFmtId="175" formatCode="_-* #,##0.00\ _P_t_s_-;\-* #,##0.00\ _P_t_s_-;_-* &quot;-&quot;??\ _P_t_s_-;_-@_-"/>
    <numFmt numFmtId="176" formatCode="#,##0;\-#,##0"/>
    <numFmt numFmtId="177" formatCode="_-* #,##0.00\ _€_-;\-* #,##0.00\ _€_-;_-* &quot;-&quot;??\ _€_-;_-@_-"/>
    <numFmt numFmtId="178" formatCode="_(* #,##0_);_(* \(#,##0\);_(* &quot;-&quot;??_);_(@_)"/>
    <numFmt numFmtId="179" formatCode="_(* #,##0.0_);_(* \(#,##0.0\);_(* &quot;-&quot;??_);_(@_)"/>
    <numFmt numFmtId="180" formatCode="_([$€-2]* #,##0.00_);_([$€-2]* \(#,##0.00\);_([$€-2]* \-??_)"/>
    <numFmt numFmtId="181" formatCode="[$RD$-1C0A]#,##0.00"/>
    <numFmt numFmtId="182" formatCode="0.000%"/>
  </numFmts>
  <fonts count="24" x14ac:knownFonts="1"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Tms Rmn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sz val="10"/>
      <color indexed="14"/>
      <name val="Tms Rmn"/>
    </font>
    <font>
      <b/>
      <sz val="10"/>
      <color indexed="14"/>
      <name val="Tms Rmn"/>
    </font>
    <font>
      <sz val="8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0"/>
      <color theme="1"/>
      <name val="Arial"/>
      <family val="2"/>
    </font>
    <font>
      <sz val="10"/>
      <color indexed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0"/>
      <color indexed="8"/>
      <name val="Calibri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 tint="0.14999847407452621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30">
    <xf numFmtId="0" fontId="0" fillId="0" borderId="0"/>
    <xf numFmtId="167" fontId="2" fillId="0" borderId="0" applyFont="0" applyFill="0" applyBorder="0" applyAlignment="0" applyProtection="0"/>
    <xf numFmtId="164" fontId="1" fillId="0" borderId="0"/>
    <xf numFmtId="39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167" fontId="9" fillId="0" borderId="0" applyFont="0" applyFill="0" applyBorder="0" applyAlignment="0" applyProtection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39" fontId="13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80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06">
    <xf numFmtId="0" fontId="0" fillId="0" borderId="0" xfId="0"/>
    <xf numFmtId="164" fontId="2" fillId="2" borderId="0" xfId="2" applyFont="1" applyFill="1" applyBorder="1" applyAlignment="1">
      <alignment horizontal="left" vertical="top"/>
    </xf>
    <xf numFmtId="164" fontId="2" fillId="2" borderId="0" xfId="2" applyFont="1" applyFill="1" applyBorder="1" applyAlignment="1">
      <alignment vertical="top"/>
    </xf>
    <xf numFmtId="164" fontId="2" fillId="2" borderId="0" xfId="2" applyFont="1" applyFill="1" applyBorder="1" applyAlignment="1">
      <alignment horizontal="right" vertical="top" wrapText="1"/>
    </xf>
    <xf numFmtId="164" fontId="2" fillId="2" borderId="0" xfId="2" applyFont="1" applyFill="1" applyBorder="1" applyAlignment="1">
      <alignment horizontal="left" vertical="top" wrapText="1"/>
    </xf>
    <xf numFmtId="39" fontId="2" fillId="2" borderId="0" xfId="3" applyFont="1" applyFill="1" applyBorder="1" applyAlignment="1">
      <alignment vertical="top"/>
    </xf>
    <xf numFmtId="39" fontId="2" fillId="2" borderId="1" xfId="3" applyFont="1" applyFill="1" applyBorder="1" applyAlignment="1">
      <alignment vertical="top"/>
    </xf>
    <xf numFmtId="0" fontId="4" fillId="2" borderId="0" xfId="4" applyFont="1" applyFill="1" applyBorder="1" applyAlignment="1">
      <alignment horizontal="center" vertical="top" wrapText="1"/>
    </xf>
    <xf numFmtId="0" fontId="4" fillId="2" borderId="0" xfId="4" applyFont="1" applyFill="1" applyBorder="1" applyAlignment="1">
      <alignment horizontal="center" vertical="top" wrapText="1"/>
    </xf>
    <xf numFmtId="0" fontId="4" fillId="2" borderId="0" xfId="4" applyFont="1" applyFill="1" applyBorder="1" applyAlignment="1">
      <alignment horizontal="right" vertical="top" wrapText="1"/>
    </xf>
    <xf numFmtId="0" fontId="5" fillId="2" borderId="0" xfId="4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0" applyNumberFormat="1" applyFont="1" applyFill="1" applyBorder="1" applyAlignment="1">
      <alignment vertical="top"/>
    </xf>
    <xf numFmtId="0" fontId="0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vertical="top"/>
    </xf>
    <xf numFmtId="39" fontId="6" fillId="2" borderId="0" xfId="3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39" fontId="2" fillId="2" borderId="0" xfId="3" applyFont="1" applyFill="1" applyBorder="1" applyAlignment="1">
      <alignment vertical="center"/>
    </xf>
    <xf numFmtId="39" fontId="6" fillId="2" borderId="5" xfId="3" applyFont="1" applyFill="1" applyBorder="1" applyAlignment="1">
      <alignment horizontal="center" vertical="top"/>
    </xf>
    <xf numFmtId="39" fontId="6" fillId="2" borderId="6" xfId="3" applyFont="1" applyFill="1" applyBorder="1" applyAlignment="1">
      <alignment horizontal="center" vertical="top" wrapText="1"/>
    </xf>
    <xf numFmtId="0" fontId="6" fillId="2" borderId="7" xfId="3" applyNumberFormat="1" applyFont="1" applyFill="1" applyBorder="1" applyAlignment="1">
      <alignment horizontal="right" vertical="top" wrapText="1"/>
    </xf>
    <xf numFmtId="0" fontId="6" fillId="2" borderId="7" xfId="3" applyNumberFormat="1" applyFont="1" applyFill="1" applyBorder="1" applyAlignment="1">
      <alignment horizontal="left" vertical="top" wrapText="1"/>
    </xf>
    <xf numFmtId="4" fontId="6" fillId="2" borderId="7" xfId="3" applyNumberFormat="1" applyFont="1" applyFill="1" applyBorder="1" applyAlignment="1">
      <alignment vertical="top" wrapText="1"/>
    </xf>
    <xf numFmtId="0" fontId="6" fillId="2" borderId="7" xfId="3" applyNumberFormat="1" applyFont="1" applyFill="1" applyBorder="1" applyAlignment="1">
      <alignment horizontal="center" vertical="top" wrapText="1"/>
    </xf>
    <xf numFmtId="39" fontId="2" fillId="2" borderId="7" xfId="3" applyNumberFormat="1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vertical="top"/>
    </xf>
    <xf numFmtId="1" fontId="6" fillId="2" borderId="7" xfId="5" applyNumberFormat="1" applyFont="1" applyFill="1" applyBorder="1" applyAlignment="1">
      <alignment horizontal="right" vertical="top" wrapText="1"/>
    </xf>
    <xf numFmtId="0" fontId="6" fillId="2" borderId="7" xfId="5" quotePrefix="1" applyFont="1" applyFill="1" applyBorder="1" applyAlignment="1">
      <alignment horizontal="left" vertical="top" wrapText="1"/>
    </xf>
    <xf numFmtId="0" fontId="6" fillId="2" borderId="7" xfId="5" applyFont="1" applyFill="1" applyBorder="1" applyAlignment="1">
      <alignment horizontal="left" vertical="top" wrapText="1"/>
    </xf>
    <xf numFmtId="165" fontId="6" fillId="2" borderId="7" xfId="5" applyNumberFormat="1" applyFont="1" applyFill="1" applyBorder="1" applyAlignment="1">
      <alignment horizontal="right" vertical="top" wrapText="1"/>
    </xf>
    <xf numFmtId="166" fontId="2" fillId="2" borderId="7" xfId="5" applyNumberFormat="1" applyFont="1" applyFill="1" applyBorder="1" applyAlignment="1">
      <alignment vertical="top" wrapText="1"/>
    </xf>
    <xf numFmtId="166" fontId="2" fillId="2" borderId="7" xfId="5" applyNumberFormat="1" applyFont="1" applyFill="1" applyBorder="1" applyAlignment="1">
      <alignment horizontal="center" vertical="top" wrapText="1"/>
    </xf>
    <xf numFmtId="165" fontId="2" fillId="2" borderId="7" xfId="5" quotePrefix="1" applyNumberFormat="1" applyFont="1" applyFill="1" applyBorder="1" applyAlignment="1">
      <alignment horizontal="right" vertical="top" wrapText="1"/>
    </xf>
    <xf numFmtId="0" fontId="2" fillId="2" borderId="7" xfId="5" applyFont="1" applyFill="1" applyBorder="1" applyAlignment="1">
      <alignment horizontal="left" vertical="top" wrapText="1"/>
    </xf>
    <xf numFmtId="167" fontId="7" fillId="2" borderId="0" xfId="1" applyFont="1" applyFill="1" applyBorder="1" applyAlignment="1">
      <alignment vertical="top"/>
    </xf>
    <xf numFmtId="165" fontId="2" fillId="2" borderId="7" xfId="5" applyNumberFormat="1" applyFont="1" applyFill="1" applyBorder="1" applyAlignment="1">
      <alignment horizontal="right" vertical="top" wrapText="1"/>
    </xf>
    <xf numFmtId="1" fontId="2" fillId="2" borderId="7" xfId="5" applyNumberFormat="1" applyFont="1" applyFill="1" applyBorder="1" applyAlignment="1">
      <alignment horizontal="right" vertical="top" wrapText="1"/>
    </xf>
    <xf numFmtId="166" fontId="6" fillId="2" borderId="7" xfId="5" applyNumberFormat="1" applyFont="1" applyFill="1" applyBorder="1" applyAlignment="1">
      <alignment vertical="top" wrapText="1"/>
    </xf>
    <xf numFmtId="3" fontId="6" fillId="2" borderId="7" xfId="5" applyNumberFormat="1" applyFont="1" applyFill="1" applyBorder="1" applyAlignment="1">
      <alignment horizontal="right" vertical="top" wrapText="1"/>
    </xf>
    <xf numFmtId="168" fontId="2" fillId="2" borderId="7" xfId="5" applyNumberFormat="1" applyFont="1" applyFill="1" applyBorder="1" applyAlignment="1">
      <alignment vertical="top" wrapText="1"/>
    </xf>
    <xf numFmtId="167" fontId="7" fillId="0" borderId="0" xfId="1" applyFont="1" applyBorder="1" applyAlignment="1">
      <alignment vertical="top"/>
    </xf>
    <xf numFmtId="0" fontId="7" fillId="0" borderId="0" xfId="0" applyFont="1" applyBorder="1" applyAlignment="1">
      <alignment vertical="top"/>
    </xf>
    <xf numFmtId="165" fontId="2" fillId="2" borderId="8" xfId="5" applyNumberFormat="1" applyFont="1" applyFill="1" applyBorder="1" applyAlignment="1">
      <alignment horizontal="right" vertical="top" wrapText="1"/>
    </xf>
    <xf numFmtId="0" fontId="2" fillId="2" borderId="8" xfId="5" applyFont="1" applyFill="1" applyBorder="1" applyAlignment="1">
      <alignment horizontal="left" vertical="top" wrapText="1"/>
    </xf>
    <xf numFmtId="166" fontId="2" fillId="2" borderId="8" xfId="5" applyNumberFormat="1" applyFont="1" applyFill="1" applyBorder="1" applyAlignment="1">
      <alignment vertical="top" wrapText="1"/>
    </xf>
    <xf numFmtId="166" fontId="2" fillId="2" borderId="8" xfId="5" applyNumberFormat="1" applyFont="1" applyFill="1" applyBorder="1" applyAlignment="1">
      <alignment horizontal="center" vertical="top" wrapText="1"/>
    </xf>
    <xf numFmtId="39" fontId="2" fillId="2" borderId="8" xfId="3" applyNumberFormat="1" applyFont="1" applyFill="1" applyBorder="1" applyAlignment="1" applyProtection="1">
      <alignment vertical="top" wrapText="1"/>
      <protection locked="0"/>
    </xf>
    <xf numFmtId="1" fontId="6" fillId="4" borderId="3" xfId="5" applyNumberFormat="1" applyFont="1" applyFill="1" applyBorder="1" applyAlignment="1">
      <alignment horizontal="right" vertical="top" wrapText="1"/>
    </xf>
    <xf numFmtId="0" fontId="6" fillId="4" borderId="3" xfId="5" applyFont="1" applyFill="1" applyBorder="1" applyAlignment="1">
      <alignment horizontal="center" vertical="top" wrapText="1"/>
    </xf>
    <xf numFmtId="166" fontId="6" fillId="4" borderId="3" xfId="5" applyNumberFormat="1" applyFont="1" applyFill="1" applyBorder="1" applyAlignment="1">
      <alignment vertical="top" wrapText="1"/>
    </xf>
    <xf numFmtId="166" fontId="6" fillId="4" borderId="3" xfId="5" applyNumberFormat="1" applyFont="1" applyFill="1" applyBorder="1" applyAlignment="1">
      <alignment horizontal="center" vertical="top" wrapText="1"/>
    </xf>
    <xf numFmtId="39" fontId="6" fillId="4" borderId="3" xfId="3" applyNumberFormat="1" applyFont="1" applyFill="1" applyBorder="1" applyAlignment="1" applyProtection="1">
      <alignment vertical="top" wrapText="1"/>
      <protection locked="0"/>
    </xf>
    <xf numFmtId="0" fontId="8" fillId="4" borderId="3" xfId="0" applyFont="1" applyFill="1" applyBorder="1" applyAlignment="1">
      <alignment vertical="top"/>
    </xf>
    <xf numFmtId="4" fontId="2" fillId="2" borderId="7" xfId="3" applyNumberFormat="1" applyFont="1" applyFill="1" applyBorder="1" applyAlignment="1">
      <alignment vertical="top" wrapText="1"/>
    </xf>
    <xf numFmtId="0" fontId="2" fillId="2" borderId="7" xfId="3" applyNumberFormat="1" applyFont="1" applyFill="1" applyBorder="1" applyAlignment="1">
      <alignment horizontal="center" vertical="top" wrapText="1"/>
    </xf>
    <xf numFmtId="166" fontId="2" fillId="2" borderId="8" xfId="5" applyNumberFormat="1" applyFont="1" applyFill="1" applyBorder="1" applyAlignment="1">
      <alignment horizontal="right" vertical="top" wrapText="1"/>
    </xf>
    <xf numFmtId="166" fontId="2" fillId="2" borderId="7" xfId="5" applyNumberFormat="1" applyFont="1" applyFill="1" applyBorder="1" applyAlignment="1">
      <alignment horizontal="right" vertical="top" wrapText="1"/>
    </xf>
    <xf numFmtId="1" fontId="2" fillId="2" borderId="7" xfId="5" quotePrefix="1" applyNumberFormat="1" applyFont="1" applyFill="1" applyBorder="1" applyAlignment="1">
      <alignment horizontal="right" vertical="top" wrapText="1"/>
    </xf>
    <xf numFmtId="0" fontId="2" fillId="2" borderId="7" xfId="3" applyNumberFormat="1" applyFont="1" applyFill="1" applyBorder="1" applyAlignment="1">
      <alignment horizontal="right" vertical="top" wrapText="1"/>
    </xf>
    <xf numFmtId="4" fontId="2" fillId="2" borderId="7" xfId="6" applyNumberFormat="1" applyFont="1" applyFill="1" applyBorder="1" applyAlignment="1">
      <alignment vertical="top" wrapText="1"/>
    </xf>
    <xf numFmtId="0" fontId="6" fillId="2" borderId="7" xfId="7" applyFont="1" applyFill="1" applyBorder="1" applyAlignment="1">
      <alignment horizontal="right" vertical="top" wrapText="1"/>
    </xf>
    <xf numFmtId="0" fontId="6" fillId="2" borderId="7" xfId="7" applyFont="1" applyFill="1" applyBorder="1" applyAlignment="1">
      <alignment horizontal="left" vertical="top" wrapText="1"/>
    </xf>
    <xf numFmtId="166" fontId="2" fillId="2" borderId="7" xfId="7" applyNumberFormat="1" applyFont="1" applyFill="1" applyBorder="1" applyAlignment="1">
      <alignment vertical="top" wrapText="1"/>
    </xf>
    <xf numFmtId="0" fontId="2" fillId="2" borderId="7" xfId="7" applyFont="1" applyFill="1" applyBorder="1" applyAlignment="1">
      <alignment horizontal="center" vertical="top" wrapText="1"/>
    </xf>
    <xf numFmtId="0" fontId="2" fillId="2" borderId="7" xfId="7" applyFont="1" applyFill="1" applyBorder="1" applyAlignment="1">
      <alignment horizontal="right" vertical="top" wrapText="1"/>
    </xf>
    <xf numFmtId="0" fontId="6" fillId="2" borderId="7" xfId="7" applyFont="1" applyFill="1" applyBorder="1" applyAlignment="1">
      <alignment horizontal="center" vertical="top" wrapText="1"/>
    </xf>
    <xf numFmtId="0" fontId="2" fillId="2" borderId="7" xfId="7" applyFont="1" applyFill="1" applyBorder="1" applyAlignment="1">
      <alignment vertical="top" wrapText="1"/>
    </xf>
    <xf numFmtId="0" fontId="6" fillId="2" borderId="7" xfId="7" applyFont="1" applyFill="1" applyBorder="1" applyAlignment="1">
      <alignment vertical="top" wrapText="1"/>
    </xf>
    <xf numFmtId="0" fontId="2" fillId="2" borderId="7" xfId="7" quotePrefix="1" applyFont="1" applyFill="1" applyBorder="1" applyAlignment="1">
      <alignment horizontal="right" vertical="top" wrapText="1"/>
    </xf>
    <xf numFmtId="169" fontId="2" fillId="2" borderId="7" xfId="7" applyNumberFormat="1" applyFont="1" applyFill="1" applyBorder="1" applyAlignment="1">
      <alignment horizontal="right" vertical="top" wrapText="1"/>
    </xf>
    <xf numFmtId="3" fontId="2" fillId="2" borderId="7" xfId="7" applyNumberFormat="1" applyFont="1" applyFill="1" applyBorder="1" applyAlignment="1">
      <alignment horizontal="right" vertical="top" wrapText="1"/>
    </xf>
    <xf numFmtId="169" fontId="6" fillId="2" borderId="7" xfId="7" applyNumberFormat="1" applyFont="1" applyFill="1" applyBorder="1" applyAlignment="1">
      <alignment horizontal="right" vertical="top" wrapText="1"/>
    </xf>
    <xf numFmtId="166" fontId="6" fillId="2" borderId="7" xfId="7" applyNumberFormat="1" applyFont="1" applyFill="1" applyBorder="1" applyAlignment="1">
      <alignment vertical="top" wrapText="1"/>
    </xf>
    <xf numFmtId="0" fontId="2" fillId="2" borderId="8" xfId="7" quotePrefix="1" applyFont="1" applyFill="1" applyBorder="1" applyAlignment="1">
      <alignment horizontal="right" vertical="top" wrapText="1"/>
    </xf>
    <xf numFmtId="0" fontId="2" fillId="2" borderId="8" xfId="7" applyFont="1" applyFill="1" applyBorder="1" applyAlignment="1">
      <alignment vertical="top" wrapText="1"/>
    </xf>
    <xf numFmtId="166" fontId="2" fillId="2" borderId="8" xfId="7" applyNumberFormat="1" applyFont="1" applyFill="1" applyBorder="1" applyAlignment="1">
      <alignment vertical="top" wrapText="1"/>
    </xf>
    <xf numFmtId="0" fontId="2" fillId="2" borderId="8" xfId="7" applyFont="1" applyFill="1" applyBorder="1" applyAlignment="1">
      <alignment horizontal="center" vertical="top" wrapText="1"/>
    </xf>
    <xf numFmtId="0" fontId="2" fillId="2" borderId="8" xfId="7" applyFont="1" applyFill="1" applyBorder="1" applyAlignment="1">
      <alignment horizontal="right" vertical="top" wrapText="1"/>
    </xf>
    <xf numFmtId="0" fontId="6" fillId="2" borderId="7" xfId="3" applyNumberFormat="1" applyFont="1" applyFill="1" applyBorder="1" applyAlignment="1">
      <alignment vertical="top" wrapText="1"/>
    </xf>
    <xf numFmtId="166" fontId="2" fillId="2" borderId="7" xfId="3" applyNumberFormat="1" applyFont="1" applyFill="1" applyBorder="1" applyAlignment="1">
      <alignment vertical="top" wrapText="1"/>
    </xf>
    <xf numFmtId="0" fontId="2" fillId="2" borderId="7" xfId="3" applyNumberFormat="1" applyFont="1" applyFill="1" applyBorder="1" applyAlignment="1">
      <alignment vertical="top" wrapText="1"/>
    </xf>
    <xf numFmtId="0" fontId="2" fillId="2" borderId="8" xfId="3" applyNumberFormat="1" applyFont="1" applyFill="1" applyBorder="1" applyAlignment="1">
      <alignment horizontal="right" vertical="top" wrapText="1"/>
    </xf>
    <xf numFmtId="0" fontId="2" fillId="2" borderId="8" xfId="3" applyNumberFormat="1" applyFont="1" applyFill="1" applyBorder="1" applyAlignment="1">
      <alignment vertical="top" wrapText="1"/>
    </xf>
    <xf numFmtId="166" fontId="2" fillId="2" borderId="8" xfId="3" applyNumberFormat="1" applyFont="1" applyFill="1" applyBorder="1" applyAlignment="1">
      <alignment vertical="top" wrapText="1"/>
    </xf>
    <xf numFmtId="0" fontId="2" fillId="2" borderId="8" xfId="3" applyNumberFormat="1" applyFont="1" applyFill="1" applyBorder="1" applyAlignment="1">
      <alignment horizontal="center" vertical="top" wrapText="1"/>
    </xf>
    <xf numFmtId="0" fontId="2" fillId="2" borderId="7" xfId="7" applyFont="1" applyFill="1" applyBorder="1" applyAlignment="1">
      <alignment horizontal="left" vertical="top" wrapText="1"/>
    </xf>
    <xf numFmtId="3" fontId="6" fillId="2" borderId="7" xfId="7" applyNumberFormat="1" applyFont="1" applyFill="1" applyBorder="1" applyAlignment="1">
      <alignment horizontal="right" vertical="top" wrapText="1"/>
    </xf>
    <xf numFmtId="4" fontId="2" fillId="2" borderId="7" xfId="7" applyNumberFormat="1" applyFont="1" applyFill="1" applyBorder="1" applyAlignment="1">
      <alignment horizontal="right" vertical="top" wrapText="1"/>
    </xf>
    <xf numFmtId="169" fontId="2" fillId="2" borderId="7" xfId="7" quotePrefix="1" applyNumberFormat="1" applyFont="1" applyFill="1" applyBorder="1" applyAlignment="1">
      <alignment horizontal="right" vertical="top" wrapText="1"/>
    </xf>
    <xf numFmtId="1" fontId="6" fillId="2" borderId="7" xfId="3" applyNumberFormat="1" applyFont="1" applyFill="1" applyBorder="1" applyAlignment="1">
      <alignment horizontal="right" vertical="top" wrapText="1"/>
    </xf>
    <xf numFmtId="165" fontId="2" fillId="2" borderId="7" xfId="3" applyNumberFormat="1" applyFont="1" applyFill="1" applyBorder="1" applyAlignment="1">
      <alignment horizontal="right" vertical="top" wrapText="1"/>
    </xf>
    <xf numFmtId="166" fontId="2" fillId="2" borderId="7" xfId="3" applyNumberFormat="1" applyFont="1" applyFill="1" applyBorder="1" applyAlignment="1">
      <alignment horizontal="right" vertical="top" wrapText="1"/>
    </xf>
    <xf numFmtId="1" fontId="2" fillId="2" borderId="7" xfId="7" applyNumberFormat="1" applyFont="1" applyFill="1" applyBorder="1" applyAlignment="1">
      <alignment horizontal="right" vertical="top" wrapText="1"/>
    </xf>
    <xf numFmtId="166" fontId="2" fillId="2" borderId="7" xfId="7" applyNumberFormat="1" applyFont="1" applyFill="1" applyBorder="1" applyAlignment="1">
      <alignment horizontal="center" vertical="top" wrapText="1"/>
    </xf>
    <xf numFmtId="2" fontId="2" fillId="2" borderId="7" xfId="7" applyNumberFormat="1" applyFont="1" applyFill="1" applyBorder="1" applyAlignment="1">
      <alignment horizontal="right" vertical="top" wrapText="1"/>
    </xf>
    <xf numFmtId="169" fontId="2" fillId="2" borderId="8" xfId="7" applyNumberFormat="1" applyFont="1" applyFill="1" applyBorder="1" applyAlignment="1">
      <alignment horizontal="right" vertical="top" wrapText="1"/>
    </xf>
    <xf numFmtId="37" fontId="6" fillId="2" borderId="7" xfId="3" applyNumberFormat="1" applyFont="1" applyFill="1" applyBorder="1" applyAlignment="1">
      <alignment horizontal="right" vertical="top" wrapText="1"/>
    </xf>
    <xf numFmtId="49" fontId="6" fillId="2" borderId="7" xfId="3" applyNumberFormat="1" applyFont="1" applyFill="1" applyBorder="1" applyAlignment="1">
      <alignment vertical="top" wrapText="1"/>
    </xf>
    <xf numFmtId="170" fontId="6" fillId="2" borderId="7" xfId="3" applyNumberFormat="1" applyFont="1" applyFill="1" applyBorder="1" applyAlignment="1" applyProtection="1">
      <alignment horizontal="right" vertical="top" wrapText="1"/>
    </xf>
    <xf numFmtId="170" fontId="2" fillId="2" borderId="7" xfId="3" quotePrefix="1" applyNumberFormat="1" applyFont="1" applyFill="1" applyBorder="1" applyAlignment="1" applyProtection="1">
      <alignment horizontal="right" vertical="top" wrapText="1"/>
    </xf>
    <xf numFmtId="49" fontId="2" fillId="2" borderId="7" xfId="3" applyNumberFormat="1" applyFont="1" applyFill="1" applyBorder="1" applyAlignment="1" applyProtection="1">
      <alignment vertical="top" wrapText="1"/>
    </xf>
    <xf numFmtId="2" fontId="2" fillId="2" borderId="7" xfId="3" applyNumberFormat="1" applyFont="1" applyFill="1" applyBorder="1" applyAlignment="1">
      <alignment vertical="top" wrapText="1"/>
    </xf>
    <xf numFmtId="49" fontId="2" fillId="2" borderId="8" xfId="3" applyNumberFormat="1" applyFont="1" applyFill="1" applyBorder="1" applyAlignment="1">
      <alignment vertical="top" wrapText="1"/>
    </xf>
    <xf numFmtId="1" fontId="6" fillId="2" borderId="7" xfId="7" applyNumberFormat="1" applyFont="1" applyFill="1" applyBorder="1" applyAlignment="1">
      <alignment horizontal="right" vertical="top" wrapText="1"/>
    </xf>
    <xf numFmtId="165" fontId="2" fillId="2" borderId="7" xfId="7" applyNumberFormat="1" applyFont="1" applyFill="1" applyBorder="1" applyAlignment="1">
      <alignment horizontal="right" vertical="top" wrapText="1"/>
    </xf>
    <xf numFmtId="165" fontId="2" fillId="2" borderId="8" xfId="7" applyNumberFormat="1" applyFont="1" applyFill="1" applyBorder="1" applyAlignment="1">
      <alignment horizontal="right" vertical="top" wrapText="1"/>
    </xf>
    <xf numFmtId="166" fontId="2" fillId="2" borderId="8" xfId="7" applyNumberFormat="1" applyFont="1" applyFill="1" applyBorder="1" applyAlignment="1">
      <alignment horizontal="center" vertical="top" wrapText="1"/>
    </xf>
    <xf numFmtId="49" fontId="6" fillId="2" borderId="7" xfId="3" applyNumberFormat="1" applyFont="1" applyFill="1" applyBorder="1" applyAlignment="1">
      <alignment horizontal="left" vertical="top" wrapText="1"/>
    </xf>
    <xf numFmtId="170" fontId="2" fillId="2" borderId="7" xfId="3" applyNumberFormat="1" applyFont="1" applyFill="1" applyBorder="1" applyAlignment="1">
      <alignment horizontal="right" vertical="top" wrapText="1"/>
    </xf>
    <xf numFmtId="49" fontId="2" fillId="2" borderId="7" xfId="3" applyNumberFormat="1" applyFont="1" applyFill="1" applyBorder="1" applyAlignment="1">
      <alignment horizontal="left" vertical="top" wrapText="1"/>
    </xf>
    <xf numFmtId="37" fontId="2" fillId="2" borderId="7" xfId="3" applyNumberFormat="1" applyFont="1" applyFill="1" applyBorder="1" applyAlignment="1">
      <alignment horizontal="right" vertical="top" wrapText="1"/>
    </xf>
    <xf numFmtId="166" fontId="2" fillId="2" borderId="7" xfId="7" applyNumberFormat="1" applyFont="1" applyFill="1" applyBorder="1" applyAlignment="1">
      <alignment horizontal="right" vertical="top" wrapText="1"/>
    </xf>
    <xf numFmtId="4" fontId="2" fillId="2" borderId="8" xfId="7" applyNumberFormat="1" applyFont="1" applyFill="1" applyBorder="1" applyAlignment="1">
      <alignment horizontal="right" vertical="top" wrapText="1"/>
    </xf>
    <xf numFmtId="0" fontId="2" fillId="2" borderId="8" xfId="7" applyFont="1" applyFill="1" applyBorder="1" applyAlignment="1">
      <alignment horizontal="left" vertical="top" wrapText="1"/>
    </xf>
    <xf numFmtId="166" fontId="2" fillId="2" borderId="8" xfId="7" applyNumberFormat="1" applyFont="1" applyFill="1" applyBorder="1" applyAlignment="1">
      <alignment horizontal="right" vertical="top" wrapText="1"/>
    </xf>
    <xf numFmtId="49" fontId="2" fillId="2" borderId="7" xfId="3" applyNumberFormat="1" applyFont="1" applyFill="1" applyBorder="1" applyAlignment="1" applyProtection="1">
      <alignment horizontal="right" vertical="top" wrapText="1"/>
    </xf>
    <xf numFmtId="49" fontId="2" fillId="2" borderId="7" xfId="3" applyNumberFormat="1" applyFont="1" applyFill="1" applyBorder="1" applyAlignment="1" applyProtection="1">
      <alignment horizontal="left" vertical="top" wrapText="1"/>
    </xf>
    <xf numFmtId="39" fontId="2" fillId="2" borderId="7" xfId="3" applyNumberFormat="1" applyFont="1" applyFill="1" applyBorder="1" applyAlignment="1" applyProtection="1">
      <alignment horizontal="center" vertical="top" wrapText="1"/>
    </xf>
    <xf numFmtId="4" fontId="2" fillId="2" borderId="7" xfId="8" applyNumberFormat="1" applyFont="1" applyFill="1" applyBorder="1" applyAlignment="1" applyProtection="1">
      <alignment horizontal="right" vertical="top" wrapText="1"/>
    </xf>
    <xf numFmtId="49" fontId="6" fillId="2" borderId="7" xfId="3" applyNumberFormat="1" applyFont="1" applyFill="1" applyBorder="1" applyAlignment="1" applyProtection="1">
      <alignment horizontal="right" vertical="top" wrapText="1"/>
    </xf>
    <xf numFmtId="49" fontId="6" fillId="2" borderId="7" xfId="3" applyNumberFormat="1" applyFont="1" applyFill="1" applyBorder="1" applyAlignment="1" applyProtection="1">
      <alignment horizontal="left" vertical="top" wrapText="1"/>
    </xf>
    <xf numFmtId="171" fontId="6" fillId="2" borderId="7" xfId="3" applyNumberFormat="1" applyFont="1" applyFill="1" applyBorder="1" applyAlignment="1">
      <alignment horizontal="left" vertical="top" wrapText="1"/>
    </xf>
    <xf numFmtId="171" fontId="2" fillId="2" borderId="7" xfId="3" applyNumberFormat="1" applyFont="1" applyFill="1" applyBorder="1" applyAlignment="1">
      <alignment horizontal="left" vertical="top" wrapText="1"/>
    </xf>
    <xf numFmtId="4" fontId="2" fillId="2" borderId="7" xfId="3" applyNumberFormat="1" applyFont="1" applyFill="1" applyBorder="1" applyAlignment="1">
      <alignment horizontal="right" vertical="top" wrapText="1"/>
    </xf>
    <xf numFmtId="4" fontId="2" fillId="2" borderId="7" xfId="3" applyNumberFormat="1" applyFont="1" applyFill="1" applyBorder="1" applyAlignment="1">
      <alignment horizontal="center" vertical="top" wrapText="1"/>
    </xf>
    <xf numFmtId="171" fontId="2" fillId="2" borderId="8" xfId="3" applyNumberFormat="1" applyFont="1" applyFill="1" applyBorder="1" applyAlignment="1">
      <alignment horizontal="left" vertical="top" wrapText="1"/>
    </xf>
    <xf numFmtId="4" fontId="2" fillId="2" borderId="8" xfId="3" applyNumberFormat="1" applyFont="1" applyFill="1" applyBorder="1" applyAlignment="1">
      <alignment horizontal="right" vertical="top" wrapText="1"/>
    </xf>
    <xf numFmtId="4" fontId="2" fillId="2" borderId="8" xfId="3" applyNumberFormat="1" applyFont="1" applyFill="1" applyBorder="1" applyAlignment="1">
      <alignment horizontal="center" vertical="top" wrapText="1"/>
    </xf>
    <xf numFmtId="4" fontId="2" fillId="2" borderId="8" xfId="3" applyNumberFormat="1" applyFont="1" applyFill="1" applyBorder="1" applyAlignment="1">
      <alignment vertical="top" wrapText="1"/>
    </xf>
    <xf numFmtId="0" fontId="2" fillId="2" borderId="7" xfId="3" quotePrefix="1" applyNumberFormat="1" applyFont="1" applyFill="1" applyBorder="1" applyAlignment="1">
      <alignment horizontal="right" vertical="top" wrapText="1"/>
    </xf>
    <xf numFmtId="4" fontId="2" fillId="2" borderId="7" xfId="5" applyNumberFormat="1" applyFont="1" applyFill="1" applyBorder="1" applyAlignment="1">
      <alignment vertical="top" wrapText="1"/>
    </xf>
    <xf numFmtId="172" fontId="2" fillId="2" borderId="7" xfId="3" applyNumberFormat="1" applyFont="1" applyFill="1" applyBorder="1" applyAlignment="1">
      <alignment vertical="top" wrapText="1"/>
    </xf>
    <xf numFmtId="171" fontId="2" fillId="2" borderId="7" xfId="3" applyNumberFormat="1" applyFont="1" applyFill="1" applyBorder="1" applyAlignment="1">
      <alignment horizontal="center" vertical="top" wrapText="1"/>
    </xf>
    <xf numFmtId="172" fontId="2" fillId="2" borderId="8" xfId="3" applyNumberFormat="1" applyFont="1" applyFill="1" applyBorder="1" applyAlignment="1">
      <alignment vertical="top" wrapText="1"/>
    </xf>
    <xf numFmtId="171" fontId="2" fillId="2" borderId="8" xfId="3" applyNumberFormat="1" applyFont="1" applyFill="1" applyBorder="1" applyAlignment="1">
      <alignment horizontal="center" vertical="top" wrapText="1"/>
    </xf>
    <xf numFmtId="4" fontId="2" fillId="2" borderId="8" xfId="5" applyNumberFormat="1" applyFont="1" applyFill="1" applyBorder="1" applyAlignment="1">
      <alignment vertical="top" wrapText="1"/>
    </xf>
    <xf numFmtId="166" fontId="6" fillId="2" borderId="7" xfId="7" applyNumberFormat="1" applyFont="1" applyFill="1" applyBorder="1" applyAlignment="1">
      <alignment horizontal="right" vertical="top" wrapText="1"/>
    </xf>
    <xf numFmtId="166" fontId="6" fillId="2" borderId="7" xfId="7" applyNumberFormat="1" applyFont="1" applyFill="1" applyBorder="1" applyAlignment="1">
      <alignment horizontal="center" vertical="top" wrapText="1"/>
    </xf>
    <xf numFmtId="4" fontId="6" fillId="2" borderId="7" xfId="5" applyNumberFormat="1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right" vertical="top" wrapText="1"/>
    </xf>
    <xf numFmtId="0" fontId="2" fillId="2" borderId="7" xfId="0" applyFont="1" applyFill="1" applyBorder="1" applyAlignment="1">
      <alignment horizontal="left" vertical="top" wrapText="1"/>
    </xf>
    <xf numFmtId="43" fontId="2" fillId="2" borderId="7" xfId="9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 applyProtection="1">
      <alignment vertical="top" wrapText="1"/>
      <protection locked="0"/>
    </xf>
    <xf numFmtId="173" fontId="2" fillId="2" borderId="7" xfId="3" quotePrefix="1" applyNumberFormat="1" applyFont="1" applyFill="1" applyBorder="1" applyAlignment="1" applyProtection="1">
      <alignment horizontal="right" vertical="top" wrapText="1"/>
    </xf>
    <xf numFmtId="39" fontId="2" fillId="2" borderId="7" xfId="3" applyFont="1" applyFill="1" applyBorder="1" applyAlignment="1">
      <alignment vertical="top" wrapText="1"/>
    </xf>
    <xf numFmtId="172" fontId="2" fillId="2" borderId="7" xfId="3" applyNumberFormat="1" applyFont="1" applyFill="1" applyBorder="1" applyAlignment="1">
      <alignment horizontal="right" vertical="top" wrapText="1"/>
    </xf>
    <xf numFmtId="173" fontId="2" fillId="2" borderId="7" xfId="3" applyNumberFormat="1" applyFont="1" applyFill="1" applyBorder="1" applyAlignment="1" applyProtection="1">
      <alignment horizontal="right" vertical="top" wrapText="1"/>
    </xf>
    <xf numFmtId="0" fontId="2" fillId="2" borderId="7" xfId="3" applyNumberFormat="1" applyFont="1" applyFill="1" applyBorder="1" applyAlignment="1">
      <alignment horizontal="left" vertical="top" wrapText="1"/>
    </xf>
    <xf numFmtId="0" fontId="2" fillId="2" borderId="7" xfId="10" applyFont="1" applyFill="1" applyBorder="1" applyAlignment="1">
      <alignment horizontal="left" vertical="top" wrapText="1"/>
    </xf>
    <xf numFmtId="0" fontId="6" fillId="2" borderId="7" xfId="10" applyFont="1" applyFill="1" applyBorder="1" applyAlignment="1">
      <alignment horizontal="left" vertical="top" wrapText="1"/>
    </xf>
    <xf numFmtId="3" fontId="2" fillId="2" borderId="8" xfId="7" applyNumberFormat="1" applyFont="1" applyFill="1" applyBorder="1" applyAlignment="1">
      <alignment horizontal="right" vertical="top" wrapText="1"/>
    </xf>
    <xf numFmtId="0" fontId="2" fillId="2" borderId="8" xfId="10" applyFont="1" applyFill="1" applyBorder="1" applyAlignment="1">
      <alignment horizontal="left" vertical="top" wrapText="1"/>
    </xf>
    <xf numFmtId="3" fontId="2" fillId="2" borderId="7" xfId="3" applyNumberFormat="1" applyFont="1" applyFill="1" applyBorder="1" applyAlignment="1">
      <alignment horizontal="right" vertical="top" wrapText="1"/>
    </xf>
    <xf numFmtId="39" fontId="6" fillId="2" borderId="7" xfId="3" applyNumberFormat="1" applyFont="1" applyFill="1" applyBorder="1" applyAlignment="1">
      <alignment horizontal="left" vertical="top" wrapText="1"/>
    </xf>
    <xf numFmtId="39" fontId="2" fillId="2" borderId="7" xfId="3" applyNumberFormat="1" applyFont="1" applyFill="1" applyBorder="1" applyAlignment="1">
      <alignment vertical="top" wrapText="1"/>
    </xf>
    <xf numFmtId="39" fontId="2" fillId="2" borderId="7" xfId="3" applyNumberFormat="1" applyFont="1" applyFill="1" applyBorder="1" applyAlignment="1" applyProtection="1">
      <alignment vertical="top" wrapText="1"/>
    </xf>
    <xf numFmtId="3" fontId="6" fillId="2" borderId="7" xfId="11" applyNumberFormat="1" applyFont="1" applyFill="1" applyBorder="1" applyAlignment="1">
      <alignment horizontal="right" vertical="top" wrapText="1"/>
    </xf>
    <xf numFmtId="4" fontId="6" fillId="2" borderId="7" xfId="11" applyNumberFormat="1" applyFont="1" applyFill="1" applyBorder="1" applyAlignment="1">
      <alignment vertical="top" wrapText="1"/>
    </xf>
    <xf numFmtId="4" fontId="2" fillId="2" borderId="7" xfId="12" applyNumberFormat="1" applyFont="1" applyFill="1" applyBorder="1" applyAlignment="1">
      <alignment vertical="top" wrapText="1"/>
    </xf>
    <xf numFmtId="4" fontId="2" fillId="2" borderId="7" xfId="11" applyNumberFormat="1" applyFont="1" applyFill="1" applyBorder="1" applyAlignment="1">
      <alignment horizontal="center" vertical="top" wrapText="1"/>
    </xf>
    <xf numFmtId="4" fontId="2" fillId="2" borderId="7" xfId="11" applyNumberFormat="1" applyFont="1" applyFill="1" applyBorder="1" applyAlignment="1">
      <alignment vertical="top" wrapText="1"/>
    </xf>
    <xf numFmtId="169" fontId="2" fillId="2" borderId="7" xfId="11" applyNumberFormat="1" applyFont="1" applyFill="1" applyBorder="1" applyAlignment="1">
      <alignment horizontal="right" vertical="top" wrapText="1"/>
    </xf>
    <xf numFmtId="4" fontId="2" fillId="2" borderId="7" xfId="11" applyNumberFormat="1" applyFont="1" applyFill="1" applyBorder="1" applyAlignment="1">
      <alignment horizontal="right" vertical="top" wrapText="1"/>
    </xf>
    <xf numFmtId="4" fontId="2" fillId="2" borderId="8" xfId="11" applyNumberFormat="1" applyFont="1" applyFill="1" applyBorder="1" applyAlignment="1">
      <alignment horizontal="right" vertical="top" wrapText="1"/>
    </xf>
    <xf numFmtId="4" fontId="2" fillId="2" borderId="8" xfId="11" applyNumberFormat="1" applyFont="1" applyFill="1" applyBorder="1" applyAlignment="1">
      <alignment vertical="top" wrapText="1"/>
    </xf>
    <xf numFmtId="4" fontId="2" fillId="2" borderId="8" xfId="12" applyNumberFormat="1" applyFont="1" applyFill="1" applyBorder="1" applyAlignment="1">
      <alignment vertical="top" wrapText="1"/>
    </xf>
    <xf numFmtId="4" fontId="2" fillId="2" borderId="8" xfId="11" applyNumberFormat="1" applyFont="1" applyFill="1" applyBorder="1" applyAlignment="1">
      <alignment horizontal="center" vertical="top" wrapText="1"/>
    </xf>
    <xf numFmtId="4" fontId="2" fillId="2" borderId="7" xfId="12" applyNumberFormat="1" applyFont="1" applyFill="1" applyBorder="1" applyAlignment="1">
      <alignment horizontal="center" vertical="top" wrapText="1"/>
    </xf>
    <xf numFmtId="174" fontId="2" fillId="2" borderId="7" xfId="11" applyNumberFormat="1" applyFont="1" applyFill="1" applyBorder="1" applyAlignment="1">
      <alignment vertical="top" wrapText="1"/>
    </xf>
    <xf numFmtId="169" fontId="2" fillId="2" borderId="7" xfId="13" applyNumberFormat="1" applyFont="1" applyFill="1" applyBorder="1" applyAlignment="1" applyProtection="1">
      <alignment horizontal="right" vertical="top" wrapText="1"/>
      <protection locked="0"/>
    </xf>
    <xf numFmtId="4" fontId="2" fillId="2" borderId="7" xfId="13" applyNumberFormat="1" applyFont="1" applyFill="1" applyBorder="1" applyAlignment="1" applyProtection="1">
      <alignment horizontal="right" vertical="top" wrapText="1"/>
      <protection locked="0"/>
    </xf>
    <xf numFmtId="3" fontId="6" fillId="2" borderId="7" xfId="13" applyNumberFormat="1" applyFont="1" applyFill="1" applyBorder="1" applyAlignment="1" applyProtection="1">
      <alignment horizontal="right" vertical="top" wrapText="1"/>
      <protection locked="0"/>
    </xf>
    <xf numFmtId="39" fontId="6" fillId="2" borderId="7" xfId="3" applyNumberFormat="1" applyFont="1" applyFill="1" applyBorder="1" applyAlignment="1">
      <alignment vertical="top" wrapText="1"/>
    </xf>
    <xf numFmtId="169" fontId="2" fillId="2" borderId="8" xfId="11" applyNumberFormat="1" applyFont="1" applyFill="1" applyBorder="1" applyAlignment="1">
      <alignment horizontal="right" vertical="top" wrapText="1"/>
    </xf>
    <xf numFmtId="3" fontId="2" fillId="2" borderId="7" xfId="11" applyNumberFormat="1" applyFont="1" applyFill="1" applyBorder="1" applyAlignment="1">
      <alignment horizontal="right" vertical="top" wrapText="1"/>
    </xf>
    <xf numFmtId="169" fontId="6" fillId="2" borderId="7" xfId="11" applyNumberFormat="1" applyFont="1" applyFill="1" applyBorder="1" applyAlignment="1">
      <alignment horizontal="right" vertical="top" wrapText="1"/>
    </xf>
    <xf numFmtId="0" fontId="6" fillId="2" borderId="7" xfId="14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166" fontId="2" fillId="2" borderId="8" xfId="0" applyNumberFormat="1" applyFont="1" applyFill="1" applyBorder="1" applyAlignment="1">
      <alignment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39" fontId="2" fillId="2" borderId="8" xfId="0" applyNumberFormat="1" applyFont="1" applyFill="1" applyBorder="1" applyAlignment="1" applyProtection="1">
      <alignment vertical="top" wrapText="1"/>
      <protection locked="0"/>
    </xf>
    <xf numFmtId="39" fontId="2" fillId="2" borderId="7" xfId="0" applyNumberFormat="1" applyFont="1" applyFill="1" applyBorder="1" applyAlignment="1" applyProtection="1">
      <alignment vertical="top" wrapText="1"/>
      <protection locked="0"/>
    </xf>
    <xf numFmtId="0" fontId="2" fillId="2" borderId="7" xfId="7" applyFont="1" applyFill="1" applyBorder="1" applyAlignment="1">
      <alignment horizontal="justify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165" fontId="2" fillId="4" borderId="9" xfId="0" applyNumberFormat="1" applyFont="1" applyFill="1" applyBorder="1" applyAlignment="1">
      <alignment horizontal="right" vertical="top"/>
    </xf>
    <xf numFmtId="0" fontId="6" fillId="4" borderId="10" xfId="0" applyNumberFormat="1" applyFont="1" applyFill="1" applyBorder="1" applyAlignment="1">
      <alignment horizontal="center" vertical="top" wrapText="1"/>
    </xf>
    <xf numFmtId="166" fontId="2" fillId="4" borderId="10" xfId="0" applyNumberFormat="1" applyFont="1" applyFill="1" applyBorder="1" applyAlignment="1">
      <alignment vertical="top"/>
    </xf>
    <xf numFmtId="166" fontId="2" fillId="4" borderId="10" xfId="0" applyNumberFormat="1" applyFont="1" applyFill="1" applyBorder="1" applyAlignment="1">
      <alignment horizontal="center" vertical="top"/>
    </xf>
    <xf numFmtId="166" fontId="2" fillId="4" borderId="10" xfId="15" applyNumberFormat="1" applyFont="1" applyFill="1" applyBorder="1" applyAlignment="1">
      <alignment vertical="top"/>
    </xf>
    <xf numFmtId="39" fontId="6" fillId="4" borderId="11" xfId="0" applyNumberFormat="1" applyFont="1" applyFill="1" applyBorder="1" applyAlignment="1" applyProtection="1">
      <alignment vertical="top"/>
      <protection locked="0"/>
    </xf>
    <xf numFmtId="165" fontId="6" fillId="2" borderId="7" xfId="3" applyNumberFormat="1" applyFont="1" applyFill="1" applyBorder="1" applyAlignment="1">
      <alignment horizontal="right" vertical="top" wrapText="1"/>
    </xf>
    <xf numFmtId="166" fontId="2" fillId="2" borderId="7" xfId="3" applyNumberFormat="1" applyFont="1" applyFill="1" applyBorder="1" applyAlignment="1">
      <alignment horizontal="center" vertical="top" wrapText="1"/>
    </xf>
    <xf numFmtId="1" fontId="2" fillId="2" borderId="7" xfId="3" applyNumberFormat="1" applyFont="1" applyFill="1" applyBorder="1" applyAlignment="1">
      <alignment horizontal="right" vertical="top" wrapText="1"/>
    </xf>
    <xf numFmtId="0" fontId="2" fillId="2" borderId="7" xfId="16" applyFont="1" applyFill="1" applyBorder="1" applyAlignment="1">
      <alignment vertical="top" wrapText="1"/>
    </xf>
    <xf numFmtId="167" fontId="2" fillId="2" borderId="7" xfId="6" applyNumberFormat="1" applyFont="1" applyFill="1" applyBorder="1" applyAlignment="1">
      <alignment vertical="top" wrapText="1"/>
    </xf>
    <xf numFmtId="167" fontId="2" fillId="2" borderId="7" xfId="6" applyNumberFormat="1" applyFont="1" applyFill="1" applyBorder="1" applyAlignment="1">
      <alignment horizontal="center" vertical="top" wrapText="1"/>
    </xf>
    <xf numFmtId="0" fontId="2" fillId="2" borderId="0" xfId="0" applyNumberFormat="1" applyFont="1" applyFill="1" applyBorder="1" applyAlignment="1">
      <alignment vertical="top" wrapText="1"/>
    </xf>
    <xf numFmtId="39" fontId="2" fillId="2" borderId="7" xfId="3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center" vertical="top" wrapText="1"/>
    </xf>
    <xf numFmtId="4" fontId="2" fillId="2" borderId="7" xfId="17" applyNumberFormat="1" applyFont="1" applyFill="1" applyBorder="1" applyAlignment="1">
      <alignment horizontal="right" vertical="top" wrapText="1"/>
    </xf>
    <xf numFmtId="4" fontId="2" fillId="2" borderId="7" xfId="17" applyNumberFormat="1" applyFont="1" applyFill="1" applyBorder="1" applyAlignment="1">
      <alignment horizontal="center" vertical="top" wrapText="1"/>
    </xf>
    <xf numFmtId="4" fontId="6" fillId="2" borderId="7" xfId="17" applyNumberFormat="1" applyFont="1" applyFill="1" applyBorder="1" applyAlignment="1">
      <alignment horizontal="right" vertical="top" wrapText="1"/>
    </xf>
    <xf numFmtId="39" fontId="2" fillId="5" borderId="0" xfId="3" applyFont="1" applyFill="1" applyBorder="1" applyAlignment="1">
      <alignment vertical="top"/>
    </xf>
    <xf numFmtId="39" fontId="2" fillId="2" borderId="7" xfId="3" applyNumberFormat="1" applyFont="1" applyFill="1" applyBorder="1" applyAlignment="1" applyProtection="1">
      <alignment vertical="top"/>
      <protection locked="0"/>
    </xf>
    <xf numFmtId="0" fontId="6" fillId="2" borderId="7" xfId="7" applyFont="1" applyFill="1" applyBorder="1" applyAlignment="1">
      <alignment horizontal="right" vertical="top"/>
    </xf>
    <xf numFmtId="166" fontId="2" fillId="2" borderId="7" xfId="7" applyNumberFormat="1" applyFont="1" applyFill="1" applyBorder="1" applyAlignment="1">
      <alignment vertical="top"/>
    </xf>
    <xf numFmtId="0" fontId="2" fillId="2" borderId="7" xfId="7" applyFont="1" applyFill="1" applyBorder="1" applyAlignment="1">
      <alignment horizontal="center" vertical="top"/>
    </xf>
    <xf numFmtId="0" fontId="2" fillId="2" borderId="7" xfId="7" applyFont="1" applyFill="1" applyBorder="1" applyAlignment="1">
      <alignment horizontal="right" vertical="top"/>
    </xf>
    <xf numFmtId="4" fontId="2" fillId="2" borderId="7" xfId="7" applyNumberFormat="1" applyFont="1" applyFill="1" applyBorder="1" applyAlignment="1">
      <alignment vertical="top"/>
    </xf>
    <xf numFmtId="40" fontId="2" fillId="2" borderId="7" xfId="3" applyNumberFormat="1" applyFont="1" applyFill="1" applyBorder="1" applyAlignment="1" applyProtection="1">
      <alignment vertical="top"/>
      <protection locked="0"/>
    </xf>
    <xf numFmtId="4" fontId="2" fillId="2" borderId="8" xfId="7" applyNumberFormat="1" applyFont="1" applyFill="1" applyBorder="1" applyAlignment="1">
      <alignment vertical="top"/>
    </xf>
    <xf numFmtId="0" fontId="2" fillId="2" borderId="8" xfId="7" applyFont="1" applyFill="1" applyBorder="1" applyAlignment="1">
      <alignment horizontal="center" vertical="top"/>
    </xf>
    <xf numFmtId="40" fontId="2" fillId="2" borderId="8" xfId="3" applyNumberFormat="1" applyFont="1" applyFill="1" applyBorder="1" applyAlignment="1" applyProtection="1">
      <alignment vertical="top"/>
      <protection locked="0"/>
    </xf>
    <xf numFmtId="169" fontId="6" fillId="2" borderId="7" xfId="7" applyNumberFormat="1" applyFont="1" applyFill="1" applyBorder="1" applyAlignment="1">
      <alignment horizontal="right" vertical="top"/>
    </xf>
    <xf numFmtId="166" fontId="2" fillId="2" borderId="7" xfId="7" applyNumberFormat="1" applyFont="1" applyFill="1" applyBorder="1" applyAlignment="1">
      <alignment horizontal="center" vertical="top"/>
    </xf>
    <xf numFmtId="2" fontId="2" fillId="2" borderId="7" xfId="7" applyNumberFormat="1" applyFont="1" applyFill="1" applyBorder="1" applyAlignment="1">
      <alignment horizontal="right" vertical="top"/>
    </xf>
    <xf numFmtId="4" fontId="2" fillId="2" borderId="7" xfId="7" applyNumberFormat="1" applyFont="1" applyFill="1" applyBorder="1" applyAlignment="1">
      <alignment vertical="top" wrapText="1"/>
    </xf>
    <xf numFmtId="1" fontId="6" fillId="2" borderId="7" xfId="3" applyNumberFormat="1" applyFont="1" applyFill="1" applyBorder="1" applyAlignment="1">
      <alignment horizontal="right" vertical="top"/>
    </xf>
    <xf numFmtId="39" fontId="2" fillId="2" borderId="7" xfId="3" applyNumberFormat="1" applyFont="1" applyFill="1" applyBorder="1" applyAlignment="1">
      <alignment vertical="top"/>
    </xf>
    <xf numFmtId="39" fontId="2" fillId="2" borderId="7" xfId="3" applyNumberFormat="1" applyFont="1" applyFill="1" applyBorder="1" applyAlignment="1" applyProtection="1">
      <alignment vertical="top"/>
    </xf>
    <xf numFmtId="3" fontId="6" fillId="2" borderId="7" xfId="11" applyNumberFormat="1" applyFont="1" applyFill="1" applyBorder="1" applyAlignment="1">
      <alignment horizontal="right" vertical="top"/>
    </xf>
    <xf numFmtId="4" fontId="2" fillId="2" borderId="7" xfId="12" applyNumberFormat="1" applyFont="1" applyFill="1" applyBorder="1" applyAlignment="1">
      <alignment vertical="top"/>
    </xf>
    <xf numFmtId="4" fontId="2" fillId="2" borderId="7" xfId="11" applyNumberFormat="1" applyFont="1" applyFill="1" applyBorder="1" applyAlignment="1">
      <alignment horizontal="center" vertical="top"/>
    </xf>
    <xf numFmtId="4" fontId="2" fillId="2" borderId="7" xfId="11" applyNumberFormat="1" applyFont="1" applyFill="1" applyBorder="1" applyAlignment="1">
      <alignment vertical="top"/>
    </xf>
    <xf numFmtId="169" fontId="2" fillId="2" borderId="7" xfId="11" applyNumberFormat="1" applyFont="1" applyFill="1" applyBorder="1" applyAlignment="1">
      <alignment horizontal="right" vertical="top"/>
    </xf>
    <xf numFmtId="4" fontId="2" fillId="2" borderId="7" xfId="11" applyNumberFormat="1" applyFont="1" applyFill="1" applyBorder="1" applyAlignment="1">
      <alignment horizontal="right" vertical="top"/>
    </xf>
    <xf numFmtId="4" fontId="2" fillId="2" borderId="8" xfId="11" applyNumberFormat="1" applyFont="1" applyFill="1" applyBorder="1" applyAlignment="1">
      <alignment horizontal="right" vertical="top"/>
    </xf>
    <xf numFmtId="4" fontId="2" fillId="2" borderId="8" xfId="11" applyNumberFormat="1" applyFont="1" applyFill="1" applyBorder="1" applyAlignment="1">
      <alignment horizontal="center" vertical="top"/>
    </xf>
    <xf numFmtId="4" fontId="2" fillId="2" borderId="8" xfId="11" applyNumberFormat="1" applyFont="1" applyFill="1" applyBorder="1" applyAlignment="1">
      <alignment vertical="top"/>
    </xf>
    <xf numFmtId="0" fontId="2" fillId="2" borderId="7" xfId="3" applyNumberFormat="1" applyFont="1" applyFill="1" applyBorder="1" applyAlignment="1">
      <alignment horizontal="center" vertical="top"/>
    </xf>
    <xf numFmtId="4" fontId="2" fillId="2" borderId="7" xfId="3" applyNumberFormat="1" applyFont="1" applyFill="1" applyBorder="1" applyAlignment="1">
      <alignment vertical="top"/>
    </xf>
    <xf numFmtId="0" fontId="2" fillId="4" borderId="8" xfId="0" applyFont="1" applyFill="1" applyBorder="1" applyAlignment="1">
      <alignment horizontal="right" vertical="top" wrapText="1"/>
    </xf>
    <xf numFmtId="0" fontId="6" fillId="4" borderId="8" xfId="0" applyFont="1" applyFill="1" applyBorder="1" applyAlignment="1">
      <alignment horizontal="center" vertical="top" wrapText="1"/>
    </xf>
    <xf numFmtId="4" fontId="2" fillId="4" borderId="8" xfId="17" applyNumberFormat="1" applyFont="1" applyFill="1" applyBorder="1" applyAlignment="1">
      <alignment horizontal="right" vertical="top" wrapText="1"/>
    </xf>
    <xf numFmtId="4" fontId="2" fillId="4" borderId="8" xfId="17" applyNumberFormat="1" applyFont="1" applyFill="1" applyBorder="1" applyAlignment="1">
      <alignment horizontal="center" vertical="top" wrapText="1"/>
    </xf>
    <xf numFmtId="4" fontId="6" fillId="4" borderId="8" xfId="17" applyNumberFormat="1" applyFont="1" applyFill="1" applyBorder="1" applyAlignment="1">
      <alignment horizontal="right" vertical="top" wrapText="1"/>
    </xf>
    <xf numFmtId="39" fontId="2" fillId="4" borderId="2" xfId="3" applyFont="1" applyFill="1" applyBorder="1" applyAlignment="1">
      <alignment vertical="top"/>
    </xf>
    <xf numFmtId="0" fontId="6" fillId="2" borderId="7" xfId="7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right" vertical="top" wrapText="1"/>
    </xf>
    <xf numFmtId="4" fontId="11" fillId="2" borderId="7" xfId="3" applyNumberFormat="1" applyFont="1" applyFill="1" applyBorder="1" applyAlignment="1">
      <alignment vertical="top"/>
    </xf>
    <xf numFmtId="39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>
      <alignment horizontal="justify" vertical="top" wrapText="1"/>
    </xf>
    <xf numFmtId="2" fontId="2" fillId="2" borderId="7" xfId="0" applyNumberFormat="1" applyFont="1" applyFill="1" applyBorder="1" applyAlignment="1">
      <alignment horizontal="right" vertical="top" wrapText="1"/>
    </xf>
    <xf numFmtId="49" fontId="2" fillId="2" borderId="7" xfId="7" applyNumberFormat="1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right" vertical="top" wrapText="1"/>
    </xf>
    <xf numFmtId="0" fontId="2" fillId="2" borderId="8" xfId="0" applyNumberFormat="1" applyFont="1" applyFill="1" applyBorder="1" applyAlignment="1">
      <alignment horizontal="justify" vertical="top" wrapText="1"/>
    </xf>
    <xf numFmtId="4" fontId="2" fillId="2" borderId="8" xfId="17" applyNumberFormat="1" applyFont="1" applyFill="1" applyBorder="1" applyAlignment="1">
      <alignment horizontal="right" vertical="top" wrapText="1"/>
    </xf>
    <xf numFmtId="4" fontId="2" fillId="2" borderId="8" xfId="17" applyNumberFormat="1" applyFont="1" applyFill="1" applyBorder="1" applyAlignment="1">
      <alignment horizontal="center" vertical="top" wrapText="1"/>
    </xf>
    <xf numFmtId="4" fontId="2" fillId="2" borderId="8" xfId="3" applyNumberFormat="1" applyFont="1" applyFill="1" applyBorder="1" applyAlignment="1">
      <alignment vertical="top"/>
    </xf>
    <xf numFmtId="39" fontId="2" fillId="2" borderId="8" xfId="0" applyNumberFormat="1" applyFont="1" applyFill="1" applyBorder="1" applyAlignment="1" applyProtection="1">
      <alignment vertical="top"/>
      <protection locked="0"/>
    </xf>
    <xf numFmtId="0" fontId="11" fillId="2" borderId="7" xfId="0" applyNumberFormat="1" applyFont="1" applyFill="1" applyBorder="1" applyAlignment="1">
      <alignment horizontal="justify" vertical="top" wrapText="1"/>
    </xf>
    <xf numFmtId="0" fontId="6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justify" vertical="top" wrapText="1"/>
    </xf>
    <xf numFmtId="3" fontId="6" fillId="2" borderId="7" xfId="7" applyNumberFormat="1" applyFont="1" applyFill="1" applyBorder="1" applyAlignment="1">
      <alignment horizontal="right" vertical="top"/>
    </xf>
    <xf numFmtId="166" fontId="6" fillId="2" borderId="7" xfId="7" applyNumberFormat="1" applyFont="1" applyFill="1" applyBorder="1" applyAlignment="1">
      <alignment vertical="top"/>
    </xf>
    <xf numFmtId="0" fontId="2" fillId="2" borderId="7" xfId="7" quotePrefix="1" applyFont="1" applyFill="1" applyBorder="1" applyAlignment="1">
      <alignment horizontal="right" vertical="top"/>
    </xf>
    <xf numFmtId="4" fontId="2" fillId="2" borderId="7" xfId="7" applyNumberFormat="1" applyFont="1" applyFill="1" applyBorder="1" applyAlignment="1">
      <alignment horizontal="right" vertical="top"/>
    </xf>
    <xf numFmtId="169" fontId="2" fillId="2" borderId="7" xfId="7" quotePrefix="1" applyNumberFormat="1" applyFont="1" applyFill="1" applyBorder="1" applyAlignment="1">
      <alignment horizontal="right" vertical="top"/>
    </xf>
    <xf numFmtId="2" fontId="2" fillId="2" borderId="8" xfId="0" applyNumberFormat="1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left" vertical="top" wrapText="1"/>
    </xf>
    <xf numFmtId="2" fontId="2" fillId="2" borderId="7" xfId="0" applyNumberFormat="1" applyFont="1" applyFill="1" applyBorder="1" applyAlignment="1">
      <alignment horizontal="justify" vertical="top" wrapText="1"/>
    </xf>
    <xf numFmtId="169" fontId="2" fillId="2" borderId="8" xfId="11" applyNumberFormat="1" applyFont="1" applyFill="1" applyBorder="1" applyAlignment="1">
      <alignment horizontal="right" vertical="top"/>
    </xf>
    <xf numFmtId="39" fontId="2" fillId="2" borderId="8" xfId="3" applyNumberFormat="1" applyFont="1" applyFill="1" applyBorder="1" applyAlignment="1" applyProtection="1">
      <alignment vertical="top"/>
      <protection locked="0"/>
    </xf>
    <xf numFmtId="3" fontId="2" fillId="2" borderId="7" xfId="11" applyNumberFormat="1" applyFont="1" applyFill="1" applyBorder="1" applyAlignment="1">
      <alignment horizontal="right" vertical="top"/>
    </xf>
    <xf numFmtId="169" fontId="6" fillId="2" borderId="7" xfId="11" applyNumberFormat="1" applyFont="1" applyFill="1" applyBorder="1" applyAlignment="1">
      <alignment horizontal="right" vertical="top"/>
    </xf>
    <xf numFmtId="49" fontId="2" fillId="2" borderId="7" xfId="11" applyNumberFormat="1" applyFont="1" applyFill="1" applyBorder="1" applyAlignment="1">
      <alignment horizontal="right" vertical="top"/>
    </xf>
    <xf numFmtId="169" fontId="2" fillId="2" borderId="7" xfId="7" applyNumberFormat="1" applyFont="1" applyFill="1" applyBorder="1" applyAlignment="1">
      <alignment horizontal="right" vertical="top"/>
    </xf>
    <xf numFmtId="176" fontId="6" fillId="2" borderId="7" xfId="0" applyNumberFormat="1" applyFont="1" applyFill="1" applyBorder="1" applyAlignment="1" applyProtection="1">
      <alignment horizontal="right" vertical="top"/>
    </xf>
    <xf numFmtId="164" fontId="6" fillId="2" borderId="7" xfId="2" applyFont="1" applyFill="1" applyBorder="1" applyAlignment="1">
      <alignment horizontal="left" vertical="top" wrapText="1"/>
    </xf>
    <xf numFmtId="4" fontId="12" fillId="2" borderId="7" xfId="18" applyNumberFormat="1" applyFont="1" applyFill="1" applyBorder="1" applyAlignment="1">
      <alignment horizontal="right" vertical="top" wrapText="1"/>
    </xf>
    <xf numFmtId="4" fontId="12" fillId="2" borderId="7" xfId="18" applyNumberFormat="1" applyFont="1" applyFill="1" applyBorder="1" applyAlignment="1">
      <alignment horizontal="center" vertical="top"/>
    </xf>
    <xf numFmtId="0" fontId="6" fillId="2" borderId="7" xfId="0" applyFont="1" applyFill="1" applyBorder="1" applyAlignment="1">
      <alignment vertical="top" wrapText="1"/>
    </xf>
    <xf numFmtId="173" fontId="6" fillId="2" borderId="7" xfId="0" applyNumberFormat="1" applyFont="1" applyFill="1" applyBorder="1" applyAlignment="1" applyProtection="1">
      <alignment horizontal="right" vertical="top"/>
    </xf>
    <xf numFmtId="4" fontId="2" fillId="2" borderId="7" xfId="18" applyNumberFormat="1" applyFont="1" applyFill="1" applyBorder="1" applyAlignment="1">
      <alignment horizontal="right" vertical="top" wrapText="1"/>
    </xf>
    <xf numFmtId="4" fontId="2" fillId="2" borderId="7" xfId="18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vertical="top" wrapText="1"/>
    </xf>
    <xf numFmtId="176" fontId="2" fillId="2" borderId="7" xfId="0" applyNumberFormat="1" applyFont="1" applyFill="1" applyBorder="1" applyAlignment="1" applyProtection="1">
      <alignment horizontal="right" vertical="top"/>
    </xf>
    <xf numFmtId="164" fontId="2" fillId="2" borderId="7" xfId="2" applyFont="1" applyFill="1" applyBorder="1" applyAlignment="1">
      <alignment horizontal="left" vertical="top" wrapText="1"/>
    </xf>
    <xf numFmtId="4" fontId="2" fillId="2" borderId="7" xfId="18" applyNumberFormat="1" applyFont="1" applyFill="1" applyBorder="1" applyAlignment="1" applyProtection="1">
      <alignment horizontal="right" vertical="top" wrapText="1"/>
      <protection locked="0"/>
    </xf>
    <xf numFmtId="4" fontId="2" fillId="2" borderId="7" xfId="0" applyNumberFormat="1" applyFont="1" applyFill="1" applyBorder="1" applyAlignment="1">
      <alignment vertical="top" wrapText="1"/>
    </xf>
    <xf numFmtId="173" fontId="2" fillId="2" borderId="7" xfId="0" applyNumberFormat="1" applyFont="1" applyFill="1" applyBorder="1" applyAlignment="1" applyProtection="1">
      <alignment horizontal="right" vertical="top"/>
    </xf>
    <xf numFmtId="4" fontId="2" fillId="0" borderId="7" xfId="18" applyNumberFormat="1" applyFont="1" applyFill="1" applyBorder="1" applyAlignment="1">
      <alignment horizontal="right" vertical="top" wrapText="1"/>
    </xf>
    <xf numFmtId="176" fontId="6" fillId="2" borderId="7" xfId="0" applyNumberFormat="1" applyFont="1" applyFill="1" applyBorder="1" applyAlignment="1">
      <alignment horizontal="right" vertical="top"/>
    </xf>
    <xf numFmtId="0" fontId="6" fillId="2" borderId="7" xfId="0" applyNumberFormat="1" applyFont="1" applyFill="1" applyBorder="1" applyAlignment="1">
      <alignment horizontal="left" vertical="top"/>
    </xf>
    <xf numFmtId="4" fontId="2" fillId="2" borderId="7" xfId="18" applyNumberFormat="1" applyFont="1" applyFill="1" applyBorder="1" applyAlignment="1" applyProtection="1">
      <alignment horizontal="right" vertical="top" wrapText="1"/>
    </xf>
    <xf numFmtId="4" fontId="2" fillId="2" borderId="7" xfId="0" applyNumberFormat="1" applyFont="1" applyFill="1" applyBorder="1" applyAlignment="1">
      <alignment horizontal="center" vertical="top"/>
    </xf>
    <xf numFmtId="173" fontId="2" fillId="2" borderId="7" xfId="19" applyNumberFormat="1" applyFont="1" applyFill="1" applyBorder="1" applyAlignment="1" applyProtection="1">
      <alignment horizontal="right" vertical="top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right" vertical="top"/>
    </xf>
    <xf numFmtId="166" fontId="2" fillId="2" borderId="7" xfId="0" applyNumberFormat="1" applyFont="1" applyFill="1" applyBorder="1" applyAlignment="1">
      <alignment horizontal="right" vertical="top"/>
    </xf>
    <xf numFmtId="0" fontId="2" fillId="2" borderId="7" xfId="0" applyNumberFormat="1" applyFont="1" applyFill="1" applyBorder="1" applyAlignment="1">
      <alignment horizontal="left" vertical="top"/>
    </xf>
    <xf numFmtId="176" fontId="6" fillId="2" borderId="7" xfId="19" applyNumberFormat="1" applyFont="1" applyFill="1" applyBorder="1" applyAlignment="1" applyProtection="1">
      <alignment horizontal="right" vertical="top"/>
    </xf>
    <xf numFmtId="0" fontId="6" fillId="2" borderId="7" xfId="0" applyNumberFormat="1" applyFont="1" applyFill="1" applyBorder="1" applyAlignment="1">
      <alignment horizontal="lef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173" fontId="2" fillId="2" borderId="8" xfId="0" applyNumberFormat="1" applyFont="1" applyFill="1" applyBorder="1" applyAlignment="1" applyProtection="1">
      <alignment horizontal="right" vertical="top"/>
    </xf>
    <xf numFmtId="4" fontId="2" fillId="2" borderId="8" xfId="18" applyNumberFormat="1" applyFont="1" applyFill="1" applyBorder="1" applyAlignment="1">
      <alignment horizontal="right" vertical="top" wrapText="1"/>
    </xf>
    <xf numFmtId="4" fontId="2" fillId="2" borderId="8" xfId="18" applyNumberFormat="1" applyFont="1" applyFill="1" applyBorder="1" applyAlignment="1">
      <alignment horizontal="center" vertical="top"/>
    </xf>
    <xf numFmtId="4" fontId="2" fillId="2" borderId="8" xfId="0" applyNumberFormat="1" applyFont="1" applyFill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20" applyFont="1" applyFill="1" applyBorder="1" applyAlignment="1" applyProtection="1">
      <alignment horizontal="left" vertical="top"/>
    </xf>
    <xf numFmtId="4" fontId="2" fillId="2" borderId="7" xfId="0" applyNumberFormat="1" applyFont="1" applyFill="1" applyBorder="1" applyAlignment="1" applyProtection="1">
      <alignment horizontal="right" vertical="top"/>
    </xf>
    <xf numFmtId="166" fontId="2" fillId="2" borderId="7" xfId="20" applyNumberFormat="1" applyFont="1" applyFill="1" applyBorder="1" applyAlignment="1" applyProtection="1">
      <alignment horizontal="center" vertical="top"/>
    </xf>
    <xf numFmtId="4" fontId="2" fillId="2" borderId="7" xfId="21" applyNumberFormat="1" applyFont="1" applyFill="1" applyBorder="1" applyAlignment="1">
      <alignment horizontal="right" vertical="top"/>
    </xf>
    <xf numFmtId="176" fontId="2" fillId="2" borderId="7" xfId="0" applyNumberFormat="1" applyFont="1" applyFill="1" applyBorder="1" applyAlignment="1">
      <alignment horizontal="right"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right" vertical="top"/>
    </xf>
    <xf numFmtId="4" fontId="2" fillId="2" borderId="7" xfId="22" applyNumberFormat="1" applyFont="1" applyFill="1" applyBorder="1" applyAlignment="1" applyProtection="1">
      <alignment horizontal="right" vertical="top"/>
    </xf>
    <xf numFmtId="178" fontId="6" fillId="2" borderId="7" xfId="8" applyNumberFormat="1" applyFont="1" applyFill="1" applyBorder="1" applyAlignment="1" applyProtection="1">
      <alignment horizontal="right" vertical="top"/>
    </xf>
    <xf numFmtId="179" fontId="2" fillId="2" borderId="7" xfId="8" applyNumberFormat="1" applyFont="1" applyFill="1" applyBorder="1" applyAlignment="1" applyProtection="1">
      <alignment horizontal="right" vertical="top"/>
    </xf>
    <xf numFmtId="166" fontId="2" fillId="2" borderId="7" xfId="7" applyNumberFormat="1" applyFont="1" applyFill="1" applyBorder="1" applyAlignment="1">
      <alignment horizontal="right" vertical="top"/>
    </xf>
    <xf numFmtId="39" fontId="2" fillId="6" borderId="0" xfId="3" applyFont="1" applyFill="1" applyBorder="1" applyAlignment="1">
      <alignment vertical="top"/>
    </xf>
    <xf numFmtId="176" fontId="2" fillId="2" borderId="7" xfId="0" applyNumberFormat="1" applyFont="1" applyFill="1" applyBorder="1" applyAlignment="1">
      <alignment horizontal="right" vertical="top"/>
    </xf>
    <xf numFmtId="164" fontId="2" fillId="2" borderId="7" xfId="2" applyFont="1" applyFill="1" applyBorder="1" applyAlignment="1">
      <alignment horizontal="justify" vertical="top" wrapText="1"/>
    </xf>
    <xf numFmtId="1" fontId="2" fillId="2" borderId="7" xfId="0" applyNumberFormat="1" applyFont="1" applyFill="1" applyBorder="1" applyAlignment="1">
      <alignment horizontal="right" vertical="top"/>
    </xf>
    <xf numFmtId="39" fontId="6" fillId="4" borderId="8" xfId="3" applyFont="1" applyFill="1" applyBorder="1" applyAlignment="1">
      <alignment horizontal="center" vertical="top" wrapText="1"/>
    </xf>
    <xf numFmtId="4" fontId="2" fillId="4" borderId="8" xfId="3" applyNumberFormat="1" applyFont="1" applyFill="1" applyBorder="1" applyAlignment="1">
      <alignment vertical="top"/>
    </xf>
    <xf numFmtId="39" fontId="6" fillId="4" borderId="8" xfId="0" applyNumberFormat="1" applyFont="1" applyFill="1" applyBorder="1" applyAlignment="1" applyProtection="1">
      <alignment vertical="top"/>
      <protection locked="0"/>
    </xf>
    <xf numFmtId="39" fontId="6" fillId="2" borderId="7" xfId="3" applyFont="1" applyFill="1" applyBorder="1" applyAlignment="1">
      <alignment horizontal="center" vertical="top" wrapText="1"/>
    </xf>
    <xf numFmtId="39" fontId="6" fillId="2" borderId="7" xfId="0" applyNumberFormat="1" applyFont="1" applyFill="1" applyBorder="1" applyAlignment="1" applyProtection="1">
      <alignment vertical="top"/>
      <protection locked="0"/>
    </xf>
    <xf numFmtId="4" fontId="2" fillId="2" borderId="8" xfId="12" applyNumberFormat="1" applyFont="1" applyFill="1" applyBorder="1" applyAlignment="1">
      <alignment vertical="top"/>
    </xf>
    <xf numFmtId="4" fontId="2" fillId="2" borderId="7" xfId="22" applyNumberFormat="1" applyFont="1" applyFill="1" applyBorder="1" applyAlignment="1">
      <alignment horizontal="right" vertical="top" wrapText="1"/>
    </xf>
    <xf numFmtId="4" fontId="2" fillId="2" borderId="7" xfId="6" applyNumberFormat="1" applyFont="1" applyFill="1" applyBorder="1" applyAlignment="1">
      <alignment horizontal="right" vertical="top" wrapText="1"/>
    </xf>
    <xf numFmtId="4" fontId="2" fillId="2" borderId="7" xfId="12" applyNumberFormat="1" applyFont="1" applyFill="1" applyBorder="1" applyAlignment="1">
      <alignment horizontal="right" vertical="top" wrapText="1"/>
    </xf>
    <xf numFmtId="4" fontId="14" fillId="2" borderId="7" xfId="22" applyNumberFormat="1" applyFont="1" applyFill="1" applyBorder="1" applyAlignment="1">
      <alignment horizontal="right" vertical="top" wrapText="1"/>
    </xf>
    <xf numFmtId="39" fontId="2" fillId="2" borderId="7" xfId="3" applyNumberFormat="1" applyFont="1" applyFill="1" applyBorder="1" applyAlignment="1" applyProtection="1">
      <alignment horizontal="right" vertical="top"/>
      <protection locked="0"/>
    </xf>
    <xf numFmtId="39" fontId="6" fillId="2" borderId="0" xfId="3" applyFont="1" applyFill="1" applyBorder="1" applyAlignment="1">
      <alignment horizontal="center" vertical="top" wrapText="1"/>
    </xf>
    <xf numFmtId="0" fontId="2" fillId="2" borderId="7" xfId="23" applyFont="1" applyFill="1" applyBorder="1" applyAlignment="1" applyProtection="1">
      <alignment vertical="top" wrapText="1"/>
    </xf>
    <xf numFmtId="0" fontId="6" fillId="2" borderId="0" xfId="23" applyFont="1" applyFill="1" applyBorder="1" applyAlignment="1" applyProtection="1">
      <alignment horizontal="center" vertical="top" wrapText="1"/>
    </xf>
    <xf numFmtId="4" fontId="2" fillId="2" borderId="7" xfId="23" applyNumberFormat="1" applyFont="1" applyFill="1" applyBorder="1" applyAlignment="1" applyProtection="1">
      <alignment vertical="top"/>
    </xf>
    <xf numFmtId="4" fontId="2" fillId="2" borderId="7" xfId="23" applyNumberFormat="1" applyFont="1" applyFill="1" applyBorder="1" applyAlignment="1" applyProtection="1">
      <alignment horizontal="center" vertical="top"/>
    </xf>
    <xf numFmtId="4" fontId="2" fillId="2" borderId="7" xfId="23" applyNumberFormat="1" applyFont="1" applyFill="1" applyBorder="1" applyAlignment="1" applyProtection="1">
      <alignment vertical="top"/>
      <protection locked="0"/>
    </xf>
    <xf numFmtId="4" fontId="6" fillId="2" borderId="7" xfId="23" applyNumberFormat="1" applyFont="1" applyFill="1" applyBorder="1" applyAlignment="1" applyProtection="1">
      <alignment vertical="top"/>
      <protection locked="0"/>
    </xf>
    <xf numFmtId="0" fontId="15" fillId="2" borderId="0" xfId="0" applyFont="1" applyFill="1" applyBorder="1" applyAlignment="1">
      <alignment vertical="top"/>
    </xf>
    <xf numFmtId="0" fontId="6" fillId="2" borderId="7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4" fontId="2" fillId="0" borderId="7" xfId="2" applyNumberFormat="1" applyFont="1" applyFill="1" applyBorder="1" applyAlignment="1">
      <alignment vertical="top"/>
    </xf>
    <xf numFmtId="164" fontId="2" fillId="0" borderId="7" xfId="2" applyFont="1" applyFill="1" applyBorder="1" applyAlignment="1">
      <alignment horizontal="center"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2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5" fontId="6" fillId="2" borderId="7" xfId="23" applyNumberFormat="1" applyFont="1" applyFill="1" applyBorder="1" applyAlignment="1" applyProtection="1">
      <alignment horizontal="right" vertical="top"/>
    </xf>
    <xf numFmtId="0" fontId="16" fillId="0" borderId="7" xfId="24" applyFont="1" applyFill="1" applyBorder="1" applyAlignment="1">
      <alignment vertical="top" wrapText="1"/>
    </xf>
    <xf numFmtId="4" fontId="6" fillId="0" borderId="7" xfId="2" applyNumberFormat="1" applyFont="1" applyFill="1" applyBorder="1" applyAlignment="1">
      <alignment vertical="top"/>
    </xf>
    <xf numFmtId="164" fontId="6" fillId="0" borderId="7" xfId="2" applyFont="1" applyFill="1" applyBorder="1" applyAlignment="1">
      <alignment horizontal="center" vertical="top"/>
    </xf>
    <xf numFmtId="4" fontId="6" fillId="2" borderId="7" xfId="2" applyNumberFormat="1" applyFont="1" applyFill="1" applyBorder="1" applyAlignment="1">
      <alignment vertical="top"/>
    </xf>
    <xf numFmtId="4" fontId="6" fillId="0" borderId="7" xfId="0" applyNumberFormat="1" applyFont="1" applyFill="1" applyBorder="1" applyAlignment="1">
      <alignment vertical="top"/>
    </xf>
    <xf numFmtId="4" fontId="6" fillId="0" borderId="0" xfId="2" applyNumberFormat="1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49" fontId="0" fillId="7" borderId="7" xfId="23" applyNumberFormat="1" applyFont="1" applyFill="1" applyBorder="1" applyAlignment="1" applyProtection="1">
      <alignment horizontal="right" vertical="top" wrapText="1"/>
    </xf>
    <xf numFmtId="0" fontId="12" fillId="0" borderId="7" xfId="24" applyFont="1" applyFill="1" applyBorder="1" applyAlignment="1">
      <alignment vertical="top" wrapText="1"/>
    </xf>
    <xf numFmtId="164" fontId="0" fillId="0" borderId="7" xfId="2" applyFont="1" applyFill="1" applyBorder="1" applyAlignment="1">
      <alignment horizontal="center" vertical="top"/>
    </xf>
    <xf numFmtId="4" fontId="2" fillId="2" borderId="7" xfId="2" applyNumberFormat="1" applyFont="1" applyFill="1" applyBorder="1" applyAlignment="1">
      <alignment vertical="top"/>
    </xf>
    <xf numFmtId="4" fontId="2" fillId="7" borderId="7" xfId="0" applyNumberFormat="1" applyFont="1" applyFill="1" applyBorder="1" applyAlignment="1">
      <alignment vertical="top" wrapText="1"/>
    </xf>
    <xf numFmtId="0" fontId="17" fillId="2" borderId="7" xfId="7" applyFont="1" applyFill="1" applyBorder="1" applyAlignment="1">
      <alignment horizontal="left" vertical="top" wrapText="1"/>
    </xf>
    <xf numFmtId="170" fontId="2" fillId="2" borderId="7" xfId="0" applyNumberFormat="1" applyFont="1" applyFill="1" applyBorder="1" applyAlignment="1">
      <alignment horizontal="center" vertical="top"/>
    </xf>
    <xf numFmtId="4" fontId="2" fillId="7" borderId="12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vertical="top" wrapText="1"/>
    </xf>
    <xf numFmtId="0" fontId="0" fillId="2" borderId="7" xfId="24" applyFont="1" applyFill="1" applyBorder="1" applyAlignment="1">
      <alignment vertical="top" wrapText="1"/>
    </xf>
    <xf numFmtId="164" fontId="2" fillId="2" borderId="7" xfId="2" applyFont="1" applyFill="1" applyBorder="1" applyAlignment="1">
      <alignment horizontal="center" vertical="top"/>
    </xf>
    <xf numFmtId="4" fontId="2" fillId="2" borderId="0" xfId="2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170" fontId="6" fillId="2" borderId="7" xfId="0" applyNumberFormat="1" applyFont="1" applyFill="1" applyBorder="1" applyAlignment="1">
      <alignment horizontal="right" vertical="top"/>
    </xf>
    <xf numFmtId="0" fontId="2" fillId="2" borderId="7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4" fontId="6" fillId="7" borderId="7" xfId="0" applyNumberFormat="1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right" vertical="top" wrapText="1"/>
    </xf>
    <xf numFmtId="43" fontId="6" fillId="3" borderId="13" xfId="25" applyNumberFormat="1" applyFont="1" applyFill="1" applyBorder="1" applyAlignment="1" applyProtection="1">
      <alignment horizontal="center" vertical="top" wrapText="1"/>
    </xf>
    <xf numFmtId="4" fontId="2" fillId="3" borderId="8" xfId="17" applyNumberFormat="1" applyFont="1" applyFill="1" applyBorder="1" applyAlignment="1">
      <alignment horizontal="right" vertical="top" wrapText="1"/>
    </xf>
    <xf numFmtId="4" fontId="2" fillId="3" borderId="8" xfId="17" applyNumberFormat="1" applyFont="1" applyFill="1" applyBorder="1" applyAlignment="1">
      <alignment horizontal="center" vertical="top" wrapText="1"/>
    </xf>
    <xf numFmtId="4" fontId="2" fillId="3" borderId="8" xfId="3" applyNumberFormat="1" applyFont="1" applyFill="1" applyBorder="1" applyAlignment="1">
      <alignment vertical="top"/>
    </xf>
    <xf numFmtId="39" fontId="6" fillId="3" borderId="8" xfId="0" applyNumberFormat="1" applyFont="1" applyFill="1" applyBorder="1" applyAlignment="1" applyProtection="1">
      <alignment vertical="top"/>
      <protection locked="0"/>
    </xf>
    <xf numFmtId="39" fontId="2" fillId="3" borderId="2" xfId="3" applyFont="1" applyFill="1" applyBorder="1" applyAlignment="1">
      <alignment vertical="top"/>
    </xf>
    <xf numFmtId="0" fontId="2" fillId="8" borderId="8" xfId="0" applyFont="1" applyFill="1" applyBorder="1" applyAlignment="1">
      <alignment horizontal="right" vertical="top" wrapText="1"/>
    </xf>
    <xf numFmtId="43" fontId="6" fillId="8" borderId="13" xfId="25" applyNumberFormat="1" applyFont="1" applyFill="1" applyBorder="1" applyAlignment="1" applyProtection="1">
      <alignment horizontal="center" vertical="top" wrapText="1"/>
    </xf>
    <xf numFmtId="4" fontId="2" fillId="8" borderId="8" xfId="17" applyNumberFormat="1" applyFont="1" applyFill="1" applyBorder="1" applyAlignment="1">
      <alignment horizontal="right" vertical="top" wrapText="1"/>
    </xf>
    <xf numFmtId="4" fontId="2" fillId="8" borderId="8" xfId="17" applyNumberFormat="1" applyFont="1" applyFill="1" applyBorder="1" applyAlignment="1">
      <alignment horizontal="center" vertical="top" wrapText="1"/>
    </xf>
    <xf numFmtId="4" fontId="2" fillId="8" borderId="8" xfId="3" applyNumberFormat="1" applyFont="1" applyFill="1" applyBorder="1" applyAlignment="1">
      <alignment vertical="top"/>
    </xf>
    <xf numFmtId="39" fontId="6" fillId="8" borderId="8" xfId="0" applyNumberFormat="1" applyFont="1" applyFill="1" applyBorder="1" applyAlignment="1" applyProtection="1">
      <alignment vertical="top"/>
      <protection locked="0"/>
    </xf>
    <xf numFmtId="39" fontId="2" fillId="8" borderId="2" xfId="3" applyFont="1" applyFill="1" applyBorder="1" applyAlignment="1">
      <alignment vertical="top"/>
    </xf>
    <xf numFmtId="39" fontId="2" fillId="2" borderId="2" xfId="3" applyFont="1" applyFill="1" applyBorder="1" applyAlignment="1">
      <alignment vertical="top"/>
    </xf>
    <xf numFmtId="43" fontId="6" fillId="2" borderId="7" xfId="25" applyNumberFormat="1" applyFont="1" applyFill="1" applyBorder="1" applyAlignment="1" applyProtection="1">
      <alignment horizontal="center" vertical="top" wrapText="1"/>
    </xf>
    <xf numFmtId="181" fontId="6" fillId="8" borderId="14" xfId="26" applyNumberFormat="1" applyFont="1" applyFill="1" applyBorder="1" applyAlignment="1">
      <alignment horizontal="right" vertical="top" wrapText="1"/>
    </xf>
    <xf numFmtId="0" fontId="2" fillId="0" borderId="15" xfId="0" applyFont="1" applyBorder="1" applyAlignment="1">
      <alignment horizontal="right" vertical="top" wrapText="1"/>
    </xf>
    <xf numFmtId="4" fontId="6" fillId="8" borderId="8" xfId="17" applyNumberFormat="1" applyFont="1" applyFill="1" applyBorder="1" applyAlignment="1">
      <alignment horizontal="right" vertical="top" wrapText="1"/>
    </xf>
    <xf numFmtId="39" fontId="2" fillId="8" borderId="0" xfId="3" applyFont="1" applyFill="1" applyBorder="1" applyAlignment="1">
      <alignment vertical="top"/>
    </xf>
    <xf numFmtId="4" fontId="2" fillId="2" borderId="0" xfId="2" applyNumberFormat="1" applyFont="1" applyFill="1" applyBorder="1" applyAlignment="1">
      <alignment horizontal="center" vertical="top"/>
    </xf>
    <xf numFmtId="4" fontId="6" fillId="2" borderId="7" xfId="17" applyNumberFormat="1" applyFont="1" applyFill="1" applyBorder="1" applyAlignment="1">
      <alignment horizontal="center" vertical="top" wrapText="1"/>
    </xf>
    <xf numFmtId="4" fontId="2" fillId="0" borderId="0" xfId="2" applyNumberFormat="1" applyFont="1" applyFill="1" applyBorder="1" applyAlignment="1">
      <alignment horizontal="center" vertical="top"/>
    </xf>
    <xf numFmtId="0" fontId="6" fillId="0" borderId="7" xfId="3" applyNumberFormat="1" applyFont="1" applyFill="1" applyBorder="1" applyAlignment="1">
      <alignment horizontal="center" vertical="top" wrapText="1"/>
    </xf>
    <xf numFmtId="0" fontId="6" fillId="0" borderId="7" xfId="3" applyNumberFormat="1" applyFont="1" applyFill="1" applyBorder="1" applyAlignment="1">
      <alignment horizontal="left" vertical="top" wrapText="1"/>
    </xf>
    <xf numFmtId="1" fontId="2" fillId="0" borderId="8" xfId="5" applyNumberFormat="1" applyFont="1" applyFill="1" applyBorder="1" applyAlignment="1">
      <alignment horizontal="right" vertical="top" wrapText="1"/>
    </xf>
    <xf numFmtId="0" fontId="2" fillId="0" borderId="8" xfId="5" applyFont="1" applyFill="1" applyBorder="1" applyAlignment="1">
      <alignment horizontal="left" vertical="top" wrapText="1"/>
    </xf>
    <xf numFmtId="40" fontId="2" fillId="2" borderId="8" xfId="3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top"/>
    </xf>
    <xf numFmtId="0" fontId="6" fillId="0" borderId="7" xfId="5" applyFont="1" applyFill="1" applyBorder="1" applyAlignment="1">
      <alignment horizontal="left" vertical="top" wrapText="1"/>
    </xf>
    <xf numFmtId="0" fontId="2" fillId="0" borderId="7" xfId="5" applyFont="1" applyFill="1" applyBorder="1" applyAlignment="1">
      <alignment horizontal="left" vertical="top" wrapText="1"/>
    </xf>
    <xf numFmtId="40" fontId="2" fillId="2" borderId="7" xfId="3" applyNumberFormat="1" applyFont="1" applyFill="1" applyBorder="1" applyAlignment="1" applyProtection="1">
      <alignment vertical="top" wrapText="1"/>
      <protection locked="0"/>
    </xf>
    <xf numFmtId="0" fontId="2" fillId="0" borderId="7" xfId="3" applyNumberFormat="1" applyFont="1" applyFill="1" applyBorder="1" applyAlignment="1">
      <alignment vertical="top" wrapText="1"/>
    </xf>
    <xf numFmtId="1" fontId="6" fillId="2" borderId="7" xfId="5" applyNumberFormat="1" applyFont="1" applyFill="1" applyBorder="1" applyAlignment="1">
      <alignment horizontal="center" vertical="top" wrapText="1"/>
    </xf>
    <xf numFmtId="1" fontId="6" fillId="0" borderId="7" xfId="5" applyNumberFormat="1" applyFont="1" applyFill="1" applyBorder="1" applyAlignment="1">
      <alignment horizontal="right" vertical="top" wrapText="1"/>
    </xf>
    <xf numFmtId="166" fontId="2" fillId="0" borderId="7" xfId="5" applyNumberFormat="1" applyFont="1" applyFill="1" applyBorder="1" applyAlignment="1">
      <alignment horizontal="center" vertical="top" wrapText="1"/>
    </xf>
    <xf numFmtId="166" fontId="2" fillId="0" borderId="7" xfId="5" applyNumberFormat="1" applyFont="1" applyFill="1" applyBorder="1" applyAlignment="1">
      <alignment vertical="top" wrapText="1"/>
    </xf>
    <xf numFmtId="39" fontId="2" fillId="0" borderId="7" xfId="3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165" fontId="2" fillId="0" borderId="7" xfId="5" applyNumberFormat="1" applyFont="1" applyFill="1" applyBorder="1" applyAlignment="1">
      <alignment horizontal="right" vertical="top" wrapText="1"/>
    </xf>
    <xf numFmtId="4" fontId="2" fillId="0" borderId="7" xfId="5" applyNumberFormat="1" applyFont="1" applyFill="1" applyBorder="1" applyAlignment="1">
      <alignment vertical="top" wrapText="1"/>
    </xf>
    <xf numFmtId="40" fontId="2" fillId="0" borderId="7" xfId="3" applyNumberFormat="1" applyFont="1" applyFill="1" applyBorder="1" applyAlignment="1" applyProtection="1">
      <alignment vertical="top" wrapText="1"/>
      <protection locked="0"/>
    </xf>
    <xf numFmtId="0" fontId="2" fillId="0" borderId="7" xfId="3" applyNumberFormat="1" applyFont="1" applyFill="1" applyBorder="1" applyAlignment="1">
      <alignment horizontal="right" vertical="top" wrapText="1"/>
    </xf>
    <xf numFmtId="2" fontId="2" fillId="0" borderId="7" xfId="3" applyNumberFormat="1" applyFont="1" applyFill="1" applyBorder="1" applyAlignment="1">
      <alignment vertical="top" wrapText="1"/>
    </xf>
    <xf numFmtId="0" fontId="2" fillId="0" borderId="7" xfId="3" applyNumberFormat="1" applyFont="1" applyFill="1" applyBorder="1" applyAlignment="1">
      <alignment horizontal="center" vertical="top" wrapText="1"/>
    </xf>
    <xf numFmtId="166" fontId="2" fillId="0" borderId="7" xfId="3" applyNumberFormat="1" applyFont="1" applyFill="1" applyBorder="1" applyAlignment="1">
      <alignment vertical="top" wrapText="1"/>
    </xf>
    <xf numFmtId="0" fontId="6" fillId="0" borderId="7" xfId="7" applyFont="1" applyFill="1" applyBorder="1" applyAlignment="1">
      <alignment horizontal="left" vertical="top" wrapText="1"/>
    </xf>
    <xf numFmtId="0" fontId="6" fillId="0" borderId="7" xfId="7" applyFont="1" applyFill="1" applyBorder="1" applyAlignment="1">
      <alignment horizontal="center" vertical="top" wrapText="1"/>
    </xf>
    <xf numFmtId="0" fontId="6" fillId="0" borderId="7" xfId="7" applyFont="1" applyFill="1" applyBorder="1" applyAlignment="1">
      <alignment vertical="top" wrapText="1"/>
    </xf>
    <xf numFmtId="0" fontId="2" fillId="0" borderId="7" xfId="7" applyFont="1" applyFill="1" applyBorder="1" applyAlignment="1">
      <alignment horizontal="right" vertical="top" wrapText="1"/>
    </xf>
    <xf numFmtId="0" fontId="2" fillId="0" borderId="7" xfId="7" applyFont="1" applyFill="1" applyBorder="1" applyAlignment="1">
      <alignment vertical="top" wrapText="1"/>
    </xf>
    <xf numFmtId="0" fontId="2" fillId="0" borderId="7" xfId="7" applyFont="1" applyFill="1" applyBorder="1" applyAlignment="1">
      <alignment horizontal="center" vertical="top" wrapText="1"/>
    </xf>
    <xf numFmtId="166" fontId="2" fillId="0" borderId="7" xfId="7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2" fillId="0" borderId="8" xfId="3" applyNumberFormat="1" applyFont="1" applyFill="1" applyBorder="1" applyAlignment="1">
      <alignment vertical="top" wrapText="1"/>
    </xf>
    <xf numFmtId="2" fontId="2" fillId="2" borderId="8" xfId="3" applyNumberFormat="1" applyFont="1" applyFill="1" applyBorder="1" applyAlignment="1">
      <alignment vertical="top" wrapText="1"/>
    </xf>
    <xf numFmtId="39" fontId="17" fillId="2" borderId="0" xfId="3" applyFont="1" applyFill="1" applyBorder="1" applyAlignment="1">
      <alignment horizontal="center" vertical="top"/>
    </xf>
    <xf numFmtId="39" fontId="17" fillId="2" borderId="0" xfId="3" applyFont="1" applyFill="1" applyBorder="1" applyAlignment="1">
      <alignment vertical="top"/>
    </xf>
    <xf numFmtId="0" fontId="2" fillId="0" borderId="8" xfId="7" applyFont="1" applyFill="1" applyBorder="1" applyAlignment="1">
      <alignment vertical="top" wrapText="1"/>
    </xf>
    <xf numFmtId="39" fontId="2" fillId="2" borderId="0" xfId="3" applyFont="1" applyFill="1" applyBorder="1" applyAlignment="1">
      <alignment horizontal="center" vertical="top"/>
    </xf>
    <xf numFmtId="0" fontId="6" fillId="2" borderId="7" xfId="3" applyNumberFormat="1" applyFont="1" applyFill="1" applyBorder="1" applyAlignment="1">
      <alignment horizontal="right" vertical="top"/>
    </xf>
    <xf numFmtId="166" fontId="2" fillId="2" borderId="7" xfId="3" applyNumberFormat="1" applyFont="1" applyFill="1" applyBorder="1" applyAlignment="1">
      <alignment vertical="top"/>
    </xf>
    <xf numFmtId="0" fontId="2" fillId="2" borderId="7" xfId="3" applyNumberFormat="1" applyFont="1" applyFill="1" applyBorder="1" applyAlignment="1">
      <alignment horizontal="right" vertical="top"/>
    </xf>
    <xf numFmtId="1" fontId="2" fillId="2" borderId="7" xfId="7" applyNumberFormat="1" applyFont="1" applyFill="1" applyBorder="1" applyAlignment="1">
      <alignment horizontal="right" vertical="top"/>
    </xf>
    <xf numFmtId="2" fontId="2" fillId="2" borderId="8" xfId="0" applyNumberFormat="1" applyFont="1" applyFill="1" applyBorder="1" applyAlignment="1">
      <alignment horizontal="justify" vertical="top" wrapText="1"/>
    </xf>
    <xf numFmtId="166" fontId="2" fillId="2" borderId="8" xfId="7" applyNumberFormat="1" applyFont="1" applyFill="1" applyBorder="1" applyAlignment="1">
      <alignment vertical="top"/>
    </xf>
    <xf numFmtId="1" fontId="6" fillId="2" borderId="7" xfId="7" applyNumberFormat="1" applyFont="1" applyFill="1" applyBorder="1" applyAlignment="1">
      <alignment horizontal="right" vertical="top"/>
    </xf>
    <xf numFmtId="39" fontId="2" fillId="2" borderId="7" xfId="7" applyNumberFormat="1" applyFont="1" applyFill="1" applyBorder="1" applyAlignment="1">
      <alignment vertical="top" wrapText="1"/>
    </xf>
    <xf numFmtId="1" fontId="6" fillId="2" borderId="7" xfId="7" applyNumberFormat="1" applyFont="1" applyFill="1" applyBorder="1" applyAlignment="1">
      <alignment horizontal="center" vertical="top"/>
    </xf>
    <xf numFmtId="169" fontId="2" fillId="2" borderId="8" xfId="7" applyNumberFormat="1" applyFont="1" applyFill="1" applyBorder="1" applyAlignment="1">
      <alignment horizontal="right" vertical="top"/>
    </xf>
    <xf numFmtId="49" fontId="2" fillId="2" borderId="8" xfId="3" applyNumberFormat="1" applyFont="1" applyFill="1" applyBorder="1" applyAlignment="1">
      <alignment horizontal="left" vertical="top" wrapText="1"/>
    </xf>
    <xf numFmtId="49" fontId="6" fillId="0" borderId="7" xfId="3" applyNumberFormat="1" applyFont="1" applyFill="1" applyBorder="1" applyAlignment="1">
      <alignment horizontal="left" vertical="top" wrapText="1"/>
    </xf>
    <xf numFmtId="3" fontId="6" fillId="2" borderId="7" xfId="3" applyNumberFormat="1" applyFont="1" applyFill="1" applyBorder="1" applyAlignment="1">
      <alignment horizontal="right" vertical="top" wrapText="1"/>
    </xf>
    <xf numFmtId="0" fontId="2" fillId="2" borderId="7" xfId="0" quotePrefix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right" vertical="top" wrapText="1"/>
    </xf>
    <xf numFmtId="0" fontId="6" fillId="4" borderId="14" xfId="0" applyFont="1" applyFill="1" applyBorder="1" applyAlignment="1">
      <alignment horizontal="center" vertical="top" wrapText="1"/>
    </xf>
    <xf numFmtId="4" fontId="2" fillId="4" borderId="14" xfId="17" applyNumberFormat="1" applyFont="1" applyFill="1" applyBorder="1" applyAlignment="1">
      <alignment horizontal="right" vertical="top" wrapText="1"/>
    </xf>
    <xf numFmtId="4" fontId="2" fillId="4" borderId="14" xfId="17" applyNumberFormat="1" applyFont="1" applyFill="1" applyBorder="1" applyAlignment="1">
      <alignment horizontal="center" vertical="top" wrapText="1"/>
    </xf>
    <xf numFmtId="4" fontId="6" fillId="4" borderId="14" xfId="17" applyNumberFormat="1" applyFont="1" applyFill="1" applyBorder="1" applyAlignment="1">
      <alignment horizontal="right" vertical="top" wrapText="1"/>
    </xf>
    <xf numFmtId="4" fontId="6" fillId="4" borderId="2" xfId="17" applyNumberFormat="1" applyFont="1" applyFill="1" applyBorder="1" applyAlignment="1">
      <alignment horizontal="right" vertical="top" wrapText="1"/>
    </xf>
    <xf numFmtId="39" fontId="2" fillId="0" borderId="0" xfId="3" applyFont="1" applyFill="1" applyBorder="1" applyAlignment="1">
      <alignment horizontal="center" vertical="top"/>
    </xf>
    <xf numFmtId="39" fontId="2" fillId="0" borderId="0" xfId="3" applyFont="1" applyFill="1" applyBorder="1" applyAlignment="1">
      <alignment vertical="top"/>
    </xf>
    <xf numFmtId="43" fontId="6" fillId="2" borderId="8" xfId="25" applyNumberFormat="1" applyFont="1" applyFill="1" applyBorder="1" applyAlignment="1" applyProtection="1">
      <alignment horizontal="center" vertical="top" wrapText="1"/>
    </xf>
    <xf numFmtId="39" fontId="6" fillId="2" borderId="8" xfId="0" applyNumberFormat="1" applyFont="1" applyFill="1" applyBorder="1" applyAlignment="1" applyProtection="1">
      <alignment vertical="top"/>
      <protection locked="0"/>
    </xf>
    <xf numFmtId="165" fontId="2" fillId="2" borderId="7" xfId="3" applyNumberFormat="1" applyFont="1" applyFill="1" applyBorder="1" applyAlignment="1">
      <alignment horizontal="right" vertical="top"/>
    </xf>
    <xf numFmtId="166" fontId="6" fillId="2" borderId="7" xfId="7" applyNumberFormat="1" applyFont="1" applyFill="1" applyBorder="1" applyAlignment="1">
      <alignment horizontal="right" vertical="top"/>
    </xf>
    <xf numFmtId="166" fontId="6" fillId="2" borderId="7" xfId="7" applyNumberFormat="1" applyFont="1" applyFill="1" applyBorder="1" applyAlignment="1">
      <alignment horizontal="center" vertical="top"/>
    </xf>
    <xf numFmtId="4" fontId="6" fillId="2" borderId="7" xfId="5" applyNumberFormat="1" applyFont="1" applyFill="1" applyBorder="1" applyAlignment="1">
      <alignment vertical="top"/>
    </xf>
    <xf numFmtId="0" fontId="2" fillId="0" borderId="7" xfId="0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horizontal="center" vertical="top" wrapText="1"/>
    </xf>
    <xf numFmtId="4" fontId="2" fillId="0" borderId="7" xfId="17" applyNumberFormat="1" applyFont="1" applyFill="1" applyBorder="1" applyAlignment="1">
      <alignment horizontal="right" vertical="top" wrapText="1"/>
    </xf>
    <xf numFmtId="4" fontId="2" fillId="0" borderId="7" xfId="17" applyNumberFormat="1" applyFont="1" applyFill="1" applyBorder="1" applyAlignment="1">
      <alignment horizontal="center" vertical="top" wrapText="1"/>
    </xf>
    <xf numFmtId="4" fontId="6" fillId="0" borderId="7" xfId="17" applyNumberFormat="1" applyFont="1" applyFill="1" applyBorder="1" applyAlignment="1">
      <alignment horizontal="right" vertical="top" wrapText="1"/>
    </xf>
    <xf numFmtId="4" fontId="6" fillId="2" borderId="7" xfId="3" applyNumberFormat="1" applyFont="1" applyFill="1" applyBorder="1" applyAlignment="1">
      <alignment vertical="top"/>
    </xf>
    <xf numFmtId="0" fontId="6" fillId="2" borderId="7" xfId="3" applyNumberFormat="1" applyFont="1" applyFill="1" applyBorder="1" applyAlignment="1">
      <alignment horizontal="center" vertical="top"/>
    </xf>
    <xf numFmtId="3" fontId="6" fillId="2" borderId="7" xfId="5" applyNumberFormat="1" applyFont="1" applyFill="1" applyBorder="1" applyAlignment="1">
      <alignment horizontal="center" vertical="top"/>
    </xf>
    <xf numFmtId="166" fontId="2" fillId="2" borderId="7" xfId="5" applyNumberFormat="1" applyFont="1" applyFill="1" applyBorder="1" applyAlignment="1">
      <alignment vertical="top"/>
    </xf>
    <xf numFmtId="166" fontId="2" fillId="2" borderId="7" xfId="5" applyNumberFormat="1" applyFont="1" applyFill="1" applyBorder="1" applyAlignment="1">
      <alignment horizontal="center" vertical="top"/>
    </xf>
    <xf numFmtId="49" fontId="2" fillId="7" borderId="7" xfId="23" applyNumberFormat="1" applyFont="1" applyFill="1" applyBorder="1" applyAlignment="1" applyProtection="1">
      <alignment horizontal="right" vertical="top" wrapText="1"/>
    </xf>
    <xf numFmtId="0" fontId="6" fillId="2" borderId="8" xfId="7" applyFont="1" applyFill="1" applyBorder="1" applyAlignment="1">
      <alignment horizontal="right" vertical="top"/>
    </xf>
    <xf numFmtId="0" fontId="6" fillId="2" borderId="8" xfId="7" applyFont="1" applyFill="1" applyBorder="1" applyAlignment="1">
      <alignment horizontal="left" vertical="top" wrapText="1"/>
    </xf>
    <xf numFmtId="0" fontId="6" fillId="2" borderId="7" xfId="7" applyFont="1" applyFill="1" applyBorder="1" applyAlignment="1">
      <alignment vertical="top"/>
    </xf>
    <xf numFmtId="49" fontId="2" fillId="7" borderId="8" xfId="23" applyNumberFormat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>
      <alignment vertical="top"/>
    </xf>
    <xf numFmtId="4" fontId="2" fillId="0" borderId="8" xfId="2" applyNumberFormat="1" applyFont="1" applyFill="1" applyBorder="1" applyAlignment="1">
      <alignment vertical="top"/>
    </xf>
    <xf numFmtId="164" fontId="2" fillId="0" borderId="8" xfId="2" applyFont="1" applyFill="1" applyBorder="1" applyAlignment="1">
      <alignment horizontal="center" vertical="top"/>
    </xf>
    <xf numFmtId="4" fontId="2" fillId="7" borderId="8" xfId="0" applyNumberFormat="1" applyFont="1" applyFill="1" applyBorder="1" applyAlignment="1">
      <alignment vertical="top" wrapText="1"/>
    </xf>
    <xf numFmtId="166" fontId="2" fillId="2" borderId="7" xfId="3" applyNumberFormat="1" applyFont="1" applyFill="1" applyBorder="1" applyAlignment="1">
      <alignment horizontal="center" vertical="top"/>
    </xf>
    <xf numFmtId="43" fontId="6" fillId="2" borderId="7" xfId="25" applyNumberFormat="1" applyFont="1" applyFill="1" applyBorder="1" applyAlignment="1" applyProtection="1">
      <alignment horizontal="left" vertical="top" wrapText="1"/>
    </xf>
    <xf numFmtId="1" fontId="6" fillId="2" borderId="7" xfId="5" applyNumberFormat="1" applyFont="1" applyFill="1" applyBorder="1" applyAlignment="1">
      <alignment horizontal="center" vertical="top"/>
    </xf>
    <xf numFmtId="1" fontId="6" fillId="2" borderId="7" xfId="5" applyNumberFormat="1" applyFont="1" applyFill="1" applyBorder="1" applyAlignment="1">
      <alignment horizontal="right" vertical="top"/>
    </xf>
    <xf numFmtId="49" fontId="2" fillId="0" borderId="7" xfId="23" applyNumberFormat="1" applyFont="1" applyFill="1" applyBorder="1" applyAlignment="1" applyProtection="1">
      <alignment horizontal="right" vertical="top" wrapText="1"/>
    </xf>
    <xf numFmtId="0" fontId="2" fillId="0" borderId="7" xfId="0" applyFont="1" applyFill="1" applyBorder="1" applyAlignment="1">
      <alignment vertical="top"/>
    </xf>
    <xf numFmtId="43" fontId="6" fillId="0" borderId="7" xfId="25" applyNumberFormat="1" applyFont="1" applyFill="1" applyBorder="1" applyAlignment="1" applyProtection="1">
      <alignment horizontal="center" vertical="top" wrapText="1"/>
    </xf>
    <xf numFmtId="4" fontId="2" fillId="0" borderId="7" xfId="3" applyNumberFormat="1" applyFont="1" applyFill="1" applyBorder="1" applyAlignment="1">
      <alignment vertical="top"/>
    </xf>
    <xf numFmtId="39" fontId="6" fillId="0" borderId="7" xfId="0" applyNumberFormat="1" applyFont="1" applyFill="1" applyBorder="1" applyAlignment="1" applyProtection="1">
      <alignment vertical="top"/>
      <protection locked="0"/>
    </xf>
    <xf numFmtId="1" fontId="6" fillId="0" borderId="7" xfId="5" applyNumberFormat="1" applyFont="1" applyFill="1" applyBorder="1" applyAlignment="1">
      <alignment horizontal="right" vertical="top"/>
    </xf>
    <xf numFmtId="39" fontId="17" fillId="0" borderId="0" xfId="3" applyFont="1" applyFill="1" applyBorder="1" applyAlignment="1">
      <alignment horizontal="center" vertical="top"/>
    </xf>
    <xf numFmtId="39" fontId="17" fillId="0" borderId="0" xfId="3" applyFont="1" applyFill="1" applyBorder="1" applyAlignment="1">
      <alignment vertical="top"/>
    </xf>
    <xf numFmtId="39" fontId="19" fillId="0" borderId="0" xfId="3" applyFont="1" applyFill="1" applyBorder="1" applyAlignment="1">
      <alignment horizontal="center" vertical="top"/>
    </xf>
    <xf numFmtId="0" fontId="6" fillId="0" borderId="7" xfId="3" applyNumberFormat="1" applyFont="1" applyFill="1" applyBorder="1" applyAlignment="1">
      <alignment horizontal="right" vertical="top" wrapText="1"/>
    </xf>
    <xf numFmtId="4" fontId="6" fillId="0" borderId="7" xfId="3" applyNumberFormat="1" applyFont="1" applyFill="1" applyBorder="1" applyAlignment="1">
      <alignment vertical="top"/>
    </xf>
    <xf numFmtId="0" fontId="6" fillId="0" borderId="7" xfId="3" applyNumberFormat="1" applyFont="1" applyFill="1" applyBorder="1" applyAlignment="1">
      <alignment horizontal="center" vertical="top"/>
    </xf>
    <xf numFmtId="39" fontId="2" fillId="0" borderId="7" xfId="3" applyNumberFormat="1" applyFont="1" applyFill="1" applyBorder="1" applyAlignment="1" applyProtection="1">
      <alignment vertical="top"/>
      <protection locked="0"/>
    </xf>
    <xf numFmtId="165" fontId="2" fillId="0" borderId="7" xfId="5" applyNumberFormat="1" applyFont="1" applyFill="1" applyBorder="1" applyAlignment="1">
      <alignment horizontal="right" vertical="top"/>
    </xf>
    <xf numFmtId="166" fontId="2" fillId="0" borderId="7" xfId="5" applyNumberFormat="1" applyFont="1" applyFill="1" applyBorder="1" applyAlignment="1">
      <alignment horizontal="right" vertical="top"/>
    </xf>
    <xf numFmtId="166" fontId="2" fillId="0" borderId="7" xfId="5" applyNumberFormat="1" applyFont="1" applyFill="1" applyBorder="1" applyAlignment="1">
      <alignment horizontal="center" vertical="top"/>
    </xf>
    <xf numFmtId="166" fontId="2" fillId="0" borderId="7" xfId="5" applyNumberFormat="1" applyFont="1" applyFill="1" applyBorder="1" applyAlignment="1">
      <alignment vertical="top"/>
    </xf>
    <xf numFmtId="0" fontId="2" fillId="0" borderId="8" xfId="0" applyFont="1" applyFill="1" applyBorder="1" applyAlignment="1">
      <alignment horizontal="right" vertical="top" wrapText="1"/>
    </xf>
    <xf numFmtId="43" fontId="6" fillId="0" borderId="8" xfId="25" applyNumberFormat="1" applyFont="1" applyFill="1" applyBorder="1" applyAlignment="1" applyProtection="1">
      <alignment horizontal="center" vertical="top" wrapText="1"/>
    </xf>
    <xf numFmtId="4" fontId="2" fillId="0" borderId="8" xfId="17" applyNumberFormat="1" applyFont="1" applyFill="1" applyBorder="1" applyAlignment="1">
      <alignment horizontal="right" vertical="top" wrapText="1"/>
    </xf>
    <xf numFmtId="4" fontId="2" fillId="0" borderId="8" xfId="17" applyNumberFormat="1" applyFont="1" applyFill="1" applyBorder="1" applyAlignment="1">
      <alignment horizontal="center" vertical="top" wrapText="1"/>
    </xf>
    <xf numFmtId="4" fontId="2" fillId="0" borderId="8" xfId="3" applyNumberFormat="1" applyFont="1" applyFill="1" applyBorder="1" applyAlignment="1">
      <alignment vertical="top"/>
    </xf>
    <xf numFmtId="39" fontId="6" fillId="0" borderId="8" xfId="0" applyNumberFormat="1" applyFont="1" applyFill="1" applyBorder="1" applyAlignment="1" applyProtection="1">
      <alignment vertical="top"/>
      <protection locked="0"/>
    </xf>
    <xf numFmtId="0" fontId="6" fillId="0" borderId="7" xfId="7" applyFont="1" applyFill="1" applyBorder="1" applyAlignment="1">
      <alignment horizontal="center" vertical="top"/>
    </xf>
    <xf numFmtId="0" fontId="6" fillId="0" borderId="7" xfId="7" applyFont="1" applyFill="1" applyBorder="1" applyAlignment="1">
      <alignment horizontal="right" vertical="top"/>
    </xf>
    <xf numFmtId="166" fontId="2" fillId="0" borderId="7" xfId="7" applyNumberFormat="1" applyFont="1" applyFill="1" applyBorder="1" applyAlignment="1">
      <alignment vertical="top"/>
    </xf>
    <xf numFmtId="0" fontId="2" fillId="0" borderId="7" xfId="7" applyFont="1" applyFill="1" applyBorder="1" applyAlignment="1">
      <alignment horizontal="center" vertical="top"/>
    </xf>
    <xf numFmtId="0" fontId="2" fillId="0" borderId="7" xfId="7" quotePrefix="1" applyFont="1" applyFill="1" applyBorder="1" applyAlignment="1">
      <alignment horizontal="right" vertical="top"/>
    </xf>
    <xf numFmtId="0" fontId="2" fillId="0" borderId="7" xfId="7" quotePrefix="1" applyFont="1" applyFill="1" applyBorder="1" applyAlignment="1">
      <alignment horizontal="right" vertical="top" wrapText="1"/>
    </xf>
    <xf numFmtId="39" fontId="2" fillId="0" borderId="7" xfId="7" applyNumberFormat="1" applyFont="1" applyFill="1" applyBorder="1" applyAlignment="1">
      <alignment vertical="top" wrapText="1"/>
    </xf>
    <xf numFmtId="43" fontId="6" fillId="0" borderId="7" xfId="25" applyNumberFormat="1" applyFont="1" applyFill="1" applyBorder="1" applyAlignment="1" applyProtection="1">
      <alignment horizontal="left" vertical="top" wrapText="1"/>
    </xf>
    <xf numFmtId="169" fontId="2" fillId="0" borderId="7" xfId="7" quotePrefix="1" applyNumberFormat="1" applyFont="1" applyFill="1" applyBorder="1" applyAlignment="1">
      <alignment horizontal="right" vertical="top"/>
    </xf>
    <xf numFmtId="0" fontId="6" fillId="0" borderId="7" xfId="7" applyFont="1" applyFill="1" applyBorder="1" applyAlignment="1">
      <alignment vertical="top"/>
    </xf>
    <xf numFmtId="169" fontId="6" fillId="0" borderId="7" xfId="7" applyNumberFormat="1" applyFont="1" applyFill="1" applyBorder="1" applyAlignment="1">
      <alignment horizontal="right" vertical="top"/>
    </xf>
    <xf numFmtId="0" fontId="2" fillId="0" borderId="7" xfId="0" quotePrefix="1" applyFont="1" applyFill="1" applyBorder="1" applyAlignment="1">
      <alignment horizontal="right" vertical="top" wrapText="1"/>
    </xf>
    <xf numFmtId="0" fontId="2" fillId="0" borderId="8" xfId="0" quotePrefix="1" applyFont="1" applyFill="1" applyBorder="1" applyAlignment="1">
      <alignment horizontal="right" vertical="top" wrapText="1"/>
    </xf>
    <xf numFmtId="166" fontId="2" fillId="0" borderId="8" xfId="7" applyNumberFormat="1" applyFont="1" applyFill="1" applyBorder="1" applyAlignment="1">
      <alignment vertical="top"/>
    </xf>
    <xf numFmtId="0" fontId="2" fillId="0" borderId="8" xfId="7" applyFont="1" applyFill="1" applyBorder="1" applyAlignment="1">
      <alignment horizontal="center" vertical="top"/>
    </xf>
    <xf numFmtId="39" fontId="2" fillId="0" borderId="8" xfId="3" applyNumberFormat="1" applyFont="1" applyFill="1" applyBorder="1" applyAlignment="1" applyProtection="1">
      <alignment vertical="top"/>
      <protection locked="0"/>
    </xf>
    <xf numFmtId="0" fontId="2" fillId="0" borderId="7" xfId="7" applyFont="1" applyFill="1" applyBorder="1" applyAlignment="1">
      <alignment horizontal="right" vertical="top"/>
    </xf>
    <xf numFmtId="2" fontId="6" fillId="0" borderId="7" xfId="7" applyNumberFormat="1" applyFont="1" applyFill="1" applyBorder="1" applyAlignment="1">
      <alignment horizontal="right" vertical="top"/>
    </xf>
    <xf numFmtId="39" fontId="19" fillId="2" borderId="0" xfId="3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left" vertical="top" wrapText="1"/>
    </xf>
    <xf numFmtId="3" fontId="6" fillId="0" borderId="7" xfId="7" applyNumberFormat="1" applyFont="1" applyFill="1" applyBorder="1" applyAlignment="1">
      <alignment horizontal="right" vertical="top"/>
    </xf>
    <xf numFmtId="166" fontId="6" fillId="0" borderId="7" xfId="7" applyNumberFormat="1" applyFont="1" applyFill="1" applyBorder="1" applyAlignment="1">
      <alignment vertical="top"/>
    </xf>
    <xf numFmtId="0" fontId="2" fillId="0" borderId="7" xfId="7" applyFont="1" applyFill="1" applyBorder="1" applyAlignment="1">
      <alignment horizontal="left" vertical="top" wrapText="1"/>
    </xf>
    <xf numFmtId="165" fontId="6" fillId="0" borderId="7" xfId="7" applyNumberFormat="1" applyFont="1" applyFill="1" applyBorder="1" applyAlignment="1">
      <alignment horizontal="right" vertical="top"/>
    </xf>
    <xf numFmtId="169" fontId="2" fillId="0" borderId="7" xfId="7" applyNumberFormat="1" applyFont="1" applyFill="1" applyBorder="1" applyAlignment="1">
      <alignment horizontal="right" vertical="top"/>
    </xf>
    <xf numFmtId="4" fontId="2" fillId="0" borderId="7" xfId="7" applyNumberFormat="1" applyFont="1" applyFill="1" applyBorder="1" applyAlignment="1">
      <alignment horizontal="right" vertical="top"/>
    </xf>
    <xf numFmtId="43" fontId="2" fillId="0" borderId="7" xfId="25" applyNumberFormat="1" applyFont="1" applyFill="1" applyBorder="1" applyAlignment="1" applyProtection="1">
      <alignment horizontal="left" vertical="top" wrapText="1"/>
    </xf>
    <xf numFmtId="3" fontId="6" fillId="0" borderId="7" xfId="7" quotePrefix="1" applyNumberFormat="1" applyFont="1" applyFill="1" applyBorder="1" applyAlignment="1">
      <alignment horizontal="right" vertical="top"/>
    </xf>
    <xf numFmtId="39" fontId="19" fillId="0" borderId="0" xfId="3" applyFont="1" applyFill="1" applyBorder="1" applyAlignment="1">
      <alignment horizontal="center" vertical="top"/>
    </xf>
    <xf numFmtId="0" fontId="2" fillId="0" borderId="7" xfId="0" applyNumberFormat="1" applyFont="1" applyFill="1" applyBorder="1" applyAlignment="1">
      <alignment horizontal="justify" vertical="top" wrapText="1"/>
    </xf>
    <xf numFmtId="166" fontId="2" fillId="0" borderId="7" xfId="7" applyNumberFormat="1" applyFont="1" applyFill="1" applyBorder="1" applyAlignment="1">
      <alignment horizontal="right" vertical="top"/>
    </xf>
    <xf numFmtId="166" fontId="2" fillId="0" borderId="7" xfId="7" applyNumberFormat="1" applyFont="1" applyFill="1" applyBorder="1" applyAlignment="1">
      <alignment horizontal="center" vertical="top"/>
    </xf>
    <xf numFmtId="39" fontId="20" fillId="2" borderId="0" xfId="3" applyFont="1" applyFill="1" applyBorder="1" applyAlignment="1">
      <alignment horizontal="center" vertical="top"/>
    </xf>
    <xf numFmtId="1" fontId="6" fillId="0" borderId="7" xfId="3" applyNumberFormat="1" applyFont="1" applyFill="1" applyBorder="1" applyAlignment="1">
      <alignment horizontal="right" vertical="top" wrapText="1"/>
    </xf>
    <xf numFmtId="170" fontId="2" fillId="0" borderId="7" xfId="3" applyNumberFormat="1" applyFont="1" applyFill="1" applyBorder="1" applyAlignment="1">
      <alignment horizontal="right" vertical="top" wrapText="1"/>
    </xf>
    <xf numFmtId="49" fontId="2" fillId="0" borderId="7" xfId="3" applyNumberFormat="1" applyFont="1" applyFill="1" applyBorder="1" applyAlignment="1">
      <alignment horizontal="left" vertical="top" wrapText="1"/>
    </xf>
    <xf numFmtId="39" fontId="2" fillId="0" borderId="7" xfId="3" applyNumberFormat="1" applyFont="1" applyFill="1" applyBorder="1" applyAlignment="1">
      <alignment horizontal="right" vertical="top" wrapText="1"/>
    </xf>
    <xf numFmtId="165" fontId="2" fillId="0" borderId="7" xfId="7" applyNumberFormat="1" applyFont="1" applyFill="1" applyBorder="1" applyAlignment="1">
      <alignment horizontal="right" vertical="top"/>
    </xf>
    <xf numFmtId="37" fontId="6" fillId="0" borderId="7" xfId="3" applyNumberFormat="1" applyFont="1" applyFill="1" applyBorder="1" applyAlignment="1">
      <alignment horizontal="right" vertical="top" wrapText="1"/>
    </xf>
    <xf numFmtId="166" fontId="2" fillId="0" borderId="7" xfId="7" applyNumberFormat="1" applyFont="1" applyFill="1" applyBorder="1" applyAlignment="1">
      <alignment horizontal="center" vertical="top" wrapText="1"/>
    </xf>
    <xf numFmtId="0" fontId="6" fillId="0" borderId="7" xfId="7" applyFont="1" applyFill="1" applyBorder="1" applyAlignment="1">
      <alignment horizontal="right" vertical="top" wrapText="1"/>
    </xf>
    <xf numFmtId="165" fontId="2" fillId="0" borderId="7" xfId="7" applyNumberFormat="1" applyFont="1" applyFill="1" applyBorder="1" applyAlignment="1">
      <alignment horizontal="right" vertical="top" wrapText="1"/>
    </xf>
    <xf numFmtId="165" fontId="2" fillId="0" borderId="8" xfId="7" applyNumberFormat="1" applyFont="1" applyFill="1" applyBorder="1" applyAlignment="1">
      <alignment horizontal="right" vertical="top" wrapText="1"/>
    </xf>
    <xf numFmtId="0" fontId="2" fillId="0" borderId="8" xfId="7" applyFont="1" applyFill="1" applyBorder="1" applyAlignment="1">
      <alignment horizontal="left" vertical="top" wrapText="1"/>
    </xf>
    <xf numFmtId="166" fontId="2" fillId="0" borderId="8" xfId="7" applyNumberFormat="1" applyFont="1" applyFill="1" applyBorder="1" applyAlignment="1">
      <alignment horizontal="right" vertical="top"/>
    </xf>
    <xf numFmtId="166" fontId="2" fillId="0" borderId="8" xfId="7" applyNumberFormat="1" applyFont="1" applyFill="1" applyBorder="1" applyAlignment="1">
      <alignment horizontal="center" vertical="top"/>
    </xf>
    <xf numFmtId="172" fontId="2" fillId="0" borderId="7" xfId="3" applyNumberFormat="1" applyFont="1" applyFill="1" applyBorder="1" applyAlignment="1">
      <alignment vertical="top" wrapText="1"/>
    </xf>
    <xf numFmtId="171" fontId="2" fillId="0" borderId="7" xfId="3" applyNumberFormat="1" applyFont="1" applyFill="1" applyBorder="1" applyAlignment="1">
      <alignment horizontal="center" vertical="top" wrapText="1"/>
    </xf>
    <xf numFmtId="166" fontId="2" fillId="0" borderId="7" xfId="0" applyNumberFormat="1" applyFont="1" applyFill="1" applyBorder="1" applyAlignment="1">
      <alignment horizontal="right" vertical="top"/>
    </xf>
    <xf numFmtId="4" fontId="2" fillId="0" borderId="7" xfId="5" applyNumberFormat="1" applyFont="1" applyFill="1" applyBorder="1" applyAlignment="1">
      <alignment vertical="top"/>
    </xf>
    <xf numFmtId="1" fontId="6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/>
    </xf>
    <xf numFmtId="166" fontId="2" fillId="0" borderId="7" xfId="0" applyNumberFormat="1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/>
    </xf>
    <xf numFmtId="4" fontId="2" fillId="0" borderId="7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left" vertical="top"/>
    </xf>
    <xf numFmtId="166" fontId="2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7" xfId="0" quotePrefix="1" applyFont="1" applyFill="1" applyBorder="1" applyAlignment="1">
      <alignment horizontal="left" vertical="top"/>
    </xf>
    <xf numFmtId="2" fontId="2" fillId="0" borderId="7" xfId="0" applyNumberFormat="1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left" vertical="top"/>
    </xf>
    <xf numFmtId="166" fontId="2" fillId="0" borderId="8" xfId="0" applyNumberFormat="1" applyFont="1" applyFill="1" applyBorder="1" applyAlignment="1">
      <alignment horizontal="right" vertical="top"/>
    </xf>
    <xf numFmtId="166" fontId="2" fillId="0" borderId="8" xfId="0" applyNumberFormat="1" applyFont="1" applyFill="1" applyBorder="1" applyAlignment="1">
      <alignment horizontal="center" vertical="top"/>
    </xf>
    <xf numFmtId="4" fontId="2" fillId="0" borderId="8" xfId="0" applyNumberFormat="1" applyFont="1" applyFill="1" applyBorder="1" applyAlignment="1">
      <alignment horizontal="right" vertical="top"/>
    </xf>
    <xf numFmtId="0" fontId="0" fillId="0" borderId="7" xfId="0" applyFont="1" applyFill="1" applyBorder="1" applyAlignment="1">
      <alignment horizontal="left" vertical="top"/>
    </xf>
    <xf numFmtId="1" fontId="6" fillId="0" borderId="7" xfId="3" applyNumberFormat="1" applyFont="1" applyFill="1" applyBorder="1" applyAlignment="1">
      <alignment horizontal="center" vertical="top"/>
    </xf>
    <xf numFmtId="39" fontId="6" fillId="0" borderId="7" xfId="3" applyNumberFormat="1" applyFont="1" applyFill="1" applyBorder="1" applyAlignment="1">
      <alignment horizontal="left" vertical="top" wrapText="1"/>
    </xf>
    <xf numFmtId="39" fontId="2" fillId="0" borderId="7" xfId="3" applyNumberFormat="1" applyFont="1" applyFill="1" applyBorder="1" applyAlignment="1">
      <alignment vertical="top"/>
    </xf>
    <xf numFmtId="39" fontId="2" fillId="0" borderId="7" xfId="3" applyNumberFormat="1" applyFont="1" applyFill="1" applyBorder="1" applyAlignment="1" applyProtection="1">
      <alignment vertical="top"/>
    </xf>
    <xf numFmtId="1" fontId="6" fillId="0" borderId="7" xfId="3" applyNumberFormat="1" applyFont="1" applyFill="1" applyBorder="1" applyAlignment="1">
      <alignment horizontal="right" vertical="top"/>
    </xf>
    <xf numFmtId="3" fontId="6" fillId="0" borderId="7" xfId="11" applyNumberFormat="1" applyFont="1" applyFill="1" applyBorder="1" applyAlignment="1">
      <alignment horizontal="right" vertical="top"/>
    </xf>
    <xf numFmtId="4" fontId="6" fillId="0" borderId="7" xfId="11" applyNumberFormat="1" applyFont="1" applyFill="1" applyBorder="1" applyAlignment="1">
      <alignment vertical="top" wrapText="1"/>
    </xf>
    <xf numFmtId="4" fontId="2" fillId="0" borderId="7" xfId="12" applyNumberFormat="1" applyFont="1" applyFill="1" applyBorder="1" applyAlignment="1">
      <alignment vertical="top"/>
    </xf>
    <xf numFmtId="4" fontId="2" fillId="0" borderId="7" xfId="11" applyNumberFormat="1" applyFont="1" applyFill="1" applyBorder="1" applyAlignment="1">
      <alignment horizontal="center" vertical="top"/>
    </xf>
    <xf numFmtId="4" fontId="2" fillId="0" borderId="7" xfId="11" applyNumberFormat="1" applyFont="1" applyFill="1" applyBorder="1" applyAlignment="1">
      <alignment vertical="top"/>
    </xf>
    <xf numFmtId="4" fontId="2" fillId="0" borderId="7" xfId="11" applyNumberFormat="1" applyFont="1" applyFill="1" applyBorder="1" applyAlignment="1">
      <alignment horizontal="right" vertical="top"/>
    </xf>
    <xf numFmtId="4" fontId="0" fillId="0" borderId="7" xfId="11" applyNumberFormat="1" applyFont="1" applyFill="1" applyBorder="1" applyAlignment="1">
      <alignment vertical="top" wrapText="1"/>
    </xf>
    <xf numFmtId="4" fontId="2" fillId="0" borderId="7" xfId="11" applyNumberFormat="1" applyFont="1" applyFill="1" applyBorder="1" applyAlignment="1">
      <alignment vertical="top" wrapText="1"/>
    </xf>
    <xf numFmtId="4" fontId="2" fillId="0" borderId="7" xfId="12" applyNumberFormat="1" applyFont="1" applyFill="1" applyBorder="1" applyAlignment="1">
      <alignment vertical="top" wrapText="1"/>
    </xf>
    <xf numFmtId="4" fontId="2" fillId="0" borderId="7" xfId="11" applyNumberFormat="1" applyFont="1" applyFill="1" applyBorder="1" applyAlignment="1">
      <alignment horizontal="center" vertical="top" wrapText="1"/>
    </xf>
    <xf numFmtId="4" fontId="2" fillId="0" borderId="8" xfId="11" applyNumberFormat="1" applyFont="1" applyFill="1" applyBorder="1" applyAlignment="1">
      <alignment horizontal="right" vertical="top"/>
    </xf>
    <xf numFmtId="4" fontId="2" fillId="0" borderId="8" xfId="11" applyNumberFormat="1" applyFont="1" applyFill="1" applyBorder="1" applyAlignment="1">
      <alignment vertical="top" wrapText="1"/>
    </xf>
    <xf numFmtId="4" fontId="2" fillId="0" borderId="8" xfId="12" applyNumberFormat="1" applyFont="1" applyFill="1" applyBorder="1" applyAlignment="1">
      <alignment vertical="top"/>
    </xf>
    <xf numFmtId="4" fontId="2" fillId="0" borderId="8" xfId="11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vertical="top" wrapText="1"/>
    </xf>
    <xf numFmtId="0" fontId="6" fillId="0" borderId="7" xfId="14" applyFont="1" applyFill="1" applyBorder="1" applyAlignment="1">
      <alignment horizontal="left" vertical="top" wrapText="1"/>
    </xf>
    <xf numFmtId="0" fontId="2" fillId="0" borderId="7" xfId="3" applyNumberFormat="1" applyFont="1" applyFill="1" applyBorder="1" applyAlignment="1">
      <alignment horizontal="center" vertical="top"/>
    </xf>
    <xf numFmtId="174" fontId="2" fillId="0" borderId="7" xfId="11" applyNumberFormat="1" applyFont="1" applyFill="1" applyBorder="1" applyAlignment="1">
      <alignment vertical="top" wrapText="1"/>
    </xf>
    <xf numFmtId="39" fontId="19" fillId="0" borderId="0" xfId="3" applyFont="1" applyFill="1" applyBorder="1" applyAlignment="1">
      <alignment vertical="top"/>
    </xf>
    <xf numFmtId="3" fontId="6" fillId="0" borderId="7" xfId="7" applyNumberFormat="1" applyFont="1" applyFill="1" applyBorder="1" applyAlignment="1">
      <alignment horizontal="right" vertical="top" wrapText="1"/>
    </xf>
    <xf numFmtId="0" fontId="6" fillId="0" borderId="7" xfId="10" applyFont="1" applyFill="1" applyBorder="1" applyAlignment="1">
      <alignment horizontal="left" vertical="top" wrapText="1"/>
    </xf>
    <xf numFmtId="166" fontId="2" fillId="0" borderId="7" xfId="7" applyNumberFormat="1" applyFont="1" applyFill="1" applyBorder="1" applyAlignment="1">
      <alignment horizontal="right" vertical="top" wrapText="1"/>
    </xf>
    <xf numFmtId="169" fontId="2" fillId="0" borderId="7" xfId="7" applyNumberFormat="1" applyFont="1" applyFill="1" applyBorder="1" applyAlignment="1">
      <alignment horizontal="right" vertical="top" wrapText="1"/>
    </xf>
    <xf numFmtId="0" fontId="2" fillId="0" borderId="7" xfId="10" applyFont="1" applyFill="1" applyBorder="1" applyAlignment="1">
      <alignment horizontal="left" vertical="top" wrapText="1"/>
    </xf>
    <xf numFmtId="4" fontId="2" fillId="0" borderId="7" xfId="7" applyNumberFormat="1" applyFont="1" applyFill="1" applyBorder="1" applyAlignment="1">
      <alignment horizontal="right" vertical="top" wrapText="1"/>
    </xf>
    <xf numFmtId="39" fontId="6" fillId="0" borderId="7" xfId="3" applyFont="1" applyFill="1" applyBorder="1" applyAlignment="1">
      <alignment horizontal="left" vertical="top" wrapText="1"/>
    </xf>
    <xf numFmtId="0" fontId="6" fillId="0" borderId="7" xfId="0" applyNumberFormat="1" applyFont="1" applyFill="1" applyBorder="1" applyAlignment="1">
      <alignment horizontal="justify" vertical="top" wrapText="1"/>
    </xf>
    <xf numFmtId="39" fontId="2" fillId="0" borderId="7" xfId="0" applyNumberFormat="1" applyFont="1" applyFill="1" applyBorder="1" applyAlignment="1" applyProtection="1">
      <alignment vertical="top"/>
      <protection locked="0"/>
    </xf>
    <xf numFmtId="0" fontId="2" fillId="0" borderId="7" xfId="3" quotePrefix="1" applyNumberFormat="1" applyFont="1" applyFill="1" applyBorder="1" applyAlignment="1">
      <alignment horizontal="right" vertical="top" wrapText="1"/>
    </xf>
    <xf numFmtId="2" fontId="6" fillId="0" borderId="7" xfId="3" applyNumberFormat="1" applyFont="1" applyFill="1" applyBorder="1" applyAlignment="1">
      <alignment horizontal="right" vertical="top" wrapText="1"/>
    </xf>
    <xf numFmtId="39" fontId="2" fillId="0" borderId="7" xfId="3" applyFont="1" applyFill="1" applyBorder="1" applyAlignment="1">
      <alignment horizontal="left" vertical="top" wrapText="1"/>
    </xf>
    <xf numFmtId="39" fontId="19" fillId="2" borderId="0" xfId="3" applyFont="1" applyFill="1" applyBorder="1" applyAlignment="1">
      <alignment vertical="top"/>
    </xf>
    <xf numFmtId="39" fontId="2" fillId="0" borderId="8" xfId="3" applyFont="1" applyFill="1" applyBorder="1" applyAlignment="1">
      <alignment horizontal="left" vertical="top" wrapText="1"/>
    </xf>
    <xf numFmtId="4" fontId="2" fillId="0" borderId="8" xfId="11" applyNumberFormat="1" applyFont="1" applyFill="1" applyBorder="1" applyAlignment="1">
      <alignment vertical="top"/>
    </xf>
    <xf numFmtId="0" fontId="6" fillId="0" borderId="7" xfId="0" quotePrefix="1" applyFont="1" applyFill="1" applyBorder="1" applyAlignment="1">
      <alignment horizontal="right" vertical="top" wrapText="1"/>
    </xf>
    <xf numFmtId="1" fontId="6" fillId="0" borderId="7" xfId="5" applyNumberFormat="1" applyFont="1" applyFill="1" applyBorder="1" applyAlignment="1">
      <alignment horizontal="center" vertical="top"/>
    </xf>
    <xf numFmtId="0" fontId="6" fillId="0" borderId="7" xfId="5" quotePrefix="1" applyFont="1" applyFill="1" applyBorder="1" applyAlignment="1">
      <alignment horizontal="left" vertical="top" wrapText="1"/>
    </xf>
    <xf numFmtId="165" fontId="2" fillId="0" borderId="7" xfId="5" quotePrefix="1" applyNumberFormat="1" applyFont="1" applyFill="1" applyBorder="1" applyAlignment="1">
      <alignment horizontal="right" vertical="top"/>
    </xf>
    <xf numFmtId="165" fontId="6" fillId="0" borderId="8" xfId="5" applyNumberFormat="1" applyFont="1" applyFill="1" applyBorder="1" applyAlignment="1">
      <alignment horizontal="right" vertical="top"/>
    </xf>
    <xf numFmtId="0" fontId="6" fillId="0" borderId="8" xfId="5" applyFont="1" applyFill="1" applyBorder="1" applyAlignment="1">
      <alignment horizontal="left" vertical="top" wrapText="1"/>
    </xf>
    <xf numFmtId="166" fontId="6" fillId="0" borderId="8" xfId="5" applyNumberFormat="1" applyFont="1" applyFill="1" applyBorder="1" applyAlignment="1">
      <alignment vertical="top"/>
    </xf>
    <xf numFmtId="166" fontId="2" fillId="0" borderId="8" xfId="5" applyNumberFormat="1" applyFont="1" applyFill="1" applyBorder="1" applyAlignment="1">
      <alignment horizontal="center" vertical="top"/>
    </xf>
    <xf numFmtId="166" fontId="2" fillId="0" borderId="8" xfId="5" applyNumberFormat="1" applyFont="1" applyFill="1" applyBorder="1" applyAlignment="1">
      <alignment vertical="top"/>
    </xf>
    <xf numFmtId="3" fontId="6" fillId="0" borderId="7" xfId="5" applyNumberFormat="1" applyFont="1" applyFill="1" applyBorder="1" applyAlignment="1">
      <alignment horizontal="right" vertical="top"/>
    </xf>
    <xf numFmtId="166" fontId="11" fillId="0" borderId="7" xfId="5" applyNumberFormat="1" applyFont="1" applyFill="1" applyBorder="1" applyAlignment="1">
      <alignment vertical="top"/>
    </xf>
    <xf numFmtId="166" fontId="11" fillId="0" borderId="7" xfId="5" applyNumberFormat="1" applyFont="1" applyFill="1" applyBorder="1" applyAlignment="1">
      <alignment horizontal="center" vertical="top"/>
    </xf>
    <xf numFmtId="39" fontId="11" fillId="0" borderId="7" xfId="3" applyNumberFormat="1" applyFont="1" applyFill="1" applyBorder="1" applyAlignment="1" applyProtection="1">
      <alignment vertical="top"/>
      <protection locked="0"/>
    </xf>
    <xf numFmtId="165" fontId="11" fillId="0" borderId="7" xfId="5" applyNumberFormat="1" applyFont="1" applyFill="1" applyBorder="1" applyAlignment="1">
      <alignment horizontal="right" vertical="top"/>
    </xf>
    <xf numFmtId="0" fontId="11" fillId="0" borderId="7" xfId="5" applyFont="1" applyFill="1" applyBorder="1" applyAlignment="1">
      <alignment horizontal="left" vertical="top" wrapText="1"/>
    </xf>
    <xf numFmtId="165" fontId="6" fillId="0" borderId="7" xfId="5" applyNumberFormat="1" applyFont="1" applyFill="1" applyBorder="1" applyAlignment="1">
      <alignment horizontal="right" vertical="top"/>
    </xf>
    <xf numFmtId="39" fontId="20" fillId="0" borderId="0" xfId="3" applyFont="1" applyFill="1" applyBorder="1" applyAlignment="1">
      <alignment horizontal="center" vertical="top"/>
    </xf>
    <xf numFmtId="39" fontId="20" fillId="0" borderId="0" xfId="3" applyFont="1" applyFill="1" applyBorder="1" applyAlignment="1">
      <alignment vertical="top"/>
    </xf>
    <xf numFmtId="39" fontId="20" fillId="0" borderId="0" xfId="3" applyFont="1" applyFill="1" applyBorder="1" applyAlignment="1">
      <alignment horizontal="center" vertical="top" wrapText="1"/>
    </xf>
    <xf numFmtId="0" fontId="21" fillId="0" borderId="0" xfId="0" applyFont="1" applyFill="1" applyAlignment="1">
      <alignment vertical="top" wrapText="1"/>
    </xf>
    <xf numFmtId="165" fontId="2" fillId="0" borderId="7" xfId="5" applyNumberFormat="1" applyFont="1" applyFill="1" applyBorder="1" applyAlignment="1">
      <alignment horizontal="center" vertical="top"/>
    </xf>
    <xf numFmtId="1" fontId="2" fillId="0" borderId="7" xfId="5" applyNumberFormat="1" applyFont="1" applyFill="1" applyBorder="1" applyAlignment="1">
      <alignment horizontal="right" vertical="top"/>
    </xf>
    <xf numFmtId="39" fontId="19" fillId="0" borderId="0" xfId="3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165" fontId="6" fillId="3" borderId="7" xfId="3" applyNumberFormat="1" applyFont="1" applyFill="1" applyBorder="1" applyAlignment="1">
      <alignment horizontal="right" vertical="top" wrapText="1"/>
    </xf>
    <xf numFmtId="39" fontId="6" fillId="3" borderId="7" xfId="3" applyFont="1" applyFill="1" applyBorder="1" applyAlignment="1">
      <alignment horizontal="center" vertical="top" wrapText="1"/>
    </xf>
    <xf numFmtId="4" fontId="2" fillId="3" borderId="7" xfId="3" applyNumberFormat="1" applyFont="1" applyFill="1" applyBorder="1" applyAlignment="1">
      <alignment vertical="top"/>
    </xf>
    <xf numFmtId="166" fontId="2" fillId="3" borderId="7" xfId="3" applyNumberFormat="1" applyFont="1" applyFill="1" applyBorder="1" applyAlignment="1">
      <alignment horizontal="center" vertical="top"/>
    </xf>
    <xf numFmtId="4" fontId="6" fillId="3" borderId="7" xfId="3" applyNumberFormat="1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 wrapText="1"/>
    </xf>
    <xf numFmtId="3" fontId="2" fillId="0" borderId="7" xfId="7" applyNumberFormat="1" applyFont="1" applyFill="1" applyBorder="1" applyAlignment="1">
      <alignment horizontal="right" vertical="top"/>
    </xf>
    <xf numFmtId="0" fontId="6" fillId="0" borderId="8" xfId="7" applyFont="1" applyFill="1" applyBorder="1" applyAlignment="1">
      <alignment horizontal="right" vertical="top"/>
    </xf>
    <xf numFmtId="0" fontId="6" fillId="0" borderId="8" xfId="7" applyFont="1" applyFill="1" applyBorder="1" applyAlignment="1">
      <alignment horizontal="left" vertical="top" wrapText="1"/>
    </xf>
    <xf numFmtId="0" fontId="2" fillId="0" borderId="8" xfId="7" applyFont="1" applyFill="1" applyBorder="1" applyAlignment="1">
      <alignment horizontal="right" vertical="top"/>
    </xf>
    <xf numFmtId="39" fontId="0" fillId="0" borderId="8" xfId="0" applyNumberFormat="1" applyFont="1" applyFill="1" applyBorder="1" applyAlignment="1" applyProtection="1">
      <alignment vertical="top"/>
      <protection locked="0"/>
    </xf>
    <xf numFmtId="0" fontId="6" fillId="0" borderId="7" xfId="3" applyNumberFormat="1" applyFont="1" applyFill="1" applyBorder="1" applyAlignment="1">
      <alignment horizontal="right" vertical="top"/>
    </xf>
    <xf numFmtId="0" fontId="6" fillId="0" borderId="7" xfId="3" applyNumberFormat="1" applyFont="1" applyFill="1" applyBorder="1" applyAlignment="1">
      <alignment vertical="top" wrapText="1"/>
    </xf>
    <xf numFmtId="166" fontId="2" fillId="0" borderId="7" xfId="3" applyNumberFormat="1" applyFont="1" applyFill="1" applyBorder="1" applyAlignment="1">
      <alignment vertical="top"/>
    </xf>
    <xf numFmtId="0" fontId="2" fillId="0" borderId="7" xfId="3" applyNumberFormat="1" applyFont="1" applyFill="1" applyBorder="1" applyAlignment="1">
      <alignment horizontal="right" vertical="top"/>
    </xf>
    <xf numFmtId="165" fontId="2" fillId="0" borderId="7" xfId="3" applyNumberFormat="1" applyFont="1" applyFill="1" applyBorder="1" applyAlignment="1">
      <alignment horizontal="right" vertical="top"/>
    </xf>
    <xf numFmtId="2" fontId="2" fillId="0" borderId="7" xfId="7" applyNumberFormat="1" applyFont="1" applyFill="1" applyBorder="1" applyAlignment="1">
      <alignment horizontal="right" vertical="top"/>
    </xf>
    <xf numFmtId="49" fontId="6" fillId="0" borderId="7" xfId="3" applyNumberFormat="1" applyFont="1" applyFill="1" applyBorder="1" applyAlignment="1">
      <alignment vertical="top" wrapText="1"/>
    </xf>
    <xf numFmtId="170" fontId="6" fillId="0" borderId="7" xfId="3" applyNumberFormat="1" applyFont="1" applyFill="1" applyBorder="1" applyAlignment="1" applyProtection="1">
      <alignment horizontal="right" vertical="top" wrapText="1"/>
    </xf>
    <xf numFmtId="170" fontId="2" fillId="0" borderId="7" xfId="3" quotePrefix="1" applyNumberFormat="1" applyFont="1" applyFill="1" applyBorder="1" applyAlignment="1" applyProtection="1">
      <alignment horizontal="right" vertical="top" wrapText="1"/>
    </xf>
    <xf numFmtId="49" fontId="2" fillId="0" borderId="7" xfId="3" applyNumberFormat="1" applyFont="1" applyFill="1" applyBorder="1" applyAlignment="1" applyProtection="1">
      <alignment vertical="top" wrapText="1"/>
    </xf>
    <xf numFmtId="1" fontId="6" fillId="0" borderId="7" xfId="7" applyNumberFormat="1" applyFont="1" applyFill="1" applyBorder="1" applyAlignment="1">
      <alignment horizontal="right" vertical="top"/>
    </xf>
    <xf numFmtId="166" fontId="0" fillId="0" borderId="7" xfId="7" applyNumberFormat="1" applyFont="1" applyFill="1" applyBorder="1" applyAlignment="1">
      <alignment vertical="top"/>
    </xf>
    <xf numFmtId="1" fontId="2" fillId="0" borderId="7" xfId="7" applyNumberFormat="1" applyFont="1" applyFill="1" applyBorder="1" applyAlignment="1">
      <alignment horizontal="right" vertical="top"/>
    </xf>
    <xf numFmtId="0" fontId="11" fillId="0" borderId="7" xfId="7" applyFont="1" applyFill="1" applyBorder="1" applyAlignment="1">
      <alignment horizontal="right" vertical="top"/>
    </xf>
    <xf numFmtId="166" fontId="11" fillId="0" borderId="7" xfId="7" applyNumberFormat="1" applyFont="1" applyFill="1" applyBorder="1" applyAlignment="1">
      <alignment vertical="top" wrapText="1"/>
    </xf>
    <xf numFmtId="166" fontId="11" fillId="0" borderId="7" xfId="7" applyNumberFormat="1" applyFont="1" applyFill="1" applyBorder="1" applyAlignment="1">
      <alignment horizontal="center" vertical="top"/>
    </xf>
    <xf numFmtId="166" fontId="11" fillId="0" borderId="7" xfId="7" applyNumberFormat="1" applyFont="1" applyFill="1" applyBorder="1" applyAlignment="1">
      <alignment vertical="top"/>
    </xf>
    <xf numFmtId="166" fontId="2" fillId="0" borderId="0" xfId="7" applyNumberFormat="1" applyFont="1" applyFill="1" applyBorder="1" applyAlignment="1">
      <alignment vertical="top"/>
    </xf>
    <xf numFmtId="39" fontId="17" fillId="2" borderId="0" xfId="3" applyFont="1" applyFill="1" applyBorder="1" applyAlignment="1">
      <alignment horizontal="center" vertical="top"/>
    </xf>
    <xf numFmtId="49" fontId="0" fillId="0" borderId="7" xfId="3" applyNumberFormat="1" applyFont="1" applyFill="1" applyBorder="1" applyAlignment="1">
      <alignment horizontal="left" vertical="top" wrapText="1"/>
    </xf>
    <xf numFmtId="0" fontId="2" fillId="0" borderId="8" xfId="7" applyFont="1" applyFill="1" applyBorder="1" applyAlignment="1">
      <alignment horizontal="right" vertical="top" wrapText="1"/>
    </xf>
    <xf numFmtId="0" fontId="0" fillId="0" borderId="8" xfId="7" applyFont="1" applyFill="1" applyBorder="1" applyAlignment="1">
      <alignment horizontal="left" vertical="top" wrapText="1"/>
    </xf>
    <xf numFmtId="4" fontId="2" fillId="0" borderId="7" xfId="6" applyNumberFormat="1" applyFont="1" applyFill="1" applyBorder="1" applyAlignment="1">
      <alignment vertical="top" wrapText="1"/>
    </xf>
    <xf numFmtId="4" fontId="6" fillId="0" borderId="7" xfId="3" applyNumberFormat="1" applyFont="1" applyFill="1" applyBorder="1" applyAlignment="1">
      <alignment vertical="top" wrapText="1"/>
    </xf>
    <xf numFmtId="3" fontId="2" fillId="0" borderId="7" xfId="11" applyNumberFormat="1" applyFont="1" applyFill="1" applyBorder="1" applyAlignment="1">
      <alignment horizontal="right" vertical="top"/>
    </xf>
    <xf numFmtId="169" fontId="6" fillId="0" borderId="7" xfId="11" applyNumberFormat="1" applyFont="1" applyFill="1" applyBorder="1" applyAlignment="1">
      <alignment horizontal="right" vertical="top"/>
    </xf>
    <xf numFmtId="169" fontId="2" fillId="0" borderId="7" xfId="11" applyNumberFormat="1" applyFont="1" applyFill="1" applyBorder="1" applyAlignment="1">
      <alignment horizontal="right" vertical="top"/>
    </xf>
    <xf numFmtId="166" fontId="2" fillId="0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horizontal="center" vertical="top" wrapText="1"/>
    </xf>
    <xf numFmtId="166" fontId="17" fillId="0" borderId="0" xfId="0" applyNumberFormat="1" applyFont="1" applyFill="1" applyBorder="1" applyAlignment="1">
      <alignment vertical="top" wrapText="1"/>
    </xf>
    <xf numFmtId="39" fontId="2" fillId="0" borderId="7" xfId="0" applyNumberFormat="1" applyFont="1" applyFill="1" applyBorder="1" applyAlignment="1" applyProtection="1">
      <alignment vertical="top" wrapText="1"/>
      <protection locked="0"/>
    </xf>
    <xf numFmtId="4" fontId="17" fillId="0" borderId="0" xfId="11" applyNumberFormat="1" applyFont="1" applyFill="1" applyBorder="1" applyAlignment="1">
      <alignment vertical="top" wrapText="1"/>
    </xf>
    <xf numFmtId="0" fontId="2" fillId="0" borderId="8" xfId="3" applyNumberFormat="1" applyFont="1" applyFill="1" applyBorder="1" applyAlignment="1">
      <alignment horizontal="right" vertical="top" wrapText="1"/>
    </xf>
    <xf numFmtId="0" fontId="2" fillId="0" borderId="8" xfId="0" applyNumberFormat="1" applyFont="1" applyFill="1" applyBorder="1" applyAlignment="1">
      <alignment horizontal="justify" vertical="top" wrapText="1"/>
    </xf>
    <xf numFmtId="166" fontId="2" fillId="0" borderId="8" xfId="7" applyNumberFormat="1" applyFont="1" applyFill="1" applyBorder="1" applyAlignment="1">
      <alignment vertical="top" wrapText="1"/>
    </xf>
    <xf numFmtId="0" fontId="2" fillId="0" borderId="8" xfId="7" applyFont="1" applyFill="1" applyBorder="1" applyAlignment="1">
      <alignment horizontal="center" vertical="top" wrapText="1"/>
    </xf>
    <xf numFmtId="39" fontId="2" fillId="0" borderId="8" xfId="0" applyNumberFormat="1" applyFont="1" applyFill="1" applyBorder="1" applyAlignment="1" applyProtection="1">
      <alignment vertical="top"/>
      <protection locked="0"/>
    </xf>
    <xf numFmtId="166" fontId="17" fillId="0" borderId="0" xfId="7" applyNumberFormat="1" applyFont="1" applyFill="1" applyBorder="1" applyAlignment="1">
      <alignment vertical="top" wrapText="1"/>
    </xf>
    <xf numFmtId="49" fontId="2" fillId="0" borderId="7" xfId="0" applyNumberFormat="1" applyFont="1" applyFill="1" applyBorder="1" applyAlignment="1">
      <alignment horizontal="left" vertical="top" wrapText="1"/>
    </xf>
    <xf numFmtId="166" fontId="17" fillId="2" borderId="0" xfId="7" applyNumberFormat="1" applyFont="1" applyFill="1" applyBorder="1" applyAlignment="1">
      <alignment vertical="top" wrapText="1"/>
    </xf>
    <xf numFmtId="0" fontId="6" fillId="3" borderId="8" xfId="3" applyNumberFormat="1" applyFont="1" applyFill="1" applyBorder="1" applyAlignment="1">
      <alignment horizontal="right" vertical="top" wrapText="1"/>
    </xf>
    <xf numFmtId="0" fontId="6" fillId="3" borderId="8" xfId="14" applyFont="1" applyFill="1" applyBorder="1" applyAlignment="1">
      <alignment horizontal="center" vertical="top" wrapText="1"/>
    </xf>
    <xf numFmtId="0" fontId="6" fillId="4" borderId="3" xfId="3" applyNumberFormat="1" applyFont="1" applyFill="1" applyBorder="1" applyAlignment="1">
      <alignment horizontal="right" vertical="top" wrapText="1"/>
    </xf>
    <xf numFmtId="0" fontId="6" fillId="4" borderId="3" xfId="14" applyFont="1" applyFill="1" applyBorder="1" applyAlignment="1">
      <alignment horizontal="center" vertical="top" wrapText="1"/>
    </xf>
    <xf numFmtId="4" fontId="2" fillId="4" borderId="3" xfId="17" applyNumberFormat="1" applyFont="1" applyFill="1" applyBorder="1" applyAlignment="1">
      <alignment horizontal="right" vertical="top" wrapText="1"/>
    </xf>
    <xf numFmtId="4" fontId="2" fillId="4" borderId="3" xfId="17" applyNumberFormat="1" applyFont="1" applyFill="1" applyBorder="1" applyAlignment="1">
      <alignment horizontal="center" vertical="top" wrapText="1"/>
    </xf>
    <xf numFmtId="4" fontId="2" fillId="4" borderId="3" xfId="3" applyNumberFormat="1" applyFont="1" applyFill="1" applyBorder="1" applyAlignment="1">
      <alignment vertical="top"/>
    </xf>
    <xf numFmtId="39" fontId="6" fillId="4" borderId="3" xfId="0" applyNumberFormat="1" applyFont="1" applyFill="1" applyBorder="1" applyAlignment="1" applyProtection="1">
      <alignment vertical="top"/>
      <protection locked="0"/>
    </xf>
    <xf numFmtId="0" fontId="6" fillId="4" borderId="8" xfId="3" applyNumberFormat="1" applyFont="1" applyFill="1" applyBorder="1" applyAlignment="1">
      <alignment horizontal="right" vertical="top" wrapText="1"/>
    </xf>
    <xf numFmtId="0" fontId="6" fillId="4" borderId="8" xfId="14" applyFont="1" applyFill="1" applyBorder="1" applyAlignment="1">
      <alignment horizontal="center" vertical="top" wrapText="1"/>
    </xf>
    <xf numFmtId="0" fontId="2" fillId="2" borderId="7" xfId="16" applyNumberFormat="1" applyFont="1" applyFill="1" applyBorder="1" applyAlignment="1">
      <alignment vertical="top" wrapText="1"/>
    </xf>
    <xf numFmtId="0" fontId="2" fillId="2" borderId="7" xfId="16" applyFont="1" applyFill="1" applyBorder="1" applyAlignment="1">
      <alignment horizontal="right" vertical="top" wrapText="1"/>
    </xf>
    <xf numFmtId="10" fontId="2" fillId="2" borderId="7" xfId="27" applyNumberFormat="1" applyFont="1" applyFill="1" applyBorder="1" applyAlignment="1">
      <alignment horizontal="right" vertical="top" wrapText="1"/>
    </xf>
    <xf numFmtId="4" fontId="2" fillId="2" borderId="7" xfId="16" applyNumberFormat="1" applyFont="1" applyFill="1" applyBorder="1" applyAlignment="1">
      <alignment horizontal="center" vertical="top" wrapText="1"/>
    </xf>
    <xf numFmtId="4" fontId="2" fillId="2" borderId="7" xfId="16" applyNumberFormat="1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right" vertical="top" wrapText="1"/>
      <protection locked="0"/>
    </xf>
    <xf numFmtId="10" fontId="2" fillId="2" borderId="7" xfId="0" applyNumberFormat="1" applyFont="1" applyFill="1" applyBorder="1" applyAlignment="1" applyProtection="1">
      <alignment horizontal="right" vertical="top" wrapText="1"/>
      <protection locked="0"/>
    </xf>
    <xf numFmtId="10" fontId="2" fillId="2" borderId="7" xfId="0" applyNumberFormat="1" applyFont="1" applyFill="1" applyBorder="1" applyAlignment="1">
      <alignment horizontal="right" vertical="top" wrapText="1"/>
    </xf>
    <xf numFmtId="49" fontId="6" fillId="2" borderId="7" xfId="11" applyNumberFormat="1" applyFont="1" applyFill="1" applyBorder="1" applyAlignment="1">
      <alignment horizontal="right" vertical="top" wrapText="1"/>
    </xf>
    <xf numFmtId="49" fontId="2" fillId="2" borderId="7" xfId="11" applyNumberFormat="1" applyFont="1" applyFill="1" applyBorder="1" applyAlignment="1">
      <alignment horizontal="right" vertical="top" wrapText="1"/>
    </xf>
    <xf numFmtId="39" fontId="0" fillId="2" borderId="0" xfId="3" applyFont="1" applyFill="1" applyBorder="1" applyAlignment="1">
      <alignment horizontal="center" vertical="top"/>
    </xf>
    <xf numFmtId="0" fontId="2" fillId="4" borderId="7" xfId="16" applyNumberFormat="1" applyFont="1" applyFill="1" applyBorder="1" applyAlignment="1">
      <alignment vertical="top" wrapText="1"/>
    </xf>
    <xf numFmtId="0" fontId="6" fillId="4" borderId="7" xfId="0" applyFont="1" applyFill="1" applyBorder="1" applyAlignment="1">
      <alignment horizontal="right" vertical="top" wrapText="1"/>
    </xf>
    <xf numFmtId="10" fontId="2" fillId="4" borderId="7" xfId="0" applyNumberFormat="1" applyFont="1" applyFill="1" applyBorder="1" applyAlignment="1">
      <alignment horizontal="right" vertical="top" wrapText="1"/>
    </xf>
    <xf numFmtId="10" fontId="2" fillId="4" borderId="7" xfId="0" applyNumberFormat="1" applyFont="1" applyFill="1" applyBorder="1" applyAlignment="1">
      <alignment horizontal="center" vertical="top" wrapText="1"/>
    </xf>
    <xf numFmtId="167" fontId="2" fillId="4" borderId="7" xfId="1" applyFont="1" applyFill="1" applyBorder="1" applyAlignment="1">
      <alignment horizontal="right" vertical="top" wrapText="1"/>
    </xf>
    <xf numFmtId="4" fontId="6" fillId="4" borderId="7" xfId="0" applyNumberFormat="1" applyFont="1" applyFill="1" applyBorder="1" applyAlignment="1">
      <alignment vertical="top" wrapText="1"/>
    </xf>
    <xf numFmtId="0" fontId="6" fillId="2" borderId="7" xfId="23" quotePrefix="1" applyFont="1" applyFill="1" applyBorder="1" applyAlignment="1">
      <alignment horizontal="left" vertical="top" wrapText="1"/>
    </xf>
    <xf numFmtId="10" fontId="2" fillId="2" borderId="7" xfId="23" applyNumberFormat="1" applyFont="1" applyFill="1" applyBorder="1" applyAlignment="1">
      <alignment vertical="top"/>
    </xf>
    <xf numFmtId="164" fontId="2" fillId="2" borderId="7" xfId="23" applyNumberFormat="1" applyFont="1" applyFill="1" applyBorder="1" applyAlignment="1">
      <alignment horizontal="center" vertical="top"/>
    </xf>
    <xf numFmtId="39" fontId="2" fillId="2" borderId="7" xfId="23" applyNumberFormat="1" applyFont="1" applyFill="1" applyBorder="1" applyAlignment="1">
      <alignment vertical="top" wrapText="1"/>
    </xf>
    <xf numFmtId="0" fontId="2" fillId="2" borderId="8" xfId="16" applyNumberFormat="1" applyFont="1" applyFill="1" applyBorder="1" applyAlignment="1">
      <alignment vertical="top" wrapText="1"/>
    </xf>
    <xf numFmtId="0" fontId="2" fillId="2" borderId="8" xfId="7" applyFont="1" applyFill="1" applyBorder="1" applyAlignment="1">
      <alignment horizontal="justify" vertical="top" wrapText="1"/>
    </xf>
    <xf numFmtId="164" fontId="2" fillId="2" borderId="8" xfId="23" applyNumberFormat="1" applyFont="1" applyFill="1" applyBorder="1" applyAlignment="1">
      <alignment horizontal="center" vertical="top"/>
    </xf>
    <xf numFmtId="39" fontId="2" fillId="2" borderId="8" xfId="23" applyNumberFormat="1" applyFont="1" applyFill="1" applyBorder="1" applyAlignment="1">
      <alignment vertical="top" wrapText="1"/>
    </xf>
    <xf numFmtId="10" fontId="2" fillId="2" borderId="7" xfId="27" applyNumberFormat="1" applyFont="1" applyFill="1" applyBorder="1" applyAlignment="1">
      <alignment vertical="top"/>
    </xf>
    <xf numFmtId="164" fontId="2" fillId="2" borderId="7" xfId="0" applyNumberFormat="1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10" fontId="2" fillId="2" borderId="7" xfId="0" applyNumberFormat="1" applyFont="1" applyFill="1" applyBorder="1" applyAlignment="1">
      <alignment horizontal="center" vertical="top" wrapText="1"/>
    </xf>
    <xf numFmtId="167" fontId="2" fillId="2" borderId="7" xfId="1" applyFont="1" applyFill="1" applyBorder="1" applyAlignment="1">
      <alignment horizontal="right" vertical="top" wrapText="1"/>
    </xf>
    <xf numFmtId="4" fontId="6" fillId="2" borderId="7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right" vertical="top"/>
    </xf>
    <xf numFmtId="164" fontId="6" fillId="2" borderId="7" xfId="0" applyNumberFormat="1" applyFont="1" applyFill="1" applyBorder="1" applyAlignment="1">
      <alignment horizontal="center" vertical="top"/>
    </xf>
    <xf numFmtId="4" fontId="6" fillId="2" borderId="7" xfId="0" applyNumberFormat="1" applyFont="1" applyFill="1" applyBorder="1" applyAlignment="1">
      <alignment vertical="top"/>
    </xf>
    <xf numFmtId="39" fontId="2" fillId="4" borderId="0" xfId="3" applyFont="1" applyFill="1" applyBorder="1" applyAlignment="1">
      <alignment vertical="top"/>
    </xf>
    <xf numFmtId="0" fontId="2" fillId="4" borderId="7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0" fontId="22" fillId="4" borderId="8" xfId="0" applyFont="1" applyFill="1" applyBorder="1" applyAlignment="1">
      <alignment horizontal="right" vertical="top" wrapText="1"/>
    </xf>
    <xf numFmtId="166" fontId="2" fillId="4" borderId="8" xfId="0" applyNumberFormat="1" applyFont="1" applyFill="1" applyBorder="1" applyAlignment="1">
      <alignment horizontal="right" vertical="top" wrapText="1"/>
    </xf>
    <xf numFmtId="166" fontId="2" fillId="4" borderId="8" xfId="0" applyNumberFormat="1" applyFont="1" applyFill="1" applyBorder="1" applyAlignment="1">
      <alignment horizontal="center" vertical="top" wrapText="1"/>
    </xf>
    <xf numFmtId="167" fontId="2" fillId="4" borderId="8" xfId="1" applyFont="1" applyFill="1" applyBorder="1" applyAlignment="1">
      <alignment horizontal="right" vertical="top" wrapText="1"/>
    </xf>
    <xf numFmtId="4" fontId="6" fillId="4" borderId="8" xfId="0" applyNumberFormat="1" applyFont="1" applyFill="1" applyBorder="1" applyAlignment="1">
      <alignment vertical="top" wrapText="1"/>
    </xf>
    <xf numFmtId="39" fontId="2" fillId="2" borderId="16" xfId="3" applyFont="1" applyFill="1" applyBorder="1" applyAlignment="1">
      <alignment vertical="top"/>
    </xf>
    <xf numFmtId="10" fontId="2" fillId="2" borderId="0" xfId="27" applyNumberFormat="1" applyFont="1" applyFill="1" applyBorder="1" applyAlignment="1">
      <alignment vertical="top"/>
    </xf>
    <xf numFmtId="10" fontId="2" fillId="2" borderId="0" xfId="3" applyNumberFormat="1" applyFont="1" applyFill="1" applyBorder="1" applyAlignment="1">
      <alignment vertical="top"/>
    </xf>
    <xf numFmtId="0" fontId="0" fillId="2" borderId="0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center" vertical="top"/>
    </xf>
    <xf numFmtId="0" fontId="2" fillId="2" borderId="0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right" vertical="top" wrapText="1"/>
    </xf>
    <xf numFmtId="0" fontId="2" fillId="2" borderId="0" xfId="0" applyNumberFormat="1" applyFont="1" applyFill="1" applyBorder="1" applyAlignment="1">
      <alignment horizontal="center" vertical="top"/>
    </xf>
    <xf numFmtId="0" fontId="2" fillId="2" borderId="0" xfId="0" applyNumberFormat="1" applyFont="1" applyFill="1" applyBorder="1" applyAlignment="1">
      <alignment horizontal="center" vertical="top" wrapText="1"/>
    </xf>
    <xf numFmtId="0" fontId="2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right" vertical="top" wrapText="1"/>
    </xf>
    <xf numFmtId="4" fontId="2" fillId="2" borderId="0" xfId="15" applyNumberFormat="1" applyFont="1" applyFill="1" applyBorder="1" applyAlignment="1">
      <alignment horizontal="right" vertical="top"/>
    </xf>
    <xf numFmtId="167" fontId="2" fillId="2" borderId="0" xfId="15" applyNumberFormat="1" applyFont="1" applyFill="1" applyBorder="1" applyAlignment="1">
      <alignment horizontal="center" vertical="top" wrapText="1"/>
    </xf>
    <xf numFmtId="4" fontId="2" fillId="2" borderId="0" xfId="15" applyNumberFormat="1" applyFont="1" applyFill="1" applyBorder="1" applyAlignment="1">
      <alignment horizontal="right" vertical="top" wrapText="1"/>
    </xf>
    <xf numFmtId="0" fontId="6" fillId="2" borderId="0" xfId="0" applyNumberFormat="1" applyFont="1" applyFill="1" applyBorder="1" applyAlignment="1">
      <alignment horizontal="left" vertical="top"/>
    </xf>
    <xf numFmtId="0" fontId="6" fillId="2" borderId="0" xfId="0" applyNumberFormat="1" applyFont="1" applyFill="1" applyBorder="1" applyAlignment="1">
      <alignment horizontal="center" vertical="top"/>
    </xf>
    <xf numFmtId="39" fontId="6" fillId="2" borderId="0" xfId="3" applyFont="1" applyFill="1" applyBorder="1" applyAlignment="1">
      <alignment vertical="top"/>
    </xf>
    <xf numFmtId="0" fontId="2" fillId="2" borderId="0" xfId="20" applyNumberFormat="1" applyFont="1" applyFill="1" applyBorder="1" applyAlignment="1">
      <alignment horizontal="left" vertical="top"/>
    </xf>
    <xf numFmtId="0" fontId="5" fillId="2" borderId="0" xfId="20" applyNumberFormat="1" applyFont="1" applyFill="1" applyBorder="1" applyAlignment="1">
      <alignment horizontal="left" vertical="top"/>
    </xf>
    <xf numFmtId="0" fontId="2" fillId="2" borderId="0" xfId="20" applyNumberFormat="1" applyFont="1" applyFill="1" applyBorder="1" applyAlignment="1">
      <alignment horizontal="center" vertical="top" wrapText="1"/>
    </xf>
    <xf numFmtId="0" fontId="5" fillId="2" borderId="0" xfId="20" applyNumberFormat="1" applyFont="1" applyFill="1" applyBorder="1" applyAlignment="1">
      <alignment horizontal="center" vertical="top" wrapText="1"/>
    </xf>
    <xf numFmtId="0" fontId="5" fillId="2" borderId="0" xfId="20" applyFont="1" applyFill="1" applyBorder="1" applyAlignment="1">
      <alignment horizontal="left" vertical="top" wrapText="1"/>
    </xf>
    <xf numFmtId="0" fontId="2" fillId="2" borderId="0" xfId="20" applyFont="1" applyFill="1" applyBorder="1" applyAlignment="1">
      <alignment horizontal="center" vertical="top" wrapText="1"/>
    </xf>
    <xf numFmtId="0" fontId="2" fillId="2" borderId="0" xfId="20" applyFont="1" applyFill="1" applyBorder="1" applyAlignment="1">
      <alignment horizontal="right" vertical="top" wrapText="1"/>
    </xf>
    <xf numFmtId="4" fontId="5" fillId="2" borderId="0" xfId="20" applyNumberFormat="1" applyFont="1" applyFill="1" applyBorder="1" applyAlignment="1">
      <alignment horizontal="right" vertical="top" wrapText="1"/>
    </xf>
    <xf numFmtId="4" fontId="5" fillId="2" borderId="0" xfId="20" applyNumberFormat="1" applyFont="1" applyFill="1" applyBorder="1" applyAlignment="1">
      <alignment horizontal="left" vertical="top" wrapText="1"/>
    </xf>
    <xf numFmtId="0" fontId="6" fillId="2" borderId="0" xfId="2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/>
    </xf>
    <xf numFmtId="0" fontId="6" fillId="2" borderId="0" xfId="0" quotePrefix="1" applyFont="1" applyFill="1" applyBorder="1" applyAlignment="1">
      <alignment horizontal="center" vertical="top"/>
    </xf>
    <xf numFmtId="0" fontId="2" fillId="2" borderId="0" xfId="20" applyFont="1" applyFill="1" applyBorder="1" applyAlignment="1">
      <alignment horizontal="left" vertical="top"/>
    </xf>
    <xf numFmtId="0" fontId="2" fillId="2" borderId="0" xfId="20" applyFont="1" applyFill="1" applyBorder="1" applyAlignment="1">
      <alignment horizontal="center" vertical="top"/>
    </xf>
    <xf numFmtId="39" fontId="0" fillId="2" borderId="0" xfId="3" applyFont="1" applyFill="1" applyBorder="1" applyAlignment="1">
      <alignment horizontal="right" vertical="top"/>
    </xf>
    <xf numFmtId="39" fontId="0" fillId="2" borderId="0" xfId="3" applyFont="1" applyFill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6" fillId="2" borderId="0" xfId="24" applyFont="1" applyFill="1" applyAlignment="1">
      <alignment vertical="top"/>
    </xf>
    <xf numFmtId="0" fontId="6" fillId="2" borderId="0" xfId="24" applyFont="1" applyFill="1" applyAlignment="1">
      <alignment horizontal="center" vertical="top"/>
    </xf>
    <xf numFmtId="0" fontId="2" fillId="2" borderId="0" xfId="24" applyFont="1" applyFill="1" applyAlignment="1">
      <alignment vertical="top"/>
    </xf>
    <xf numFmtId="4" fontId="6" fillId="9" borderId="17" xfId="28" applyNumberFormat="1" applyFont="1" applyFill="1" applyBorder="1" applyAlignment="1">
      <alignment horizontal="center" vertical="top"/>
    </xf>
    <xf numFmtId="4" fontId="6" fillId="9" borderId="18" xfId="28" applyNumberFormat="1" applyFont="1" applyFill="1" applyBorder="1" applyAlignment="1">
      <alignment horizontal="center" vertical="top"/>
    </xf>
    <xf numFmtId="166" fontId="6" fillId="7" borderId="18" xfId="28" applyNumberFormat="1" applyFont="1" applyFill="1" applyBorder="1" applyAlignment="1">
      <alignment vertical="top"/>
    </xf>
    <xf numFmtId="182" fontId="6" fillId="7" borderId="19" xfId="29" applyNumberFormat="1" applyFont="1" applyFill="1" applyBorder="1" applyAlignment="1">
      <alignment horizontal="right" vertical="top"/>
    </xf>
    <xf numFmtId="4" fontId="6" fillId="9" borderId="20" xfId="28" applyNumberFormat="1" applyFont="1" applyFill="1" applyBorder="1" applyAlignment="1">
      <alignment horizontal="center" vertical="top"/>
    </xf>
    <xf numFmtId="4" fontId="6" fillId="0" borderId="21" xfId="28" applyNumberFormat="1" applyFont="1" applyFill="1" applyBorder="1" applyAlignment="1">
      <alignment vertical="top"/>
    </xf>
    <xf numFmtId="4" fontId="23" fillId="0" borderId="21" xfId="28" applyNumberFormat="1" applyFont="1" applyFill="1" applyBorder="1" applyAlignment="1">
      <alignment horizontal="center" vertical="top"/>
    </xf>
    <xf numFmtId="10" fontId="2" fillId="7" borderId="22" xfId="29" applyNumberFormat="1" applyFont="1" applyFill="1" applyBorder="1" applyAlignment="1">
      <alignment horizontal="right" vertical="top"/>
    </xf>
    <xf numFmtId="4" fontId="6" fillId="9" borderId="23" xfId="28" applyNumberFormat="1" applyFont="1" applyFill="1" applyBorder="1" applyAlignment="1">
      <alignment horizontal="center" vertical="top"/>
    </xf>
    <xf numFmtId="4" fontId="6" fillId="0" borderId="24" xfId="28" applyNumberFormat="1" applyFont="1" applyFill="1" applyBorder="1" applyAlignment="1">
      <alignment vertical="top"/>
    </xf>
    <xf numFmtId="4" fontId="23" fillId="0" borderId="24" xfId="28" applyNumberFormat="1" applyFont="1" applyFill="1" applyBorder="1" applyAlignment="1">
      <alignment horizontal="center" vertical="top"/>
    </xf>
    <xf numFmtId="10" fontId="2" fillId="7" borderId="25" xfId="29" applyNumberFormat="1" applyFont="1" applyFill="1" applyBorder="1" applyAlignment="1">
      <alignment horizontal="right" vertical="top"/>
    </xf>
    <xf numFmtId="39" fontId="2" fillId="2" borderId="26" xfId="3" applyFont="1" applyFill="1" applyBorder="1" applyAlignment="1">
      <alignment vertical="top"/>
    </xf>
  </cellXfs>
  <cellStyles count="30">
    <cellStyle name="Comma_presupuesto" xfId="25"/>
    <cellStyle name="Millares" xfId="1" builtinId="3"/>
    <cellStyle name="Millares 10 2" xfId="21"/>
    <cellStyle name="Millares 10 3" xfId="15"/>
    <cellStyle name="Millares 11" xfId="9"/>
    <cellStyle name="Millares 2 2 2 2" xfId="6"/>
    <cellStyle name="Millares 3 3" xfId="22"/>
    <cellStyle name="Millares 4 2" xfId="8"/>
    <cellStyle name="Millares 5 3" xfId="18"/>
    <cellStyle name="Millares_estimado juana vicenta" xfId="17"/>
    <cellStyle name="Millares_PRESUPUESTO 2" xfId="12"/>
    <cellStyle name="Normal" xfId="0" builtinId="0"/>
    <cellStyle name="Normal 10 2 2" xfId="23"/>
    <cellStyle name="Normal 13 2" xfId="24"/>
    <cellStyle name="Normal 19" xfId="26"/>
    <cellStyle name="Normal 2 2" xfId="28"/>
    <cellStyle name="Normal 2 3" xfId="20"/>
    <cellStyle name="Normal 5" xfId="2"/>
    <cellStyle name="Normal 6 2" xfId="14"/>
    <cellStyle name="Normal 7" xfId="3"/>
    <cellStyle name="Normal_158-09 TERMINACION AC. LA GINA" xfId="19"/>
    <cellStyle name="Normal_300-04 rem. y amp. ac.mult.de partido, 2do contrato. 2" xfId="7"/>
    <cellStyle name="Normal_502-01 alcantarillado sanitario academia de entrenamiento policial de hatilloparte b 2" xfId="5"/>
    <cellStyle name="Normal_ANALISIS EL PUERTO 2" xfId="10"/>
    <cellStyle name="Normal_PRESUPUESTO" xfId="11"/>
    <cellStyle name="Normal_Presupuesto Terminaciones Edificio Mantenimiento Nave I " xfId="16"/>
    <cellStyle name="Normal_REC. 1 No.204-05 AL AC. LA ANGELINA-LA CANA-Las guaranas-_REC. 3 No. xxx-08 AL 018-02 ACUEDUCTO MULTIPLE ANGELINA-LAS CANAS- LAS GUARANAS" xfId="13"/>
    <cellStyle name="Normal_Rec. No.3 118-03   Pta. de trat.A.Negras san juan de la maguana" xfId="4"/>
    <cellStyle name="Porcentaje 2" xfId="27"/>
    <cellStyle name="Porcentaje 2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1001</xdr:row>
      <xdr:rowOff>114301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923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997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996</xdr:row>
      <xdr:rowOff>0</xdr:rowOff>
    </xdr:from>
    <xdr:to>
      <xdr:col>1</xdr:col>
      <xdr:colOff>1304925</xdr:colOff>
      <xdr:row>1000</xdr:row>
      <xdr:rowOff>122093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819275" y="180632100"/>
          <a:ext cx="0" cy="76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1270</xdr:row>
      <xdr:rowOff>0</xdr:rowOff>
    </xdr:from>
    <xdr:ext cx="95250" cy="164523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847850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1270</xdr:row>
      <xdr:rowOff>0</xdr:rowOff>
    </xdr:from>
    <xdr:ext cx="95250" cy="164523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80022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1270</xdr:row>
      <xdr:rowOff>0</xdr:rowOff>
    </xdr:from>
    <xdr:ext cx="95250" cy="164523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819275" y="24050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1270</xdr:row>
      <xdr:rowOff>0</xdr:rowOff>
    </xdr:from>
    <xdr:ext cx="95250" cy="316923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809750" y="24050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57151</xdr:colOff>
      <xdr:row>0</xdr:row>
      <xdr:rowOff>38101</xdr:rowOff>
    </xdr:from>
    <xdr:to>
      <xdr:col>1</xdr:col>
      <xdr:colOff>394300</xdr:colOff>
      <xdr:row>5</xdr:row>
      <xdr:rowOff>95251</xdr:rowOff>
    </xdr:to>
    <xdr:pic>
      <xdr:nvPicPr>
        <xdr:cNvPr id="442" name="Imagen 441" descr="Ver las imágenes de origen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8101"/>
          <a:ext cx="851499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43" name="Text Box 19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46" name="Text Box 1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47" name="Text Box 19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50" name="Text Box 19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51" name="Text Box 19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54" name="Text Box 19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55" name="Text Box 19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58" name="Text Box 19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62" name="Text Box 19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63" name="Text Box 19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66" name="Text Box 1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67" name="Text Box 19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70" name="Text Box 19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71" name="Text Box 19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1581150</xdr:colOff>
      <xdr:row>1341</xdr:row>
      <xdr:rowOff>57150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85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1341</xdr:row>
      <xdr:rowOff>0</xdr:rowOff>
    </xdr:from>
    <xdr:to>
      <xdr:col>1</xdr:col>
      <xdr:colOff>1571625</xdr:colOff>
      <xdr:row>1341</xdr:row>
      <xdr:rowOff>57150</xdr:rowOff>
    </xdr:to>
    <xdr:sp macro="" textlink="">
      <xdr:nvSpPr>
        <xdr:cNvPr id="474" name="Text Box 19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809750" y="252202950"/>
          <a:ext cx="276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1341</xdr:row>
      <xdr:rowOff>0</xdr:rowOff>
    </xdr:from>
    <xdr:to>
      <xdr:col>1</xdr:col>
      <xdr:colOff>1381125</xdr:colOff>
      <xdr:row>1343</xdr:row>
      <xdr:rowOff>28576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800225" y="252202950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1341</xdr:row>
      <xdr:rowOff>0</xdr:rowOff>
    </xdr:from>
    <xdr:to>
      <xdr:col>1</xdr:col>
      <xdr:colOff>1381125</xdr:colOff>
      <xdr:row>1343</xdr:row>
      <xdr:rowOff>28576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800225" y="252202950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1341</xdr:row>
      <xdr:rowOff>0</xdr:rowOff>
    </xdr:from>
    <xdr:to>
      <xdr:col>1</xdr:col>
      <xdr:colOff>1381125</xdr:colOff>
      <xdr:row>1343</xdr:row>
      <xdr:rowOff>28576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800225" y="252202950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1341</xdr:row>
      <xdr:rowOff>0</xdr:rowOff>
    </xdr:from>
    <xdr:to>
      <xdr:col>1</xdr:col>
      <xdr:colOff>1381125</xdr:colOff>
      <xdr:row>1343</xdr:row>
      <xdr:rowOff>28576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800225" y="252202950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1" name="Text Box 3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3" name="Text Box 3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7" name="Text Box 3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499" name="Text Box 3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1" name="Text Box 3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5" name="Text Box 3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7" name="Text Box 3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09" name="Text Box 3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1" name="Text Box 3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3" name="Text Box 3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5" name="Text Box 3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7" name="Text Box 3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19" name="Text Box 3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1" name="Text Box 3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3" name="Text Box 3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7" name="Text Box 3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29" name="Text Box 3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1" name="Text Box 3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3" name="Text Box 3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7" name="Text Box 3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3" name="Text Box 3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7" name="Text Box 3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5" name="Text Box 3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7" name="Text Box 3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1" name="Text Box 3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3" name="Text Box 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5" name="Text Box 3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7" name="Text Box 3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79" name="Text Box 3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1" name="Text Box 3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3" name="Text Box 3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5" name="Text Box 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7" name="Text Box 3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89" name="Text Box 3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3" name="Text Box 3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599" name="Text Box 3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1" name="Text Box 3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3" name="Text Box 3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5" name="Text Box 3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7" name="Text Box 3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09" name="Text Box 3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11" name="Text Box 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15" name="Text Box 3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17" name="Text Box 3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19" name="Text Box 3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1" name="Text Box 3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3" name="Text Box 3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5" name="Text Box 3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7" name="Text Box 3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29" name="Text Box 3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3" name="Text Box 3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39" name="Text Box 3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0" name="Text Box 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2" name="Text Box 3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4" name="Text Box 3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8" name="Text Box 3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2" name="Text Box 3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4" name="Text Box 3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6" name="Text Box 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8" name="Text Box 3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0" name="Text Box 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2" name="Text Box 3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4" name="Text Box 3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6" name="Text Box 3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8" name="Text Box 3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70" name="Text Box 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72" name="Text Box 3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74" name="Text Box 3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76" name="Text Box 3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78" name="Text Box 3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0" name="Text Box 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2" name="Text Box 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4" name="Text Box 3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6" name="Text Box 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8" name="Text Box 3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0" name="Text Box 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2" name="Text Box 3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4" name="Text Box 3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6" name="Text Box 3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8" name="Text Box 3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0" name="Text Box 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2" name="Text Box 3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4" name="Text Box 3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6" name="Text Box 3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8" name="Text Box 3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0" name="Text Box 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2" name="Text Box 3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6" name="Text Box 3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0" name="Text Box 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2" name="Text Box 3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4" name="Text Box 3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6" name="Text Box 3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8" name="Text Box 3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0" name="Text Box 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2" name="Text Box 3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4" name="Text Box 3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6" name="Text Box 3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8" name="Text Box 3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740" name="Text Box 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42" name="Text Box 3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44" name="Text Box 3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48" name="Text Box 3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2" name="Text Box 3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4" name="Text Box 3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6" name="Text Box 3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8" name="Text Box 3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59" name="Text Box 3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1" name="Text Box 3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2" name="Text Box 3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3" name="Text Box 3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5" name="Text Box 3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6" name="Text Box 3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69" name="Text Box 3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0" name="Text Box 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1" name="Text Box 3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3" name="Text Box 3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4" name="Text Box 3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5" name="Text Box 3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7" name="Text Box 3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2" name="Text Box 3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7" name="Text Box 3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3" name="Text Box 3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5" name="Text Box 3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7" name="Text Box 3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8" name="Text Box 3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800" name="Text Box 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802" name="Text Box 3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05" name="Text Box 3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07" name="Text Box 3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08" name="Text Box 3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09" name="Text Box 3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0" name="Text Box 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2" name="Text Box 3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3" name="Text Box 3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4" name="Text Box 3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5" name="Text Box 3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7" name="Text Box 3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8" name="Text Box 3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19" name="Text Box 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1" name="Text Box 3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2" name="Text Box 3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3" name="Text Box 3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5" name="Text Box 3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6" name="Text Box 3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7" name="Text Box 3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8" name="Text Box 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29" name="Text Box 3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0" name="Text Box 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1" name="Text Box 3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2" name="Text Box 3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4" name="Text Box 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5" name="Text Box 3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8" name="Text Box 3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39" name="Text Box 3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0" name="Text Box 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1" name="Text Box 3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2" name="Text Box 3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3" name="Text Box 3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4" name="Text Box 3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5" name="Text Box 3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6" name="Text Box 3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7" name="Text Box 3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8" name="Text Box 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49" name="Text Box 3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0" name="Text Box 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1" name="Text Box 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2" name="Text Box 3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3" name="Text Box 3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4" name="Text Box 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7" name="Text Box 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8" name="Text Box 3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59" name="Text Box 3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60" name="Text Box 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61" name="Text Box 3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63" name="Text Box 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65" name="Text Box 3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66" name="Text Box 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67" name="Text Box 3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95250</xdr:rowOff>
    </xdr:to>
    <xdr:sp macro="" textlink="">
      <xdr:nvSpPr>
        <xdr:cNvPr id="868" name="Text Box 3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69" name="Text Box 3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0" name="Text Box 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1" name="Text Box 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2" name="Text Box 3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3" name="Text Box 3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4" name="Text Box 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5" name="Text Box 3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6" name="Text Box 3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79" name="Text Box 3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0" name="Text Box 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1" name="Text Box 3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2" name="Text Box 3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3" name="Text Box 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4" name="Text Box 3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5" name="Text Box 3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6" name="Text Box 3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7" name="Text Box 3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8" name="Text Box 3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89" name="Text Box 3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0" name="Text Box 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1" name="Text Box 3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2" name="Text Box 3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3" name="Text Box 3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4" name="Text Box 3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5" name="Text Box 3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6" name="Text Box 3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7" name="Text Box 3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8" name="Text Box 3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0" name="Text Box 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2" name="Text Box 3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3" name="Text Box 3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4" name="Text Box 3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5" name="Text Box 3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6" name="Text Box 3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8" name="Text Box 3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09" name="Text Box 3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0" name="Text Box 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2" name="Text Box 3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3" name="Text Box 3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4" name="Text Box 3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5" name="Text Box 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6" name="Text Box 3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7" name="Text Box 3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8" name="Text Box 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0" name="Text Box 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2" name="Text Box 3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3" name="Text Box 3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4" name="Text Box 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5" name="Text Box 3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6" name="Text Box 3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8" name="Text Box 3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30" name="Text Box 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1</xdr:rowOff>
    </xdr:to>
    <xdr:sp macro="" textlink="">
      <xdr:nvSpPr>
        <xdr:cNvPr id="932" name="Text Box 3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34" name="Text Box 3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35" name="Text Box 3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36" name="Text Box 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38" name="Text Box 3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39" name="Text Box 3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0" name="Text Box 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1" name="Text Box 3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2" name="Text Box 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4" name="Text Box 3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5" name="Text Box 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6" name="Text Box 3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7" name="Text Box 3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8" name="Text Box 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0" name="Text Box 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1" name="Text Box 3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2" name="Text Box 3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3" name="Text Box 3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4" name="Text Box 3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5" name="Text Box 3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6" name="Text Box 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7" name="Text Box 3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8" name="Text Box 3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59" name="Text Box 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0" name="Text Box 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2" name="Text Box 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3" name="Text Box 3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4" name="Text Box 3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6" name="Text Box 3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8" name="Text Box 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0" name="Text Box 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1" name="Text Box 3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2" name="Text Box 3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3" name="Text Box 3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4" name="Text Box 3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5" name="Text Box 3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6" name="Text Box 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7" name="Text Box 3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8" name="Text Box 3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79" name="Text Box 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0" name="Text Box 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1" name="Text Box 3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2" name="Text Box 3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3" name="Text Box 3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4" name="Text Box 3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5" name="Text Box 3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6" name="Text Box 3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8" name="Text Box 3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89" name="Text Box 3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90" name="Text Box 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91" name="Text Box 3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92" name="Text Box 3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93" name="Text Box 3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94" name="Text Box 3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95" name="Text Box 3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1343</xdr:row>
      <xdr:rowOff>57151</xdr:rowOff>
    </xdr:to>
    <xdr:sp macro="" textlink="">
      <xdr:nvSpPr>
        <xdr:cNvPr id="996" name="Text Box 3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997" name="Text Box 3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998" name="Text Box 3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999" name="Text Box 3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0" name="Text Box 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1" name="Text Box 3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2" name="Text Box 3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3" name="Text Box 3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4" name="Text Box 3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5" name="Text Box 3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6" name="Text Box 3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7" name="Text Box 3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8" name="Text Box 3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0" name="Text Box 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1" name="Text Box 3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2" name="Text Box 3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3" name="Text Box 3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4" name="Text Box 3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6" name="Text Box 3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7" name="Text Box 3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8" name="Text Box 3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19" name="Text Box 3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0" name="Text Box 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1" name="Text Box 3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2" name="Text Box 3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3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4" name="Text Box 3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6" name="Text Box 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8" name="Text Box 3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29" name="Text Box 3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0" name="Text Box 3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2" name="Text Box 3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4" name="Text Box 3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5" name="Text Box 3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6" name="Text Box 3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7" name="Text Box 3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8" name="Text Box 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0" name="Text Box 3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1" name="Text Box 3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2" name="Text Box 3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3" name="Text Box 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4" name="Text Box 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6" name="Text Box 3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7" name="Text Box 3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8" name="Text Box 3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49" name="Text Box 3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0" name="Text Box 3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2" name="Text Box 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4" name="Text Box 3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5" name="Text Box 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6" name="Text Box 3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8" name="Text Box 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1346</xdr:row>
      <xdr:rowOff>104775</xdr:rowOff>
    </xdr:to>
    <xdr:sp macro="" textlink="">
      <xdr:nvSpPr>
        <xdr:cNvPr id="1060" name="Text Box 3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62" name="Text Box 9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65" name="Text Box 8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66" name="Text Box 9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069" name="Text Box 8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75" name="Text Box 8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76" name="Text Box 9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80" name="Text Box 9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081" name="Text Box 8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1</xdr:rowOff>
    </xdr:to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1</xdr:rowOff>
    </xdr:to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90" name="Text Box 9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093" name="Text Box 8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094" name="Text Box 9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1</xdr:rowOff>
    </xdr:to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1</xdr:rowOff>
    </xdr:to>
    <xdr:sp macro="" textlink="">
      <xdr:nvSpPr>
        <xdr:cNvPr id="1122" name="Text Box 9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123" name="Text Box 8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124" name="Text Box 9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27" name="Text Box 8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128" name="Text Box 9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129" name="Text Box 8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190501</xdr:rowOff>
    </xdr:to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34" name="Text Box 3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36" name="Text Box 3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37" name="Text Box 3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39" name="Text Box 3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0" name="Text Box 3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3" name="Text Box 3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4" name="Text Box 3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5" name="Text Box 3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6" name="Text Box 3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8" name="Text Box 3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49" name="Text Box 3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1" name="Text Box 3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2" name="Text Box 3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5" name="Text Box 3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7" name="Text Box 3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59" name="Text Box 3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1" name="Text Box 3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5" name="Text Box 3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7" name="Text Box 3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69" name="Text Box 3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1" name="Text Box 3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3" name="Text Box 3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5" name="Text Box 3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7" name="Text Box 3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79" name="Text Box 3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1" name="Text Box 3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3" name="Text Box 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7" name="Text Box 3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89" name="Text Box 3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91" name="Text Box 3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93" name="Text Box 3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1355</xdr:row>
      <xdr:rowOff>1</xdr:rowOff>
    </xdr:to>
    <xdr:sp macro="" textlink="">
      <xdr:nvSpPr>
        <xdr:cNvPr id="1195" name="Text Box 3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229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197" name="Text Box 3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199" name="Text Box 3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1" name="Text Box 3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3" name="Text Box 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5" name="Text Box 3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09" name="Text Box 3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1" name="Text Box 3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3" name="Text Box 3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5" name="Text Box 3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7" name="Text Box 3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19" name="Text Box 3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1" name="Text Box 3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3" name="Text Box 3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5" name="Text Box 3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7" name="Text Box 3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0" name="Text Box 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1" name="Text Box 3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3" name="Text Box 3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5" name="Text Box 3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7" name="Text Box 3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8" name="Text Box 3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39" name="Text Box 3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1" name="Text Box 3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2" name="Text Box 3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3" name="Text Box 3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5" name="Text Box 3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7" name="Text Box 3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49" name="Text Box 3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51" name="Text Box 3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53" name="Text Box 3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55" name="Text Box 3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1341</xdr:row>
      <xdr:rowOff>0</xdr:rowOff>
    </xdr:from>
    <xdr:to>
      <xdr:col>1</xdr:col>
      <xdr:colOff>2438400</xdr:colOff>
      <xdr:row>1348</xdr:row>
      <xdr:rowOff>95251</xdr:rowOff>
    </xdr:to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2952750" y="252202950"/>
          <a:ext cx="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1356</xdr:row>
      <xdr:rowOff>38100</xdr:rowOff>
    </xdr:to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19051</xdr:rowOff>
    </xdr:to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19051</xdr:rowOff>
    </xdr:to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9526</xdr:rowOff>
    </xdr:to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9526</xdr:rowOff>
    </xdr:to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19051</xdr:rowOff>
    </xdr:to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19051</xdr:rowOff>
    </xdr:to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9526</xdr:rowOff>
    </xdr:to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1344</xdr:row>
      <xdr:rowOff>9526</xdr:rowOff>
    </xdr:to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219076</xdr:rowOff>
    </xdr:to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209551</xdr:rowOff>
    </xdr:to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1304925</xdr:colOff>
      <xdr:row>1343</xdr:row>
      <xdr:rowOff>200026</xdr:rowOff>
    </xdr:to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03" name="Text Box 8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04" name="Text Box 9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05" name="Text Box 8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06" name="Text Box 9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47626</xdr:rowOff>
    </xdr:to>
    <xdr:sp macro="" textlink="">
      <xdr:nvSpPr>
        <xdr:cNvPr id="1420" name="Text Box 9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60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21" name="Text Box 8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22" name="Text Box 9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47626</xdr:rowOff>
    </xdr:to>
    <xdr:sp macro="" textlink="">
      <xdr:nvSpPr>
        <xdr:cNvPr id="1423" name="Text Box 8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60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47626</xdr:rowOff>
    </xdr:to>
    <xdr:sp macro="" textlink="">
      <xdr:nvSpPr>
        <xdr:cNvPr id="1424" name="Text Box 9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60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25" name="Text Box 8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26" name="Text Box 9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34" name="Text Box 9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35" name="Text Box 8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36" name="Text Box 9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37" name="Text Box 8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38" name="Text Box 9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39" name="Text Box 8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40" name="Text Box 9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48" name="Text Box 9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49" name="Text Box 8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50" name="Text Box 9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51" name="Text Box 8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52" name="Text Box 9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53" name="Text Box 8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1343</xdr:row>
      <xdr:rowOff>219076</xdr:rowOff>
    </xdr:to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9526</xdr:rowOff>
    </xdr:to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1341</xdr:row>
      <xdr:rowOff>0</xdr:rowOff>
    </xdr:from>
    <xdr:to>
      <xdr:col>1</xdr:col>
      <xdr:colOff>1409700</xdr:colOff>
      <xdr:row>1344</xdr:row>
      <xdr:rowOff>1</xdr:rowOff>
    </xdr:to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 txBox="1">
          <a:spLocks noChangeArrowheads="1"/>
        </xdr:cNvSpPr>
      </xdr:nvSpPr>
      <xdr:spPr bwMode="auto">
        <a:xfrm>
          <a:off x="1819275" y="252202950"/>
          <a:ext cx="10477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6061</xdr:rowOff>
    </xdr:to>
    <xdr:sp macro="" textlink="">
      <xdr:nvSpPr>
        <xdr:cNvPr id="1462" name="Text Box 9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9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6061</xdr:rowOff>
    </xdr:to>
    <xdr:sp macro="" textlink="">
      <xdr:nvSpPr>
        <xdr:cNvPr id="1463" name="Text Box 8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9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6061</xdr:rowOff>
    </xdr:to>
    <xdr:sp macro="" textlink="">
      <xdr:nvSpPr>
        <xdr:cNvPr id="1464" name="Text Box 9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9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6061</xdr:rowOff>
    </xdr:to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9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6061</xdr:rowOff>
    </xdr:to>
    <xdr:sp macro="" textlink="">
      <xdr:nvSpPr>
        <xdr:cNvPr id="1466" name="Text Box 9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9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14</xdr:row>
      <xdr:rowOff>114300</xdr:rowOff>
    </xdr:to>
    <xdr:sp macro="" textlink="">
      <xdr:nvSpPr>
        <xdr:cNvPr id="1467" name="Text Box 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14</xdr:row>
      <xdr:rowOff>114300</xdr:rowOff>
    </xdr:to>
    <xdr:sp macro="" textlink="">
      <xdr:nvSpPr>
        <xdr:cNvPr id="1468" name="Text Box 9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44450</xdr:rowOff>
    </xdr:to>
    <xdr:sp macro="" textlink="">
      <xdr:nvSpPr>
        <xdr:cNvPr id="1469" name="Text Box 8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44450</xdr:rowOff>
    </xdr:to>
    <xdr:sp macro="" textlink="">
      <xdr:nvSpPr>
        <xdr:cNvPr id="1470" name="Text Box 9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0</xdr:rowOff>
    </xdr:to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0</xdr:rowOff>
    </xdr:to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0</xdr:rowOff>
    </xdr:to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0</xdr:rowOff>
    </xdr:to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14</xdr:row>
      <xdr:rowOff>114300</xdr:rowOff>
    </xdr:to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14</xdr:row>
      <xdr:rowOff>114300</xdr:rowOff>
    </xdr:to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0</xdr:rowOff>
    </xdr:to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15</xdr:row>
      <xdr:rowOff>0</xdr:rowOff>
    </xdr:to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14</xdr:row>
      <xdr:rowOff>114300</xdr:rowOff>
    </xdr:to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</xdr:row>
      <xdr:rowOff>0</xdr:rowOff>
    </xdr:from>
    <xdr:to>
      <xdr:col>1</xdr:col>
      <xdr:colOff>1409700</xdr:colOff>
      <xdr:row>14</xdr:row>
      <xdr:rowOff>114300</xdr:rowOff>
    </xdr:to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482" name="Text Box 9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483" name="Text Box 8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484" name="Text Box 9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485" name="Text Box 8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486" name="Text Box 9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487" name="Text Box 8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488" name="Text Box 9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79113"/>
    <xdr:sp macro="" textlink="">
      <xdr:nvSpPr>
        <xdr:cNvPr id="1489" name="Text Box 8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7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79113"/>
    <xdr:sp macro="" textlink="">
      <xdr:nvSpPr>
        <xdr:cNvPr id="1490" name="Text Box 9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7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</xdr:row>
      <xdr:rowOff>0</xdr:rowOff>
    </xdr:from>
    <xdr:to>
      <xdr:col>1</xdr:col>
      <xdr:colOff>1400175</xdr:colOff>
      <xdr:row>15</xdr:row>
      <xdr:rowOff>0</xdr:rowOff>
    </xdr:to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14</xdr:row>
      <xdr:rowOff>0</xdr:rowOff>
    </xdr:from>
    <xdr:to>
      <xdr:col>1</xdr:col>
      <xdr:colOff>1428750</xdr:colOff>
      <xdr:row>15</xdr:row>
      <xdr:rowOff>0</xdr:rowOff>
    </xdr:to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1847850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</xdr:row>
      <xdr:rowOff>0</xdr:rowOff>
    </xdr:from>
    <xdr:to>
      <xdr:col>1</xdr:col>
      <xdr:colOff>1400175</xdr:colOff>
      <xdr:row>15</xdr:row>
      <xdr:rowOff>0</xdr:rowOff>
    </xdr:to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</xdr:row>
      <xdr:rowOff>0</xdr:rowOff>
    </xdr:from>
    <xdr:to>
      <xdr:col>1</xdr:col>
      <xdr:colOff>1400175</xdr:colOff>
      <xdr:row>15</xdr:row>
      <xdr:rowOff>0</xdr:rowOff>
    </xdr:to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14</xdr:row>
      <xdr:rowOff>0</xdr:rowOff>
    </xdr:from>
    <xdr:to>
      <xdr:col>1</xdr:col>
      <xdr:colOff>1390650</xdr:colOff>
      <xdr:row>14</xdr:row>
      <xdr:rowOff>114300</xdr:rowOff>
    </xdr:to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1809750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</xdr:row>
      <xdr:rowOff>0</xdr:rowOff>
    </xdr:from>
    <xdr:to>
      <xdr:col>1</xdr:col>
      <xdr:colOff>1400175</xdr:colOff>
      <xdr:row>15</xdr:row>
      <xdr:rowOff>0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14</xdr:row>
      <xdr:rowOff>0</xdr:rowOff>
    </xdr:from>
    <xdr:to>
      <xdr:col>1</xdr:col>
      <xdr:colOff>1428750</xdr:colOff>
      <xdr:row>15</xdr:row>
      <xdr:rowOff>0</xdr:rowOff>
    </xdr:to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1847850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</xdr:row>
      <xdr:rowOff>0</xdr:rowOff>
    </xdr:from>
    <xdr:to>
      <xdr:col>1</xdr:col>
      <xdr:colOff>1400175</xdr:colOff>
      <xdr:row>15</xdr:row>
      <xdr:rowOff>0</xdr:rowOff>
    </xdr:to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</xdr:row>
      <xdr:rowOff>0</xdr:rowOff>
    </xdr:from>
    <xdr:to>
      <xdr:col>1</xdr:col>
      <xdr:colOff>1400175</xdr:colOff>
      <xdr:row>15</xdr:row>
      <xdr:rowOff>0</xdr:rowOff>
    </xdr:to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114300</xdr:rowOff>
    </xdr:to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576" name="Text Box 9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577" name="Text Box 8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578" name="Text Box 9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579" name="Text Box 8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580" name="Text Box 9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581" name="Text Box 8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582" name="Text Box 9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79113"/>
    <xdr:sp macro="" textlink="">
      <xdr:nvSpPr>
        <xdr:cNvPr id="1583" name="Text Box 8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7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79113"/>
    <xdr:sp macro="" textlink="">
      <xdr:nvSpPr>
        <xdr:cNvPr id="1584" name="Text Box 9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7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585" name="Text Box 9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586" name="Text Box 8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587" name="Text Box 9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588" name="Text Box 8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589" name="Text Box 9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591" name="Text Box 9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593" name="Text Box 9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594" name="Text Box 8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595" name="Text Box 9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596" name="Text Box 9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597" name="Text Box 8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598" name="Text Box 9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599" name="Text Box 8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40724"/>
    <xdr:sp macro="" textlink="">
      <xdr:nvSpPr>
        <xdr:cNvPr id="1600" name="Text Box 9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4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602" name="Text Box 9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79113"/>
    <xdr:sp macro="" textlink="">
      <xdr:nvSpPr>
        <xdr:cNvPr id="1603" name="Text Box 8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7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79113"/>
    <xdr:sp macro="" textlink="">
      <xdr:nvSpPr>
        <xdr:cNvPr id="1604" name="Text Box 9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7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605" name="Text Box 9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606" name="Text Box 8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607" name="Text Box 9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608" name="Text Box 8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609" name="Text Box 9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610" name="Text Box 8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611" name="Text Box 9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612" name="Text Box 8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334663"/>
    <xdr:sp macro="" textlink="">
      <xdr:nvSpPr>
        <xdr:cNvPr id="1613" name="Text Box 9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33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</xdr:row>
      <xdr:rowOff>0</xdr:rowOff>
    </xdr:from>
    <xdr:ext cx="104775" cy="281632"/>
    <xdr:sp macro="" textlink="">
      <xdr:nvSpPr>
        <xdr:cNvPr id="1615" name="Text Box 9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1819275" y="2257425"/>
          <a:ext cx="104775" cy="28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</xdr:row>
      <xdr:rowOff>0</xdr:rowOff>
    </xdr:from>
    <xdr:ext cx="95250" cy="167331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</xdr:row>
      <xdr:rowOff>0</xdr:rowOff>
    </xdr:from>
    <xdr:ext cx="95250" cy="167331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1847850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</xdr:row>
      <xdr:rowOff>0</xdr:rowOff>
    </xdr:from>
    <xdr:ext cx="95250" cy="167331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</xdr:row>
      <xdr:rowOff>0</xdr:rowOff>
    </xdr:from>
    <xdr:ext cx="95250" cy="167331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</xdr:row>
      <xdr:rowOff>0</xdr:rowOff>
    </xdr:from>
    <xdr:ext cx="95250" cy="114300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1809750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</xdr:row>
      <xdr:rowOff>0</xdr:rowOff>
    </xdr:from>
    <xdr:ext cx="95250" cy="167331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</xdr:row>
      <xdr:rowOff>0</xdr:rowOff>
    </xdr:from>
    <xdr:ext cx="95250" cy="167331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1847850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</xdr:row>
      <xdr:rowOff>0</xdr:rowOff>
    </xdr:from>
    <xdr:ext cx="95250" cy="167331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67331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</xdr:row>
      <xdr:rowOff>0</xdr:rowOff>
    </xdr:from>
    <xdr:ext cx="95250" cy="167331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1819275" y="2419350"/>
          <a:ext cx="95250" cy="16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114300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1800225" y="24193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24</xdr:row>
      <xdr:rowOff>28575</xdr:rowOff>
    </xdr:from>
    <xdr:to>
      <xdr:col>1</xdr:col>
      <xdr:colOff>1381125</xdr:colOff>
      <xdr:row>25</xdr:row>
      <xdr:rowOff>4233</xdr:rowOff>
    </xdr:to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1800225" y="3962400"/>
          <a:ext cx="95250" cy="2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</xdr:row>
      <xdr:rowOff>28575</xdr:rowOff>
    </xdr:from>
    <xdr:to>
      <xdr:col>1</xdr:col>
      <xdr:colOff>1381125</xdr:colOff>
      <xdr:row>25</xdr:row>
      <xdr:rowOff>4233</xdr:rowOff>
    </xdr:to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 txBox="1">
          <a:spLocks noChangeArrowheads="1"/>
        </xdr:cNvSpPr>
      </xdr:nvSpPr>
      <xdr:spPr bwMode="auto">
        <a:xfrm>
          <a:off x="1800225" y="3962400"/>
          <a:ext cx="95250" cy="2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</xdr:row>
      <xdr:rowOff>28575</xdr:rowOff>
    </xdr:from>
    <xdr:to>
      <xdr:col>1</xdr:col>
      <xdr:colOff>1381125</xdr:colOff>
      <xdr:row>25</xdr:row>
      <xdr:rowOff>4233</xdr:rowOff>
    </xdr:to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 txBox="1">
          <a:spLocks noChangeArrowheads="1"/>
        </xdr:cNvSpPr>
      </xdr:nvSpPr>
      <xdr:spPr bwMode="auto">
        <a:xfrm>
          <a:off x="1800225" y="3962400"/>
          <a:ext cx="95250" cy="2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</xdr:row>
      <xdr:rowOff>28575</xdr:rowOff>
    </xdr:from>
    <xdr:to>
      <xdr:col>1</xdr:col>
      <xdr:colOff>1381125</xdr:colOff>
      <xdr:row>25</xdr:row>
      <xdr:rowOff>4233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1800225" y="3962400"/>
          <a:ext cx="95250" cy="2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</xdr:row>
      <xdr:rowOff>28575</xdr:rowOff>
    </xdr:from>
    <xdr:to>
      <xdr:col>1</xdr:col>
      <xdr:colOff>1381125</xdr:colOff>
      <xdr:row>25</xdr:row>
      <xdr:rowOff>4233</xdr:rowOff>
    </xdr:to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1800225" y="3962400"/>
          <a:ext cx="95250" cy="2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</xdr:row>
      <xdr:rowOff>28575</xdr:rowOff>
    </xdr:from>
    <xdr:to>
      <xdr:col>1</xdr:col>
      <xdr:colOff>1381125</xdr:colOff>
      <xdr:row>25</xdr:row>
      <xdr:rowOff>4233</xdr:rowOff>
    </xdr:to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1800225" y="3962400"/>
          <a:ext cx="95250" cy="2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</xdr:row>
      <xdr:rowOff>28575</xdr:rowOff>
    </xdr:from>
    <xdr:to>
      <xdr:col>1</xdr:col>
      <xdr:colOff>1381125</xdr:colOff>
      <xdr:row>25</xdr:row>
      <xdr:rowOff>4233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1800225" y="3962400"/>
          <a:ext cx="95250" cy="2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</xdr:row>
      <xdr:rowOff>28575</xdr:rowOff>
    </xdr:from>
    <xdr:to>
      <xdr:col>1</xdr:col>
      <xdr:colOff>1381125</xdr:colOff>
      <xdr:row>25</xdr:row>
      <xdr:rowOff>4233</xdr:rowOff>
    </xdr:to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1800225" y="3962400"/>
          <a:ext cx="95250" cy="2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</xdr:row>
      <xdr:rowOff>28575</xdr:rowOff>
    </xdr:from>
    <xdr:to>
      <xdr:col>1</xdr:col>
      <xdr:colOff>1381125</xdr:colOff>
      <xdr:row>25</xdr:row>
      <xdr:rowOff>142875</xdr:rowOff>
    </xdr:to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1800225" y="4010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</xdr:row>
      <xdr:rowOff>28575</xdr:rowOff>
    </xdr:from>
    <xdr:to>
      <xdr:col>1</xdr:col>
      <xdr:colOff>1381125</xdr:colOff>
      <xdr:row>25</xdr:row>
      <xdr:rowOff>142875</xdr:rowOff>
    </xdr:to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1800225" y="4010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</xdr:row>
      <xdr:rowOff>28575</xdr:rowOff>
    </xdr:from>
    <xdr:to>
      <xdr:col>1</xdr:col>
      <xdr:colOff>1381125</xdr:colOff>
      <xdr:row>25</xdr:row>
      <xdr:rowOff>142875</xdr:rowOff>
    </xdr:to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1800225" y="4010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</xdr:row>
      <xdr:rowOff>28575</xdr:rowOff>
    </xdr:from>
    <xdr:to>
      <xdr:col>1</xdr:col>
      <xdr:colOff>1381125</xdr:colOff>
      <xdr:row>25</xdr:row>
      <xdr:rowOff>142875</xdr:rowOff>
    </xdr:to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 txBox="1">
          <a:spLocks noChangeArrowheads="1"/>
        </xdr:cNvSpPr>
      </xdr:nvSpPr>
      <xdr:spPr bwMode="auto">
        <a:xfrm>
          <a:off x="1800225" y="4010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</xdr:row>
      <xdr:rowOff>28575</xdr:rowOff>
    </xdr:from>
    <xdr:to>
      <xdr:col>1</xdr:col>
      <xdr:colOff>1381125</xdr:colOff>
      <xdr:row>25</xdr:row>
      <xdr:rowOff>142875</xdr:rowOff>
    </xdr:to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 txBox="1">
          <a:spLocks noChangeArrowheads="1"/>
        </xdr:cNvSpPr>
      </xdr:nvSpPr>
      <xdr:spPr bwMode="auto">
        <a:xfrm>
          <a:off x="1800225" y="4010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</xdr:row>
      <xdr:rowOff>28575</xdr:rowOff>
    </xdr:from>
    <xdr:to>
      <xdr:col>1</xdr:col>
      <xdr:colOff>1381125</xdr:colOff>
      <xdr:row>25</xdr:row>
      <xdr:rowOff>142875</xdr:rowOff>
    </xdr:to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1800225" y="4010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</xdr:row>
      <xdr:rowOff>28575</xdr:rowOff>
    </xdr:from>
    <xdr:to>
      <xdr:col>1</xdr:col>
      <xdr:colOff>1381125</xdr:colOff>
      <xdr:row>25</xdr:row>
      <xdr:rowOff>142875</xdr:rowOff>
    </xdr:to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1800225" y="4010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</xdr:row>
      <xdr:rowOff>28575</xdr:rowOff>
    </xdr:from>
    <xdr:to>
      <xdr:col>1</xdr:col>
      <xdr:colOff>1381125</xdr:colOff>
      <xdr:row>25</xdr:row>
      <xdr:rowOff>142875</xdr:rowOff>
    </xdr:to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1800225" y="4010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</xdr:row>
      <xdr:rowOff>0</xdr:rowOff>
    </xdr:from>
    <xdr:to>
      <xdr:col>1</xdr:col>
      <xdr:colOff>1400175</xdr:colOff>
      <xdr:row>19</xdr:row>
      <xdr:rowOff>0</xdr:rowOff>
    </xdr:to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181927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</xdr:row>
      <xdr:rowOff>0</xdr:rowOff>
    </xdr:from>
    <xdr:to>
      <xdr:col>1</xdr:col>
      <xdr:colOff>1381125</xdr:colOff>
      <xdr:row>19</xdr:row>
      <xdr:rowOff>0</xdr:rowOff>
    </xdr:to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180022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</xdr:row>
      <xdr:rowOff>0</xdr:rowOff>
    </xdr:from>
    <xdr:to>
      <xdr:col>1</xdr:col>
      <xdr:colOff>1381125</xdr:colOff>
      <xdr:row>19</xdr:row>
      <xdr:rowOff>0</xdr:rowOff>
    </xdr:to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180022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</xdr:row>
      <xdr:rowOff>0</xdr:rowOff>
    </xdr:from>
    <xdr:to>
      <xdr:col>1</xdr:col>
      <xdr:colOff>1381125</xdr:colOff>
      <xdr:row>19</xdr:row>
      <xdr:rowOff>0</xdr:rowOff>
    </xdr:to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180022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</xdr:row>
      <xdr:rowOff>0</xdr:rowOff>
    </xdr:from>
    <xdr:to>
      <xdr:col>1</xdr:col>
      <xdr:colOff>1381125</xdr:colOff>
      <xdr:row>19</xdr:row>
      <xdr:rowOff>0</xdr:rowOff>
    </xdr:to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 txBox="1">
          <a:spLocks noChangeArrowheads="1"/>
        </xdr:cNvSpPr>
      </xdr:nvSpPr>
      <xdr:spPr bwMode="auto">
        <a:xfrm>
          <a:off x="180022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18</xdr:row>
      <xdr:rowOff>0</xdr:rowOff>
    </xdr:from>
    <xdr:to>
      <xdr:col>1</xdr:col>
      <xdr:colOff>1428750</xdr:colOff>
      <xdr:row>19</xdr:row>
      <xdr:rowOff>0</xdr:rowOff>
    </xdr:to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 txBox="1">
          <a:spLocks noChangeArrowheads="1"/>
        </xdr:cNvSpPr>
      </xdr:nvSpPr>
      <xdr:spPr bwMode="auto">
        <a:xfrm>
          <a:off x="1847850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</xdr:row>
      <xdr:rowOff>0</xdr:rowOff>
    </xdr:from>
    <xdr:to>
      <xdr:col>1</xdr:col>
      <xdr:colOff>1381125</xdr:colOff>
      <xdr:row>19</xdr:row>
      <xdr:rowOff>0</xdr:rowOff>
    </xdr:to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 txBox="1">
          <a:spLocks noChangeArrowheads="1"/>
        </xdr:cNvSpPr>
      </xdr:nvSpPr>
      <xdr:spPr bwMode="auto">
        <a:xfrm>
          <a:off x="180022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</xdr:row>
      <xdr:rowOff>0</xdr:rowOff>
    </xdr:from>
    <xdr:to>
      <xdr:col>1</xdr:col>
      <xdr:colOff>1381125</xdr:colOff>
      <xdr:row>19</xdr:row>
      <xdr:rowOff>0</xdr:rowOff>
    </xdr:to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 txBox="1">
          <a:spLocks noChangeArrowheads="1"/>
        </xdr:cNvSpPr>
      </xdr:nvSpPr>
      <xdr:spPr bwMode="auto">
        <a:xfrm>
          <a:off x="180022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</xdr:row>
      <xdr:rowOff>0</xdr:rowOff>
    </xdr:from>
    <xdr:to>
      <xdr:col>1</xdr:col>
      <xdr:colOff>1381125</xdr:colOff>
      <xdr:row>19</xdr:row>
      <xdr:rowOff>0</xdr:rowOff>
    </xdr:to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 txBox="1">
          <a:spLocks noChangeArrowheads="1"/>
        </xdr:cNvSpPr>
      </xdr:nvSpPr>
      <xdr:spPr bwMode="auto">
        <a:xfrm>
          <a:off x="180022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</xdr:row>
      <xdr:rowOff>0</xdr:rowOff>
    </xdr:from>
    <xdr:to>
      <xdr:col>1</xdr:col>
      <xdr:colOff>1381125</xdr:colOff>
      <xdr:row>19</xdr:row>
      <xdr:rowOff>0</xdr:rowOff>
    </xdr:to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 txBox="1">
          <a:spLocks noChangeArrowheads="1"/>
        </xdr:cNvSpPr>
      </xdr:nvSpPr>
      <xdr:spPr bwMode="auto">
        <a:xfrm>
          <a:off x="180022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</xdr:row>
      <xdr:rowOff>0</xdr:rowOff>
    </xdr:from>
    <xdr:to>
      <xdr:col>1</xdr:col>
      <xdr:colOff>1400175</xdr:colOff>
      <xdr:row>19</xdr:row>
      <xdr:rowOff>0</xdr:rowOff>
    </xdr:to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 txBox="1">
          <a:spLocks noChangeArrowheads="1"/>
        </xdr:cNvSpPr>
      </xdr:nvSpPr>
      <xdr:spPr bwMode="auto">
        <a:xfrm>
          <a:off x="181927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</xdr:row>
      <xdr:rowOff>0</xdr:rowOff>
    </xdr:from>
    <xdr:to>
      <xdr:col>1</xdr:col>
      <xdr:colOff>1381125</xdr:colOff>
      <xdr:row>19</xdr:row>
      <xdr:rowOff>0</xdr:rowOff>
    </xdr:to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 txBox="1">
          <a:spLocks noChangeArrowheads="1"/>
        </xdr:cNvSpPr>
      </xdr:nvSpPr>
      <xdr:spPr bwMode="auto">
        <a:xfrm>
          <a:off x="180022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</xdr:row>
      <xdr:rowOff>0</xdr:rowOff>
    </xdr:from>
    <xdr:to>
      <xdr:col>1</xdr:col>
      <xdr:colOff>1400175</xdr:colOff>
      <xdr:row>19</xdr:row>
      <xdr:rowOff>0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 txBox="1">
          <a:spLocks noChangeArrowheads="1"/>
        </xdr:cNvSpPr>
      </xdr:nvSpPr>
      <xdr:spPr bwMode="auto">
        <a:xfrm>
          <a:off x="1819275" y="2905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19" name="Text Box 8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0" name="Text Box 9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1" name="Text Box 8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2" name="Text Box 9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3" name="Text Box 8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4" name="Text Box 9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6" name="Text Box 9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7" name="Text Box 8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8" name="Text Box 9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29" name="Text Box 8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0" name="Text Box 9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1" name="Text Box 8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2" name="Text Box 9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3" name="Text Box 8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4" name="Text Box 9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5" name="Text Box 8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6" name="Text Box 9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7" name="Text Box 8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8" name="Text Box 9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39" name="Text Box 8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0" name="Text Box 9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1" name="Text Box 8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2" name="Text Box 9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3" name="Text Box 8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4" name="Text Box 9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5" name="Text Box 8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6" name="Text Box 9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7" name="Text Box 8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8" name="Text Box 9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49" name="Text Box 8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0" name="Text Box 9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1" name="Text Box 8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2" name="Text Box 9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3" name="Text Box 8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4" name="Text Box 9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5" name="Text Box 8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6" name="Text Box 9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7" name="Text Box 8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8" name="Text Box 9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59" name="Text Box 8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0" name="Text Box 9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1" name="Text Box 8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2" name="Text Box 9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4" name="Text Box 9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5" name="Text Box 8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6" name="Text Box 9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7" name="Text Box 8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8" name="Text Box 9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69" name="Text Box 8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0" name="Text Box 9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1" name="Text Box 8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2" name="Text Box 9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3" name="Text Box 8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4" name="Text Box 9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5" name="Text Box 8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6" name="Text Box 9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7" name="Text Box 8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8" name="Text Box 9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79" name="Text Box 8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0" name="Text Box 9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2" name="Text Box 9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3" name="Text Box 8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4" name="Text Box 9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5" name="Text Box 8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6" name="Text Box 9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7" name="Text Box 8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8" name="Text Box 9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89" name="Text Box 8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790" name="Text Box 9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791" name="Text Box 8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792" name="Text Box 9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793" name="Text Box 8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794" name="Text Box 9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795" name="Text Box 8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796" name="Text Box 9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797" name="Text Box 8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798" name="Text Box 9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799" name="Text Box 8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0" name="Text Box 9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1" name="Text Box 8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2" name="Text Box 9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3" name="Text Box 8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4" name="Text Box 9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5" name="Text Box 8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6" name="Text Box 9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7" name="Text Box 8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8" name="Text Box 9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09" name="Text Box 8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0" name="Text Box 9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1" name="Text Box 8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2" name="Text Box 9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3" name="Text Box 8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4" name="Text Box 9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5" name="Text Box 8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6" name="Text Box 9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8" name="Text Box 9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19" name="Text Box 8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0" name="Text Box 9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1" name="Text Box 8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2" name="Text Box 9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3" name="Text Box 8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4" name="Text Box 9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5" name="Text Box 8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6" name="Text Box 9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7" name="Text Box 8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8" name="Text Box 9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29" name="Text Box 8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0" name="Text Box 9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1" name="Text Box 8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2" name="Text Box 9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3" name="Text Box 8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4" name="Text Box 9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6" name="Text Box 9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7" name="Text Box 8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8" name="Text Box 9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39" name="Text Box 8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0" name="Text Box 9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1" name="Text Box 8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2" name="Text Box 9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3" name="Text Box 8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4" name="Text Box 9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5" name="Text Box 8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6" name="Text Box 9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7" name="Text Box 8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8" name="Text Box 9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49" name="Text Box 8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0" name="Text Box 9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1" name="Text Box 8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2" name="Text Box 9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3" name="Text Box 8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4" name="Text Box 9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5" name="Text Box 8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6" name="Text Box 9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7" name="Text Box 8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8" name="Text Box 9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59" name="Text Box 8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60" name="Text Box 9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61" name="Text Box 8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993</xdr:row>
      <xdr:rowOff>9525</xdr:rowOff>
    </xdr:to>
    <xdr:sp macro="" textlink="">
      <xdr:nvSpPr>
        <xdr:cNvPr id="1862" name="Text Box 9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63" name="Text Box 8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64" name="Text Box 9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65" name="Text Box 8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66" name="Text Box 9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67" name="Text Box 8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68" name="Text Box 9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69" name="Text Box 8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0" name="Text Box 9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1" name="Text Box 8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2" name="Text Box 9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3" name="Text Box 8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4" name="Text Box 9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5" name="Text Box 8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6" name="Text Box 9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7" name="Text Box 8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8" name="Text Box 9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79" name="Text Box 8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0" name="Text Box 9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1" name="Text Box 8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2" name="Text Box 9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3" name="Text Box 8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4" name="Text Box 9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5" name="Text Box 8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6" name="Text Box 9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7" name="Text Box 8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8" name="Text Box 9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0" name="Text Box 9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1" name="Text Box 8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2" name="Text Box 9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3" name="Text Box 8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4" name="Text Box 9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5" name="Text Box 8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6" name="Text Box 9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7" name="Text Box 8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8" name="Text Box 9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899" name="Text Box 8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0" name="Text Box 9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1" name="Text Box 8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2" name="Text Box 9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3" name="Text Box 8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4" name="Text Box 9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5" name="Text Box 8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6" name="Text Box 9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8" name="Text Box 9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09" name="Text Box 8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0" name="Text Box 9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1" name="Text Box 8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2" name="Text Box 9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3" name="Text Box 8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4" name="Text Box 9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5" name="Text Box 8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6" name="Text Box 9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7" name="Text Box 8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8" name="Text Box 9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19" name="Text Box 8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0" name="Text Box 9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1" name="Text Box 8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2" name="Text Box 9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3" name="Text Box 8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4" name="Text Box 9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5" name="Text Box 8">
          <a:extLst>
            <a:ext uri="{FF2B5EF4-FFF2-40B4-BE49-F238E27FC236}">
              <a16:creationId xmlns:a16="http://schemas.microsoft.com/office/drawing/2014/main" id="{00000000-0008-0000-0100-000089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6" name="Text Box 9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7" name="Text Box 8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8" name="Text Box 9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29" name="Text Box 8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30" name="Text Box 9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31" name="Text Box 8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32" name="Text Box 9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33" name="Text Box 8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992</xdr:row>
      <xdr:rowOff>0</xdr:rowOff>
    </xdr:from>
    <xdr:to>
      <xdr:col>1</xdr:col>
      <xdr:colOff>1304925</xdr:colOff>
      <xdr:row>999</xdr:row>
      <xdr:rowOff>110067</xdr:rowOff>
    </xdr:to>
    <xdr:sp macro="" textlink="">
      <xdr:nvSpPr>
        <xdr:cNvPr id="1934" name="Text Box 9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SpPr txBox="1">
          <a:spLocks noChangeArrowheads="1"/>
        </xdr:cNvSpPr>
      </xdr:nvSpPr>
      <xdr:spPr bwMode="auto">
        <a:xfrm>
          <a:off x="1819275" y="179508150"/>
          <a:ext cx="0" cy="171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35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36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37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38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39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0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1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2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3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4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5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6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7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8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49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0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1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2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3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4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5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6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7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8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59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0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2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3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4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5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6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7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8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69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0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1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2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3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4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5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6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7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8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0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1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2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3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4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5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6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7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8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89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0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1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2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3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4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5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6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8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1999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2000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2001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2002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2003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1957</xdr:row>
      <xdr:rowOff>0</xdr:rowOff>
    </xdr:from>
    <xdr:to>
      <xdr:col>1</xdr:col>
      <xdr:colOff>1304925</xdr:colOff>
      <xdr:row>1964</xdr:row>
      <xdr:rowOff>77932</xdr:rowOff>
    </xdr:to>
    <xdr:sp macro="" textlink="">
      <xdr:nvSpPr>
        <xdr:cNvPr id="2004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362188125"/>
          <a:ext cx="0" cy="161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05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06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07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08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09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0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1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2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3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4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5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6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7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8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19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0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1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2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3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4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5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6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7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8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29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0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1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2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4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5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6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7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8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39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0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1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2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3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4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5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6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7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8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49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0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1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2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3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4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5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6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7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8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59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0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1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2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3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4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5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6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7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8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70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71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72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73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74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2548</xdr:row>
      <xdr:rowOff>0</xdr:rowOff>
    </xdr:from>
    <xdr:to>
      <xdr:col>1</xdr:col>
      <xdr:colOff>1304925</xdr:colOff>
      <xdr:row>2553</xdr:row>
      <xdr:rowOff>100818</xdr:rowOff>
    </xdr:to>
    <xdr:sp macro="" textlink="">
      <xdr:nvSpPr>
        <xdr:cNvPr id="2075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478097850"/>
          <a:ext cx="0" cy="91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2924</xdr:row>
      <xdr:rowOff>123825</xdr:rowOff>
    </xdr:from>
    <xdr:to>
      <xdr:col>1</xdr:col>
      <xdr:colOff>2219325</xdr:colOff>
      <xdr:row>2924</xdr:row>
      <xdr:rowOff>123825</xdr:rowOff>
    </xdr:to>
    <xdr:sp macro="" textlink="">
      <xdr:nvSpPr>
        <xdr:cNvPr id="2076" name="Line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28575" y="549144825"/>
          <a:ext cx="2705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2933</xdr:row>
      <xdr:rowOff>123825</xdr:rowOff>
    </xdr:from>
    <xdr:to>
      <xdr:col>1</xdr:col>
      <xdr:colOff>2238375</xdr:colOff>
      <xdr:row>2933</xdr:row>
      <xdr:rowOff>123825</xdr:rowOff>
    </xdr:to>
    <xdr:sp macro="" textlink="">
      <xdr:nvSpPr>
        <xdr:cNvPr id="2077" name="Line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47625" y="550602150"/>
          <a:ext cx="2705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142875</xdr:colOff>
      <xdr:row>2924</xdr:row>
      <xdr:rowOff>114300</xdr:rowOff>
    </xdr:from>
    <xdr:to>
      <xdr:col>5</xdr:col>
      <xdr:colOff>628650</xdr:colOff>
      <xdr:row>2924</xdr:row>
      <xdr:rowOff>123825</xdr:rowOff>
    </xdr:to>
    <xdr:sp macro="" textlink="">
      <xdr:nvSpPr>
        <xdr:cNvPr id="2078" name="Line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4600575" y="549135300"/>
          <a:ext cx="2638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2933</xdr:row>
      <xdr:rowOff>47625</xdr:rowOff>
    </xdr:from>
    <xdr:to>
      <xdr:col>5</xdr:col>
      <xdr:colOff>771525</xdr:colOff>
      <xdr:row>2933</xdr:row>
      <xdr:rowOff>47625</xdr:rowOff>
    </xdr:to>
    <xdr:sp macro="" textlink="">
      <xdr:nvSpPr>
        <xdr:cNvPr id="2079" name="Line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4562475" y="5505259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Ingenieria\Evaluacion%20y%20Costo\Documentos%20Compartidos%20Evaluacion%20y%20Costo\ELVIRA\2021\RECLAMACIONES\ZONA%20I\DAJABON\PRESUPUESTO%20ACT.%20NO.2%20PARTIDO,%20LA%20GORRA22-2-2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a.montas/AppData/Local/Microsoft/Windows/Temporary%20Internet%20Files/Content.Outlook/2H869UQ5/FORMATO%20INAPA/BARRIO+MARIA+TRINIDAD+SANCHEZ%20(2)-INAPA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048AA\PROYECTO%20AQN-WC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. NO.2  (xiomara)"/>
      <sheetName val="PRESUPUESTO BASE"/>
      <sheetName val="ANALISIS PARTIDO ACT.2 "/>
      <sheetName val="ANALISIS PARTIDO LIC."/>
      <sheetName val="ACT. NO.2 "/>
      <sheetName val="PRECIOS"/>
      <sheetName val="ACT. NO.2 MARZO21 este "/>
      <sheetName val="ANALISIS INAPA ACT.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.Tierras A"/>
      <sheetName val="materiales (2)"/>
      <sheetName val="Datos"/>
      <sheetName val="INSU"/>
      <sheetName val="MO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caseta_de_planta_(2)"/>
      <sheetName val="cisterna_"/>
      <sheetName val="caseta_de_planta"/>
      <sheetName val="Relacion_de_proyecto"/>
      <sheetName val="Análisis_de_Precios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7">
          <cell r="C7" t="str">
            <v>Cant.</v>
          </cell>
        </row>
      </sheetData>
      <sheetData sheetId="19"/>
      <sheetData sheetId="20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caseta_de_planta_(2)"/>
      <sheetName val="cisterna_"/>
      <sheetName val="caseta_de_planta"/>
      <sheetName val="Relacion_de_proyecto"/>
      <sheetName val="Análisis_de_Precios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2908" transitionEvaluation="1" transitionEntry="1">
    <tabColor rgb="FFC00000"/>
  </sheetPr>
  <dimension ref="A1:BJ2960"/>
  <sheetViews>
    <sheetView showGridLines="0" showZeros="0" tabSelected="1" view="pageBreakPreview" topLeftCell="A2908" zoomScaleNormal="110" zoomScaleSheetLayoutView="100" workbookViewId="0">
      <selection activeCell="J2935" sqref="J2935"/>
    </sheetView>
  </sheetViews>
  <sheetFormatPr baseColWidth="10" defaultColWidth="11.42578125" defaultRowHeight="12.75" x14ac:dyDescent="0.2"/>
  <cols>
    <col min="1" max="1" width="7.7109375" style="805" customWidth="1"/>
    <col min="2" max="2" width="59.140625" style="5" customWidth="1"/>
    <col min="3" max="3" width="11" style="5" customWidth="1"/>
    <col min="4" max="4" width="8.28515625" style="5" customWidth="1"/>
    <col min="5" max="5" width="13" style="5" customWidth="1"/>
    <col min="6" max="6" width="15" style="5" customWidth="1"/>
    <col min="7" max="7" width="13.5703125" style="5" bestFit="1" customWidth="1"/>
    <col min="8" max="8" width="13.5703125" style="5" customWidth="1"/>
    <col min="9" max="9" width="13.140625" style="5" customWidth="1"/>
    <col min="10" max="10" width="12.5703125" style="5" customWidth="1"/>
    <col min="11" max="11" width="12.85546875" style="5" customWidth="1"/>
    <col min="12" max="16384" width="11.42578125" style="5"/>
  </cols>
  <sheetData>
    <row r="1" spans="1:62" s="6" customFormat="1" ht="13.5" thickTop="1" x14ac:dyDescent="0.2">
      <c r="A1" s="1"/>
      <c r="B1" s="2"/>
      <c r="C1" s="3"/>
      <c r="D1" s="2"/>
      <c r="E1" s="4"/>
      <c r="F1" s="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 x14ac:dyDescent="0.2">
      <c r="A2" s="7" t="s">
        <v>0</v>
      </c>
      <c r="B2" s="7"/>
      <c r="C2" s="7"/>
      <c r="D2" s="7"/>
      <c r="E2" s="7"/>
      <c r="F2" s="7"/>
    </row>
    <row r="3" spans="1:62" x14ac:dyDescent="0.2">
      <c r="A3" s="7" t="s">
        <v>1</v>
      </c>
      <c r="B3" s="7"/>
      <c r="C3" s="7"/>
      <c r="D3" s="7"/>
      <c r="E3" s="7"/>
      <c r="F3" s="7"/>
    </row>
    <row r="4" spans="1:62" x14ac:dyDescent="0.2">
      <c r="A4" s="7" t="s">
        <v>2</v>
      </c>
      <c r="B4" s="7"/>
      <c r="C4" s="7"/>
      <c r="D4" s="7"/>
      <c r="E4" s="7"/>
      <c r="F4" s="7"/>
    </row>
    <row r="5" spans="1:62" x14ac:dyDescent="0.2">
      <c r="A5" s="7" t="s">
        <v>3</v>
      </c>
      <c r="B5" s="7"/>
      <c r="C5" s="7"/>
      <c r="D5" s="7"/>
      <c r="E5" s="7"/>
      <c r="F5" s="7"/>
    </row>
    <row r="6" spans="1:62" ht="12.75" customHeight="1" x14ac:dyDescent="0.2">
      <c r="A6" s="8"/>
      <c r="B6" s="8"/>
      <c r="C6" s="9"/>
      <c r="D6" s="8"/>
      <c r="E6" s="8"/>
      <c r="F6" s="9"/>
    </row>
    <row r="7" spans="1:62" ht="12" customHeight="1" x14ac:dyDescent="0.2">
      <c r="A7" s="10" t="s">
        <v>4</v>
      </c>
      <c r="B7" s="10"/>
      <c r="C7" s="9"/>
      <c r="D7" s="8"/>
      <c r="E7" s="8"/>
      <c r="F7" s="9"/>
    </row>
    <row r="8" spans="1:62" ht="14.25" customHeight="1" x14ac:dyDescent="0.2">
      <c r="A8" s="11" t="s">
        <v>5</v>
      </c>
      <c r="B8" s="12"/>
      <c r="C8" s="12"/>
      <c r="D8" s="12"/>
      <c r="E8" s="12"/>
      <c r="F8" s="12"/>
    </row>
    <row r="9" spans="1:62" x14ac:dyDescent="0.2">
      <c r="A9" s="13" t="s">
        <v>6</v>
      </c>
      <c r="B9" s="13"/>
      <c r="C9" s="14"/>
      <c r="D9" s="13"/>
      <c r="E9" s="15" t="s">
        <v>7</v>
      </c>
      <c r="F9" s="15"/>
    </row>
    <row r="10" spans="1:62" x14ac:dyDescent="0.2">
      <c r="A10" s="16" t="s">
        <v>8</v>
      </c>
      <c r="B10" s="13"/>
      <c r="C10" s="14"/>
      <c r="D10" s="13"/>
      <c r="E10" s="17" t="s">
        <v>9</v>
      </c>
      <c r="F10" s="15"/>
    </row>
    <row r="11" spans="1:62" x14ac:dyDescent="0.2">
      <c r="A11" s="18"/>
      <c r="B11" s="18"/>
      <c r="C11" s="18"/>
      <c r="D11" s="18"/>
      <c r="E11" s="18"/>
      <c r="F11" s="18"/>
    </row>
    <row r="12" spans="1:62" ht="19.5" customHeight="1" x14ac:dyDescent="0.2">
      <c r="A12" s="19" t="s">
        <v>10</v>
      </c>
      <c r="B12" s="19"/>
      <c r="C12" s="19"/>
      <c r="D12" s="19"/>
      <c r="E12" s="19"/>
      <c r="F12" s="19"/>
    </row>
    <row r="13" spans="1:62" s="23" customFormat="1" ht="16.5" customHeight="1" x14ac:dyDescent="0.2">
      <c r="A13" s="20" t="s">
        <v>11</v>
      </c>
      <c r="B13" s="20" t="s">
        <v>12</v>
      </c>
      <c r="C13" s="21" t="s">
        <v>13</v>
      </c>
      <c r="D13" s="20" t="s">
        <v>14</v>
      </c>
      <c r="E13" s="21" t="s">
        <v>15</v>
      </c>
      <c r="F13" s="22" t="s">
        <v>16</v>
      </c>
    </row>
    <row r="14" spans="1:62" x14ac:dyDescent="0.2">
      <c r="A14" s="24"/>
      <c r="B14" s="25"/>
      <c r="C14" s="24"/>
      <c r="D14" s="24"/>
      <c r="E14" s="24"/>
      <c r="F14" s="24"/>
    </row>
    <row r="15" spans="1:62" s="31" customFormat="1" x14ac:dyDescent="0.2">
      <c r="A15" s="26" t="s">
        <v>17</v>
      </c>
      <c r="B15" s="27" t="s">
        <v>18</v>
      </c>
      <c r="C15" s="28"/>
      <c r="D15" s="29"/>
      <c r="E15" s="28"/>
      <c r="F15" s="30">
        <f>ROUND(C15*E15,2)</f>
        <v>0</v>
      </c>
    </row>
    <row r="16" spans="1:62" s="31" customFormat="1" ht="5.45" customHeight="1" x14ac:dyDescent="0.2">
      <c r="A16" s="26"/>
      <c r="B16" s="27"/>
      <c r="C16" s="28"/>
      <c r="D16" s="29"/>
      <c r="E16" s="28"/>
      <c r="F16" s="30">
        <f>ROUND(C16*E16,2)</f>
        <v>0</v>
      </c>
    </row>
    <row r="17" spans="1:7" s="31" customFormat="1" x14ac:dyDescent="0.2">
      <c r="A17" s="32" t="s">
        <v>19</v>
      </c>
      <c r="B17" s="33" t="s">
        <v>20</v>
      </c>
      <c r="C17" s="28"/>
      <c r="D17" s="29"/>
      <c r="E17" s="28"/>
      <c r="F17" s="30">
        <f>ROUND(C17*E17,2)</f>
        <v>0</v>
      </c>
    </row>
    <row r="18" spans="1:7" s="31" customFormat="1" ht="8.1" customHeight="1" x14ac:dyDescent="0.2">
      <c r="A18" s="32"/>
      <c r="B18" s="33"/>
      <c r="C18" s="28"/>
      <c r="D18" s="29"/>
      <c r="E18" s="28"/>
      <c r="F18" s="30"/>
    </row>
    <row r="19" spans="1:7" s="31" customFormat="1" x14ac:dyDescent="0.2">
      <c r="A19" s="32">
        <v>1</v>
      </c>
      <c r="B19" s="34" t="s">
        <v>21</v>
      </c>
      <c r="C19" s="28"/>
      <c r="D19" s="29"/>
      <c r="E19" s="28"/>
      <c r="F19" s="30"/>
    </row>
    <row r="20" spans="1:7" s="31" customFormat="1" ht="4.5" customHeight="1" x14ac:dyDescent="0.2">
      <c r="A20" s="32"/>
      <c r="B20" s="34"/>
      <c r="C20" s="28"/>
      <c r="D20" s="29"/>
      <c r="E20" s="28"/>
      <c r="F20" s="30"/>
    </row>
    <row r="21" spans="1:7" s="31" customFormat="1" x14ac:dyDescent="0.2">
      <c r="A21" s="35">
        <v>1.1000000000000001</v>
      </c>
      <c r="B21" s="34" t="s">
        <v>22</v>
      </c>
      <c r="C21" s="36"/>
      <c r="D21" s="37"/>
      <c r="E21" s="36"/>
      <c r="F21" s="30"/>
    </row>
    <row r="22" spans="1:7" s="31" customFormat="1" x14ac:dyDescent="0.2">
      <c r="A22" s="38" t="s">
        <v>23</v>
      </c>
      <c r="B22" s="39" t="s">
        <v>24</v>
      </c>
      <c r="C22" s="36">
        <v>2</v>
      </c>
      <c r="D22" s="37" t="s">
        <v>25</v>
      </c>
      <c r="E22" s="36">
        <v>850</v>
      </c>
      <c r="F22" s="30">
        <f>ROUND(C22*E22,2)</f>
        <v>1700</v>
      </c>
      <c r="G22" s="40"/>
    </row>
    <row r="23" spans="1:7" s="31" customFormat="1" x14ac:dyDescent="0.2">
      <c r="A23" s="38" t="s">
        <v>26</v>
      </c>
      <c r="B23" s="39" t="s">
        <v>27</v>
      </c>
      <c r="C23" s="36">
        <v>2</v>
      </c>
      <c r="D23" s="37" t="s">
        <v>25</v>
      </c>
      <c r="E23" s="36">
        <v>2500</v>
      </c>
      <c r="F23" s="30">
        <f>ROUND(C23*E23,2)</f>
        <v>5000</v>
      </c>
      <c r="G23" s="40"/>
    </row>
    <row r="24" spans="1:7" s="31" customFormat="1" ht="25.5" x14ac:dyDescent="0.2">
      <c r="A24" s="38" t="s">
        <v>28</v>
      </c>
      <c r="B24" s="39" t="s">
        <v>29</v>
      </c>
      <c r="C24" s="36">
        <v>2</v>
      </c>
      <c r="D24" s="37" t="s">
        <v>30</v>
      </c>
      <c r="E24" s="36">
        <v>3600</v>
      </c>
      <c r="F24" s="30">
        <f>ROUND(C24*E24,2)</f>
        <v>7200</v>
      </c>
      <c r="G24" s="40"/>
    </row>
    <row r="25" spans="1:7" s="31" customFormat="1" ht="3.95" customHeight="1" x14ac:dyDescent="0.2">
      <c r="A25" s="41"/>
      <c r="B25" s="39"/>
      <c r="C25" s="36"/>
      <c r="D25" s="37"/>
      <c r="E25" s="36"/>
      <c r="F25" s="30"/>
      <c r="G25" s="40"/>
    </row>
    <row r="26" spans="1:7" s="31" customFormat="1" x14ac:dyDescent="0.2">
      <c r="A26" s="32">
        <v>2</v>
      </c>
      <c r="B26" s="34" t="s">
        <v>31</v>
      </c>
      <c r="C26" s="28"/>
      <c r="D26" s="29"/>
      <c r="E26" s="28"/>
      <c r="F26" s="30"/>
      <c r="G26" s="40"/>
    </row>
    <row r="27" spans="1:7" s="31" customFormat="1" x14ac:dyDescent="0.2">
      <c r="A27" s="41">
        <v>2.1</v>
      </c>
      <c r="B27" s="39" t="s">
        <v>32</v>
      </c>
      <c r="C27" s="36">
        <v>2</v>
      </c>
      <c r="D27" s="37" t="s">
        <v>33</v>
      </c>
      <c r="E27" s="36">
        <v>11509.75</v>
      </c>
      <c r="F27" s="30">
        <f>ROUND(C27*E27,2)</f>
        <v>23019.5</v>
      </c>
      <c r="G27" s="40"/>
    </row>
    <row r="28" spans="1:7" s="31" customFormat="1" ht="8.1" customHeight="1" x14ac:dyDescent="0.2">
      <c r="A28" s="41"/>
      <c r="B28" s="39"/>
      <c r="C28" s="36"/>
      <c r="D28" s="37"/>
      <c r="E28" s="36"/>
      <c r="F28" s="30">
        <f>ROUND(C28*E28,2)</f>
        <v>0</v>
      </c>
      <c r="G28" s="40"/>
    </row>
    <row r="29" spans="1:7" s="31" customFormat="1" x14ac:dyDescent="0.2">
      <c r="A29" s="42">
        <v>3</v>
      </c>
      <c r="B29" s="39" t="s">
        <v>34</v>
      </c>
      <c r="C29" s="36">
        <v>48</v>
      </c>
      <c r="D29" s="37" t="s">
        <v>35</v>
      </c>
      <c r="E29" s="36">
        <v>1852.95</v>
      </c>
      <c r="F29" s="30">
        <f>ROUND(C29*E29,2)</f>
        <v>88941.6</v>
      </c>
      <c r="G29" s="40"/>
    </row>
    <row r="30" spans="1:7" s="31" customFormat="1" ht="4.5" customHeight="1" x14ac:dyDescent="0.2">
      <c r="A30" s="41"/>
      <c r="B30" s="39"/>
      <c r="C30" s="36"/>
      <c r="D30" s="37"/>
      <c r="E30" s="36"/>
      <c r="F30" s="30">
        <f t="shared" ref="F30:F35" si="0">ROUND(C30*E30,2)</f>
        <v>0</v>
      </c>
      <c r="G30" s="40"/>
    </row>
    <row r="31" spans="1:7" s="31" customFormat="1" x14ac:dyDescent="0.2">
      <c r="A31" s="32">
        <v>4</v>
      </c>
      <c r="B31" s="34" t="s">
        <v>36</v>
      </c>
      <c r="C31" s="36"/>
      <c r="D31" s="37"/>
      <c r="E31" s="36"/>
      <c r="F31" s="30">
        <f t="shared" si="0"/>
        <v>0</v>
      </c>
      <c r="G31" s="40"/>
    </row>
    <row r="32" spans="1:7" s="31" customFormat="1" x14ac:dyDescent="0.2">
      <c r="A32" s="41">
        <v>4.0999999999999996</v>
      </c>
      <c r="B32" s="39" t="s">
        <v>37</v>
      </c>
      <c r="C32" s="36">
        <v>36</v>
      </c>
      <c r="D32" s="37" t="s">
        <v>38</v>
      </c>
      <c r="E32" s="36">
        <v>1152.57</v>
      </c>
      <c r="F32" s="30">
        <f>ROUND(C32*E32,2)</f>
        <v>41492.519999999997</v>
      </c>
      <c r="G32" s="40"/>
    </row>
    <row r="33" spans="1:7" s="31" customFormat="1" x14ac:dyDescent="0.2">
      <c r="A33" s="38">
        <v>4.2</v>
      </c>
      <c r="B33" s="39" t="s">
        <v>39</v>
      </c>
      <c r="C33" s="36">
        <v>36</v>
      </c>
      <c r="D33" s="37" t="s">
        <v>38</v>
      </c>
      <c r="E33" s="36">
        <v>132.01</v>
      </c>
      <c r="F33" s="30">
        <f>ROUND(C33*E33,2)</f>
        <v>4752.3599999999997</v>
      </c>
      <c r="G33" s="40"/>
    </row>
    <row r="34" spans="1:7" s="31" customFormat="1" ht="8.25" customHeight="1" x14ac:dyDescent="0.2">
      <c r="A34" s="35"/>
      <c r="B34" s="34"/>
      <c r="C34" s="43"/>
      <c r="D34" s="37"/>
      <c r="E34" s="36"/>
      <c r="F34" s="30">
        <f t="shared" si="0"/>
        <v>0</v>
      </c>
      <c r="G34" s="40"/>
    </row>
    <row r="35" spans="1:7" s="31" customFormat="1" ht="25.5" x14ac:dyDescent="0.2">
      <c r="A35" s="44">
        <v>5</v>
      </c>
      <c r="B35" s="34" t="s">
        <v>40</v>
      </c>
      <c r="C35" s="36"/>
      <c r="D35" s="37"/>
      <c r="E35" s="36"/>
      <c r="F35" s="30">
        <f t="shared" si="0"/>
        <v>0</v>
      </c>
      <c r="G35" s="40"/>
    </row>
    <row r="36" spans="1:7" s="31" customFormat="1" x14ac:dyDescent="0.2">
      <c r="A36" s="41">
        <v>5.0999999999999996</v>
      </c>
      <c r="B36" s="39" t="s">
        <v>41</v>
      </c>
      <c r="C36" s="45">
        <v>4.6349999999999998</v>
      </c>
      <c r="D36" s="37" t="s">
        <v>38</v>
      </c>
      <c r="E36" s="36">
        <v>12773.3</v>
      </c>
      <c r="F36" s="30">
        <f>ROUND(C36*E36,2)</f>
        <v>59204.25</v>
      </c>
      <c r="G36" s="40"/>
    </row>
    <row r="37" spans="1:7" s="31" customFormat="1" x14ac:dyDescent="0.2">
      <c r="A37" s="41">
        <v>5.2</v>
      </c>
      <c r="B37" s="39" t="s">
        <v>42</v>
      </c>
      <c r="C37" s="45">
        <v>3.6749999999999998</v>
      </c>
      <c r="D37" s="37" t="s">
        <v>38</v>
      </c>
      <c r="E37" s="36">
        <v>10008.459999999999</v>
      </c>
      <c r="F37" s="30">
        <f>ROUND(C37*E37,2)</f>
        <v>36781.089999999997</v>
      </c>
      <c r="G37" s="40"/>
    </row>
    <row r="38" spans="1:7" s="31" customFormat="1" x14ac:dyDescent="0.2">
      <c r="A38" s="41">
        <v>5.3</v>
      </c>
      <c r="B38" s="39" t="s">
        <v>43</v>
      </c>
      <c r="C38" s="36">
        <v>8.1</v>
      </c>
      <c r="D38" s="37" t="s">
        <v>38</v>
      </c>
      <c r="E38" s="36">
        <v>13879.48</v>
      </c>
      <c r="F38" s="30">
        <f>ROUND(C38*E38,2)</f>
        <v>112423.79</v>
      </c>
      <c r="G38" s="40"/>
    </row>
    <row r="39" spans="1:7" s="31" customFormat="1" ht="11.25" customHeight="1" x14ac:dyDescent="0.2">
      <c r="A39" s="41"/>
      <c r="B39" s="39"/>
      <c r="C39" s="36"/>
      <c r="D39" s="37"/>
      <c r="E39" s="36"/>
      <c r="F39" s="30"/>
      <c r="G39" s="40"/>
    </row>
    <row r="40" spans="1:7" s="31" customFormat="1" x14ac:dyDescent="0.2">
      <c r="A40" s="44">
        <v>6</v>
      </c>
      <c r="B40" s="34" t="s">
        <v>44</v>
      </c>
      <c r="C40" s="36"/>
      <c r="D40" s="37"/>
      <c r="E40" s="36"/>
      <c r="F40" s="30">
        <f>ROUND(C40*E40,2)</f>
        <v>0</v>
      </c>
      <c r="G40" s="40"/>
    </row>
    <row r="41" spans="1:7" s="31" customFormat="1" x14ac:dyDescent="0.2">
      <c r="A41" s="41">
        <v>6.1</v>
      </c>
      <c r="B41" s="39" t="s">
        <v>45</v>
      </c>
      <c r="C41" s="36">
        <v>1</v>
      </c>
      <c r="D41" s="37" t="s">
        <v>25</v>
      </c>
      <c r="E41" s="36">
        <v>12500</v>
      </c>
      <c r="F41" s="30">
        <f>ROUND(C41*E41,2)</f>
        <v>12500</v>
      </c>
      <c r="G41" s="40"/>
    </row>
    <row r="42" spans="1:7" s="31" customFormat="1" ht="7.5" customHeight="1" x14ac:dyDescent="0.2">
      <c r="A42" s="42"/>
      <c r="B42" s="39"/>
      <c r="C42" s="36"/>
      <c r="D42" s="37"/>
      <c r="E42" s="36"/>
      <c r="F42" s="30"/>
      <c r="G42" s="40"/>
    </row>
    <row r="43" spans="1:7" s="31" customFormat="1" x14ac:dyDescent="0.2">
      <c r="A43" s="42">
        <v>7</v>
      </c>
      <c r="B43" s="39" t="s">
        <v>46</v>
      </c>
      <c r="C43" s="36">
        <v>1</v>
      </c>
      <c r="D43" s="37" t="s">
        <v>25</v>
      </c>
      <c r="E43" s="36">
        <v>10500</v>
      </c>
      <c r="F43" s="30">
        <f>ROUND(C43*E43,2)</f>
        <v>10500</v>
      </c>
      <c r="G43" s="40"/>
    </row>
    <row r="44" spans="1:7" s="31" customFormat="1" x14ac:dyDescent="0.2">
      <c r="A44" s="41"/>
      <c r="B44" s="39"/>
      <c r="C44" s="36"/>
      <c r="D44" s="37"/>
      <c r="E44" s="36"/>
      <c r="F44" s="30">
        <f>ROUND(C44*E44,2)</f>
        <v>0</v>
      </c>
      <c r="G44" s="40"/>
    </row>
    <row r="45" spans="1:7" s="31" customFormat="1" x14ac:dyDescent="0.2">
      <c r="A45" s="32">
        <v>8</v>
      </c>
      <c r="B45" s="34" t="s">
        <v>47</v>
      </c>
      <c r="C45" s="36"/>
      <c r="D45" s="37"/>
      <c r="E45" s="36"/>
      <c r="F45" s="30">
        <f>ROUND(C45*E45,2)</f>
        <v>0</v>
      </c>
      <c r="G45" s="40"/>
    </row>
    <row r="46" spans="1:7" s="47" customFormat="1" x14ac:dyDescent="0.2">
      <c r="A46" s="41">
        <v>8.1</v>
      </c>
      <c r="B46" s="39" t="s">
        <v>48</v>
      </c>
      <c r="C46" s="36">
        <v>6</v>
      </c>
      <c r="D46" s="37" t="s">
        <v>49</v>
      </c>
      <c r="E46" s="36">
        <v>4456.0600000000004</v>
      </c>
      <c r="F46" s="30">
        <f>ROUND(C46*E46,2)</f>
        <v>26736.36</v>
      </c>
      <c r="G46" s="46"/>
    </row>
    <row r="47" spans="1:7" s="47" customFormat="1" x14ac:dyDescent="0.2">
      <c r="A47" s="41"/>
      <c r="B47" s="39"/>
      <c r="C47" s="36"/>
      <c r="D47" s="37"/>
      <c r="E47" s="36"/>
      <c r="F47" s="30">
        <f>ROUND(C47*E47,2)</f>
        <v>0</v>
      </c>
      <c r="G47" s="46"/>
    </row>
    <row r="48" spans="1:7" s="31" customFormat="1" x14ac:dyDescent="0.2">
      <c r="A48" s="32">
        <v>9</v>
      </c>
      <c r="B48" s="34" t="s">
        <v>50</v>
      </c>
      <c r="C48" s="36"/>
      <c r="D48" s="37"/>
      <c r="E48" s="36"/>
      <c r="F48" s="30"/>
      <c r="G48" s="40"/>
    </row>
    <row r="49" spans="1:7" s="31" customFormat="1" x14ac:dyDescent="0.2">
      <c r="A49" s="41"/>
      <c r="B49" s="39"/>
      <c r="C49" s="36"/>
      <c r="D49" s="37"/>
      <c r="E49" s="36"/>
      <c r="F49" s="30"/>
      <c r="G49" s="40"/>
    </row>
    <row r="50" spans="1:7" s="31" customFormat="1" x14ac:dyDescent="0.2">
      <c r="A50" s="35">
        <v>9.1</v>
      </c>
      <c r="B50" s="34" t="s">
        <v>51</v>
      </c>
      <c r="C50" s="36"/>
      <c r="D50" s="37"/>
      <c r="E50" s="36"/>
      <c r="F50" s="30">
        <f t="shared" ref="F50" si="1">ROUND(C50*E50,2)</f>
        <v>0</v>
      </c>
      <c r="G50" s="40"/>
    </row>
    <row r="51" spans="1:7" s="31" customFormat="1" x14ac:dyDescent="0.2">
      <c r="A51" s="38" t="s">
        <v>52</v>
      </c>
      <c r="B51" s="39" t="s">
        <v>53</v>
      </c>
      <c r="C51" s="36">
        <v>8.5384000000000011</v>
      </c>
      <c r="D51" s="37" t="s">
        <v>38</v>
      </c>
      <c r="E51" s="36">
        <v>576.89</v>
      </c>
      <c r="F51" s="30">
        <f>ROUND(C51*E51,2)</f>
        <v>4925.72</v>
      </c>
      <c r="G51" s="40"/>
    </row>
    <row r="52" spans="1:7" s="31" customFormat="1" x14ac:dyDescent="0.2">
      <c r="A52" s="38" t="s">
        <v>54</v>
      </c>
      <c r="B52" s="39" t="s">
        <v>55</v>
      </c>
      <c r="C52" s="36">
        <v>14.778000000000002</v>
      </c>
      <c r="D52" s="37" t="s">
        <v>38</v>
      </c>
      <c r="E52" s="36">
        <v>576.89</v>
      </c>
      <c r="F52" s="30">
        <f>ROUND(C52*E52,2)</f>
        <v>8525.2800000000007</v>
      </c>
      <c r="G52" s="40"/>
    </row>
    <row r="53" spans="1:7" s="31" customFormat="1" x14ac:dyDescent="0.2">
      <c r="A53" s="38" t="s">
        <v>56</v>
      </c>
      <c r="B53" s="39" t="s">
        <v>57</v>
      </c>
      <c r="C53" s="36">
        <v>213.46000000000004</v>
      </c>
      <c r="D53" s="37" t="s">
        <v>58</v>
      </c>
      <c r="E53" s="36">
        <v>31.42</v>
      </c>
      <c r="F53" s="30">
        <f>ROUND(C53*E53,2)</f>
        <v>6706.91</v>
      </c>
      <c r="G53" s="40"/>
    </row>
    <row r="54" spans="1:7" s="31" customFormat="1" x14ac:dyDescent="0.2">
      <c r="A54" s="38" t="s">
        <v>59</v>
      </c>
      <c r="B54" s="39" t="s">
        <v>60</v>
      </c>
      <c r="C54" s="36">
        <v>33.825200000000002</v>
      </c>
      <c r="D54" s="37" t="s">
        <v>61</v>
      </c>
      <c r="E54" s="36">
        <v>53.55</v>
      </c>
      <c r="F54" s="30">
        <f>ROUND(C54*E54,2)</f>
        <v>1811.34</v>
      </c>
      <c r="G54" s="40"/>
    </row>
    <row r="55" spans="1:7" s="31" customFormat="1" x14ac:dyDescent="0.2">
      <c r="A55" s="38" t="s">
        <v>62</v>
      </c>
      <c r="B55" s="39" t="s">
        <v>63</v>
      </c>
      <c r="C55" s="36">
        <v>1</v>
      </c>
      <c r="D55" s="37" t="s">
        <v>25</v>
      </c>
      <c r="E55" s="36">
        <v>1200</v>
      </c>
      <c r="F55" s="30">
        <f>ROUND(C55*E55,2)</f>
        <v>1200</v>
      </c>
      <c r="G55" s="40"/>
    </row>
    <row r="56" spans="1:7" s="31" customFormat="1" ht="9" customHeight="1" x14ac:dyDescent="0.2">
      <c r="A56" s="41"/>
      <c r="B56" s="39"/>
      <c r="C56" s="36"/>
      <c r="D56" s="37"/>
      <c r="E56" s="36"/>
      <c r="F56" s="30"/>
      <c r="G56" s="40"/>
    </row>
    <row r="57" spans="1:7" s="31" customFormat="1" x14ac:dyDescent="0.2">
      <c r="A57" s="35">
        <v>9.1999999999999993</v>
      </c>
      <c r="B57" s="34" t="s">
        <v>64</v>
      </c>
      <c r="C57" s="36"/>
      <c r="D57" s="37"/>
      <c r="E57" s="36"/>
      <c r="F57" s="30">
        <f t="shared" ref="F57" si="2">ROUND(C57*E57,2)</f>
        <v>0</v>
      </c>
      <c r="G57" s="40"/>
    </row>
    <row r="58" spans="1:7" s="31" customFormat="1" x14ac:dyDescent="0.2">
      <c r="A58" s="38" t="s">
        <v>65</v>
      </c>
      <c r="B58" s="39" t="s">
        <v>53</v>
      </c>
      <c r="C58" s="36">
        <v>8.5384000000000011</v>
      </c>
      <c r="D58" s="37" t="s">
        <v>38</v>
      </c>
      <c r="E58" s="36">
        <v>527.88</v>
      </c>
      <c r="F58" s="30">
        <f>ROUND(C58*E58,2)</f>
        <v>4507.25</v>
      </c>
      <c r="G58" s="40"/>
    </row>
    <row r="59" spans="1:7" s="31" customFormat="1" x14ac:dyDescent="0.2">
      <c r="A59" s="38" t="s">
        <v>66</v>
      </c>
      <c r="B59" s="39" t="s">
        <v>55</v>
      </c>
      <c r="C59" s="36">
        <v>14.778000000000002</v>
      </c>
      <c r="D59" s="37" t="s">
        <v>38</v>
      </c>
      <c r="E59" s="36">
        <v>527.88</v>
      </c>
      <c r="F59" s="30">
        <f>ROUND(C59*E59,2)</f>
        <v>7801.01</v>
      </c>
      <c r="G59" s="40"/>
    </row>
    <row r="60" spans="1:7" s="31" customFormat="1" x14ac:dyDescent="0.2">
      <c r="A60" s="38" t="s">
        <v>67</v>
      </c>
      <c r="B60" s="39" t="s">
        <v>57</v>
      </c>
      <c r="C60" s="36">
        <v>213.46000000000004</v>
      </c>
      <c r="D60" s="37" t="s">
        <v>58</v>
      </c>
      <c r="E60" s="36">
        <v>105.58</v>
      </c>
      <c r="F60" s="30">
        <f>ROUND(C60*E60,2)</f>
        <v>22537.11</v>
      </c>
      <c r="G60" s="40"/>
    </row>
    <row r="61" spans="1:7" s="31" customFormat="1" x14ac:dyDescent="0.2">
      <c r="A61" s="38" t="s">
        <v>68</v>
      </c>
      <c r="B61" s="39" t="s">
        <v>60</v>
      </c>
      <c r="C61" s="36">
        <v>33.825200000000002</v>
      </c>
      <c r="D61" s="37" t="s">
        <v>61</v>
      </c>
      <c r="E61" s="36">
        <v>263.94</v>
      </c>
      <c r="F61" s="30">
        <f>ROUND(C61*E61,2)</f>
        <v>8927.82</v>
      </c>
      <c r="G61" s="40"/>
    </row>
    <row r="62" spans="1:7" s="31" customFormat="1" x14ac:dyDescent="0.2">
      <c r="A62" s="38" t="s">
        <v>69</v>
      </c>
      <c r="B62" s="39" t="s">
        <v>63</v>
      </c>
      <c r="C62" s="36">
        <v>1</v>
      </c>
      <c r="D62" s="37" t="s">
        <v>25</v>
      </c>
      <c r="E62" s="36">
        <v>3500</v>
      </c>
      <c r="F62" s="30">
        <f>ROUND(C62*E62,2)</f>
        <v>3500</v>
      </c>
      <c r="G62" s="40"/>
    </row>
    <row r="63" spans="1:7" s="31" customFormat="1" ht="12" customHeight="1" x14ac:dyDescent="0.2">
      <c r="A63" s="41"/>
      <c r="B63" s="39"/>
      <c r="C63" s="36"/>
      <c r="D63" s="37"/>
      <c r="E63" s="36"/>
      <c r="F63" s="30"/>
      <c r="G63" s="40"/>
    </row>
    <row r="64" spans="1:7" s="31" customFormat="1" x14ac:dyDescent="0.2">
      <c r="A64" s="42">
        <v>10</v>
      </c>
      <c r="B64" s="39" t="s">
        <v>70</v>
      </c>
      <c r="C64" s="36">
        <v>1</v>
      </c>
      <c r="D64" s="37" t="s">
        <v>25</v>
      </c>
      <c r="E64" s="36">
        <v>3727.44</v>
      </c>
      <c r="F64" s="30">
        <f>ROUND(C64*E64,2)</f>
        <v>3727.44</v>
      </c>
      <c r="G64" s="40"/>
    </row>
    <row r="65" spans="1:7" s="47" customFormat="1" x14ac:dyDescent="0.2">
      <c r="A65" s="41"/>
      <c r="B65" s="39"/>
      <c r="C65" s="36"/>
      <c r="D65" s="37"/>
      <c r="E65" s="36"/>
      <c r="F65" s="30"/>
      <c r="G65" s="46"/>
    </row>
    <row r="66" spans="1:7" s="47" customFormat="1" x14ac:dyDescent="0.2">
      <c r="A66" s="32" t="s">
        <v>71</v>
      </c>
      <c r="B66" s="34" t="s">
        <v>72</v>
      </c>
      <c r="C66" s="36"/>
      <c r="D66" s="37"/>
      <c r="E66" s="36"/>
      <c r="F66" s="30"/>
      <c r="G66" s="46"/>
    </row>
    <row r="67" spans="1:7" s="47" customFormat="1" x14ac:dyDescent="0.2">
      <c r="A67" s="41"/>
      <c r="B67" s="39"/>
      <c r="C67" s="36"/>
      <c r="D67" s="37"/>
      <c r="E67" s="36"/>
      <c r="F67" s="30"/>
      <c r="G67" s="46"/>
    </row>
    <row r="68" spans="1:7" s="47" customFormat="1" x14ac:dyDescent="0.2">
      <c r="A68" s="44">
        <v>1</v>
      </c>
      <c r="B68" s="34" t="s">
        <v>44</v>
      </c>
      <c r="C68" s="36"/>
      <c r="D68" s="37"/>
      <c r="E68" s="36"/>
      <c r="F68" s="30">
        <f>ROUND(C68*E68,2)</f>
        <v>0</v>
      </c>
      <c r="G68" s="46"/>
    </row>
    <row r="69" spans="1:7" s="47" customFormat="1" ht="25.5" x14ac:dyDescent="0.2">
      <c r="A69" s="41">
        <v>1.1000000000000001</v>
      </c>
      <c r="B69" s="39" t="s">
        <v>73</v>
      </c>
      <c r="C69" s="36">
        <v>1</v>
      </c>
      <c r="D69" s="37" t="s">
        <v>25</v>
      </c>
      <c r="E69" s="36">
        <v>110188.4</v>
      </c>
      <c r="F69" s="30">
        <f>ROUND(C69*E69,2)</f>
        <v>110188.4</v>
      </c>
      <c r="G69" s="46"/>
    </row>
    <row r="70" spans="1:7" s="47" customFormat="1" x14ac:dyDescent="0.2">
      <c r="A70" s="41">
        <v>1.2</v>
      </c>
      <c r="B70" s="39" t="s">
        <v>74</v>
      </c>
      <c r="C70" s="36">
        <v>1</v>
      </c>
      <c r="D70" s="37" t="s">
        <v>25</v>
      </c>
      <c r="E70" s="36">
        <v>9585.5</v>
      </c>
      <c r="F70" s="30">
        <f>ROUND(C70*E70,2)</f>
        <v>9585.5</v>
      </c>
      <c r="G70" s="46"/>
    </row>
    <row r="71" spans="1:7" s="31" customFormat="1" x14ac:dyDescent="0.2">
      <c r="A71" s="41">
        <v>1.3</v>
      </c>
      <c r="B71" s="39" t="s">
        <v>75</v>
      </c>
      <c r="C71" s="36">
        <v>1</v>
      </c>
      <c r="D71" s="37" t="s">
        <v>25</v>
      </c>
      <c r="E71" s="36">
        <v>4916</v>
      </c>
      <c r="F71" s="30">
        <f>ROUND(C71*E71,2)</f>
        <v>4916</v>
      </c>
      <c r="G71" s="40"/>
    </row>
    <row r="72" spans="1:7" s="31" customFormat="1" x14ac:dyDescent="0.2">
      <c r="A72" s="48"/>
      <c r="B72" s="49"/>
      <c r="C72" s="50"/>
      <c r="D72" s="51"/>
      <c r="E72" s="50"/>
      <c r="F72" s="52"/>
      <c r="G72" s="40"/>
    </row>
    <row r="73" spans="1:7" s="31" customFormat="1" x14ac:dyDescent="0.2">
      <c r="A73" s="32" t="s">
        <v>76</v>
      </c>
      <c r="B73" s="34" t="s">
        <v>77</v>
      </c>
      <c r="C73" s="36"/>
      <c r="D73" s="37"/>
      <c r="E73" s="36"/>
      <c r="F73" s="30">
        <f t="shared" ref="F73:F74" si="3">ROUND(C73*E73,2)</f>
        <v>0</v>
      </c>
      <c r="G73" s="40"/>
    </row>
    <row r="74" spans="1:7" s="31" customFormat="1" x14ac:dyDescent="0.2">
      <c r="A74" s="32"/>
      <c r="B74" s="34"/>
      <c r="C74" s="36"/>
      <c r="D74" s="37"/>
      <c r="E74" s="36"/>
      <c r="F74" s="30">
        <f t="shared" si="3"/>
        <v>0</v>
      </c>
      <c r="G74" s="40"/>
    </row>
    <row r="75" spans="1:7" s="31" customFormat="1" x14ac:dyDescent="0.2">
      <c r="A75" s="32">
        <v>1</v>
      </c>
      <c r="B75" s="34" t="s">
        <v>78</v>
      </c>
      <c r="C75" s="36"/>
      <c r="D75" s="37"/>
      <c r="E75" s="36"/>
      <c r="F75" s="30">
        <f>ROUND(C75*E75,2)</f>
        <v>0</v>
      </c>
      <c r="G75" s="40"/>
    </row>
    <row r="76" spans="1:7" s="31" customFormat="1" x14ac:dyDescent="0.2">
      <c r="A76" s="41">
        <v>1.1000000000000001</v>
      </c>
      <c r="B76" s="39" t="s">
        <v>79</v>
      </c>
      <c r="C76" s="36">
        <v>1</v>
      </c>
      <c r="D76" s="37" t="s">
        <v>80</v>
      </c>
      <c r="E76" s="36">
        <v>4800</v>
      </c>
      <c r="F76" s="30">
        <f>ROUND(C76*E76,2)</f>
        <v>4800</v>
      </c>
      <c r="G76" s="40"/>
    </row>
    <row r="77" spans="1:7" s="31" customFormat="1" x14ac:dyDescent="0.2">
      <c r="A77" s="41">
        <v>1.2</v>
      </c>
      <c r="B77" s="39" t="s">
        <v>81</v>
      </c>
      <c r="C77" s="36">
        <v>1</v>
      </c>
      <c r="D77" s="37" t="s">
        <v>25</v>
      </c>
      <c r="E77" s="36">
        <v>350</v>
      </c>
      <c r="F77" s="30">
        <f>ROUND(C77*E77,2)</f>
        <v>350</v>
      </c>
      <c r="G77" s="40"/>
    </row>
    <row r="78" spans="1:7" s="31" customFormat="1" x14ac:dyDescent="0.2">
      <c r="A78" s="42"/>
      <c r="B78" s="39"/>
      <c r="C78" s="36"/>
      <c r="D78" s="37"/>
      <c r="E78" s="36"/>
      <c r="F78" s="30">
        <f>ROUND(C78*E78,2)</f>
        <v>0</v>
      </c>
      <c r="G78" s="40"/>
    </row>
    <row r="79" spans="1:7" s="31" customFormat="1" ht="25.5" x14ac:dyDescent="0.2">
      <c r="A79" s="42">
        <v>2</v>
      </c>
      <c r="B79" s="39" t="s">
        <v>82</v>
      </c>
      <c r="C79" s="36">
        <v>6.37</v>
      </c>
      <c r="D79" s="37" t="s">
        <v>38</v>
      </c>
      <c r="E79" s="36">
        <v>5026.9799999999996</v>
      </c>
      <c r="F79" s="30">
        <f>ROUND(C79*E79,2)</f>
        <v>32021.86</v>
      </c>
      <c r="G79" s="40"/>
    </row>
    <row r="80" spans="1:7" s="31" customFormat="1" x14ac:dyDescent="0.2">
      <c r="A80" s="41"/>
      <c r="B80" s="39"/>
      <c r="C80" s="36"/>
      <c r="D80" s="37"/>
      <c r="E80" s="36"/>
      <c r="F80" s="30"/>
      <c r="G80" s="40"/>
    </row>
    <row r="81" spans="1:7" s="31" customFormat="1" x14ac:dyDescent="0.2">
      <c r="A81" s="44">
        <v>3</v>
      </c>
      <c r="B81" s="34" t="s">
        <v>83</v>
      </c>
      <c r="C81" s="36"/>
      <c r="D81" s="37"/>
      <c r="E81" s="36"/>
      <c r="F81" s="30">
        <f>ROUND(C81*E81,2)</f>
        <v>0</v>
      </c>
      <c r="G81" s="40"/>
    </row>
    <row r="82" spans="1:7" s="31" customFormat="1" ht="25.5" x14ac:dyDescent="0.2">
      <c r="A82" s="41">
        <v>3.1</v>
      </c>
      <c r="B82" s="39" t="s">
        <v>84</v>
      </c>
      <c r="C82" s="36">
        <v>50.699999999999996</v>
      </c>
      <c r="D82" s="37" t="s">
        <v>85</v>
      </c>
      <c r="E82" s="36">
        <v>526.02</v>
      </c>
      <c r="F82" s="30">
        <f>ROUND(C82*E82,2)</f>
        <v>26669.21</v>
      </c>
      <c r="G82" s="40"/>
    </row>
    <row r="83" spans="1:7" s="31" customFormat="1" x14ac:dyDescent="0.2">
      <c r="A83" s="41"/>
      <c r="B83" s="39"/>
      <c r="C83" s="36"/>
      <c r="D83" s="37"/>
      <c r="E83" s="36"/>
      <c r="F83" s="30"/>
      <c r="G83" s="40"/>
    </row>
    <row r="84" spans="1:7" s="31" customFormat="1" x14ac:dyDescent="0.2">
      <c r="A84" s="44">
        <v>4</v>
      </c>
      <c r="B84" s="34" t="s">
        <v>44</v>
      </c>
      <c r="C84" s="36"/>
      <c r="D84" s="37"/>
      <c r="E84" s="36"/>
      <c r="F84" s="30">
        <f>ROUND(C84*E84,2)</f>
        <v>0</v>
      </c>
      <c r="G84" s="40"/>
    </row>
    <row r="85" spans="1:7" s="31" customFormat="1" x14ac:dyDescent="0.2">
      <c r="A85" s="41">
        <v>4.0999999999999996</v>
      </c>
      <c r="B85" s="39" t="s">
        <v>74</v>
      </c>
      <c r="C85" s="36">
        <v>2</v>
      </c>
      <c r="D85" s="37" t="s">
        <v>25</v>
      </c>
      <c r="E85" s="36">
        <v>10060.5</v>
      </c>
      <c r="F85" s="30">
        <f>ROUND(C85*E85,2)</f>
        <v>20121</v>
      </c>
      <c r="G85" s="40"/>
    </row>
    <row r="86" spans="1:7" s="31" customFormat="1" x14ac:dyDescent="0.2">
      <c r="A86" s="41"/>
      <c r="B86" s="39"/>
      <c r="C86" s="36"/>
      <c r="D86" s="37"/>
      <c r="E86" s="36"/>
      <c r="F86" s="30"/>
      <c r="G86" s="40"/>
    </row>
    <row r="87" spans="1:7" s="31" customFormat="1" x14ac:dyDescent="0.2">
      <c r="A87" s="32">
        <v>5</v>
      </c>
      <c r="B87" s="34" t="s">
        <v>50</v>
      </c>
      <c r="C87" s="36"/>
      <c r="D87" s="37"/>
      <c r="E87" s="36"/>
      <c r="F87" s="30"/>
      <c r="G87" s="40"/>
    </row>
    <row r="88" spans="1:7" s="31" customFormat="1" x14ac:dyDescent="0.2">
      <c r="A88" s="41"/>
      <c r="B88" s="39"/>
      <c r="C88" s="36"/>
      <c r="D88" s="37"/>
      <c r="E88" s="36"/>
      <c r="F88" s="30"/>
      <c r="G88" s="40"/>
    </row>
    <row r="89" spans="1:7" s="31" customFormat="1" x14ac:dyDescent="0.2">
      <c r="A89" s="35">
        <v>5.0999999999999996</v>
      </c>
      <c r="B89" s="34" t="s">
        <v>51</v>
      </c>
      <c r="C89" s="36"/>
      <c r="D89" s="37"/>
      <c r="E89" s="36"/>
      <c r="F89" s="30">
        <f>ROUND(C89*E89,2)</f>
        <v>0</v>
      </c>
      <c r="G89" s="40"/>
    </row>
    <row r="90" spans="1:7" s="31" customFormat="1" x14ac:dyDescent="0.2">
      <c r="A90" s="38" t="s">
        <v>86</v>
      </c>
      <c r="B90" s="39" t="s">
        <v>53</v>
      </c>
      <c r="C90" s="36">
        <v>3.3124000000000002</v>
      </c>
      <c r="D90" s="37" t="s">
        <v>38</v>
      </c>
      <c r="E90" s="36">
        <v>576.89</v>
      </c>
      <c r="F90" s="30">
        <f>ROUND(C90*E90,2)</f>
        <v>1910.89</v>
      </c>
      <c r="G90" s="40"/>
    </row>
    <row r="91" spans="1:7" s="31" customFormat="1" x14ac:dyDescent="0.2">
      <c r="A91" s="38" t="s">
        <v>87</v>
      </c>
      <c r="B91" s="39" t="s">
        <v>55</v>
      </c>
      <c r="C91" s="36">
        <v>5.7330000000000005</v>
      </c>
      <c r="D91" s="37" t="s">
        <v>38</v>
      </c>
      <c r="E91" s="36">
        <v>576.89</v>
      </c>
      <c r="F91" s="30">
        <f>ROUND(C91*E91,2)</f>
        <v>3307.31</v>
      </c>
      <c r="G91" s="40"/>
    </row>
    <row r="92" spans="1:7" s="31" customFormat="1" x14ac:dyDescent="0.2">
      <c r="A92" s="38" t="s">
        <v>88</v>
      </c>
      <c r="B92" s="39" t="s">
        <v>57</v>
      </c>
      <c r="C92" s="36">
        <v>57.33</v>
      </c>
      <c r="D92" s="37" t="s">
        <v>58</v>
      </c>
      <c r="E92" s="36">
        <v>31.42</v>
      </c>
      <c r="F92" s="30">
        <f>ROUND(C92*E92,2)</f>
        <v>1801.31</v>
      </c>
      <c r="G92" s="40"/>
    </row>
    <row r="93" spans="1:7" s="31" customFormat="1" x14ac:dyDescent="0.2">
      <c r="A93" s="41"/>
      <c r="B93" s="39"/>
      <c r="C93" s="36"/>
      <c r="D93" s="37"/>
      <c r="E93" s="36"/>
      <c r="F93" s="30"/>
      <c r="G93" s="40"/>
    </row>
    <row r="94" spans="1:7" s="31" customFormat="1" x14ac:dyDescent="0.2">
      <c r="A94" s="35">
        <v>5.2</v>
      </c>
      <c r="B94" s="34" t="s">
        <v>64</v>
      </c>
      <c r="C94" s="36"/>
      <c r="D94" s="37"/>
      <c r="E94" s="36"/>
      <c r="F94" s="30">
        <f>ROUND(C94*E94,2)</f>
        <v>0</v>
      </c>
      <c r="G94" s="40"/>
    </row>
    <row r="95" spans="1:7" s="31" customFormat="1" x14ac:dyDescent="0.2">
      <c r="A95" s="38" t="s">
        <v>89</v>
      </c>
      <c r="B95" s="39" t="s">
        <v>53</v>
      </c>
      <c r="C95" s="36">
        <v>3.3124000000000002</v>
      </c>
      <c r="D95" s="37" t="s">
        <v>38</v>
      </c>
      <c r="E95" s="36">
        <v>527.88</v>
      </c>
      <c r="F95" s="30">
        <f>ROUND(C95*E95,2)</f>
        <v>1748.55</v>
      </c>
      <c r="G95" s="40"/>
    </row>
    <row r="96" spans="1:7" s="31" customFormat="1" x14ac:dyDescent="0.2">
      <c r="A96" s="38" t="s">
        <v>90</v>
      </c>
      <c r="B96" s="39" t="s">
        <v>55</v>
      </c>
      <c r="C96" s="36">
        <v>5.7330000000000005</v>
      </c>
      <c r="D96" s="37" t="s">
        <v>38</v>
      </c>
      <c r="E96" s="36">
        <v>527.88</v>
      </c>
      <c r="F96" s="30">
        <f>ROUND(C96*E96,2)</f>
        <v>3026.34</v>
      </c>
      <c r="G96" s="40"/>
    </row>
    <row r="97" spans="1:7" s="47" customFormat="1" x14ac:dyDescent="0.2">
      <c r="A97" s="38" t="s">
        <v>91</v>
      </c>
      <c r="B97" s="39" t="s">
        <v>57</v>
      </c>
      <c r="C97" s="36">
        <v>57.33</v>
      </c>
      <c r="D97" s="37" t="s">
        <v>58</v>
      </c>
      <c r="E97" s="36">
        <v>105.58</v>
      </c>
      <c r="F97" s="30">
        <f>ROUND(C97*E97,2)</f>
        <v>6052.9</v>
      </c>
      <c r="G97" s="46"/>
    </row>
    <row r="98" spans="1:7" s="47" customFormat="1" x14ac:dyDescent="0.2">
      <c r="A98" s="41"/>
      <c r="B98" s="39"/>
      <c r="C98" s="36"/>
      <c r="D98" s="37"/>
      <c r="E98" s="36"/>
      <c r="F98" s="30"/>
      <c r="G98" s="46"/>
    </row>
    <row r="99" spans="1:7" s="47" customFormat="1" x14ac:dyDescent="0.2">
      <c r="A99" s="42">
        <v>6</v>
      </c>
      <c r="B99" s="39" t="s">
        <v>70</v>
      </c>
      <c r="C99" s="36">
        <v>1</v>
      </c>
      <c r="D99" s="37" t="s">
        <v>25</v>
      </c>
      <c r="E99" s="36">
        <v>1863.72</v>
      </c>
      <c r="F99" s="30">
        <f>ROUND(C99*E99,2)</f>
        <v>1863.72</v>
      </c>
      <c r="G99" s="46"/>
    </row>
    <row r="100" spans="1:7" s="58" customFormat="1" x14ac:dyDescent="0.2">
      <c r="A100" s="53" t="s">
        <v>92</v>
      </c>
      <c r="B100" s="54" t="s">
        <v>93</v>
      </c>
      <c r="C100" s="55"/>
      <c r="D100" s="56"/>
      <c r="E100" s="55"/>
      <c r="F100" s="57">
        <f>SUM(F21:F99)</f>
        <v>732784.34</v>
      </c>
      <c r="G100" s="46"/>
    </row>
    <row r="101" spans="1:7" s="47" customFormat="1" x14ac:dyDescent="0.2">
      <c r="A101" s="26"/>
      <c r="B101" s="29"/>
      <c r="C101" s="59"/>
      <c r="D101" s="60"/>
      <c r="E101" s="59"/>
      <c r="F101" s="30">
        <f t="shared" ref="F101:F114" si="4">ROUND(C101*E101,2)</f>
        <v>0</v>
      </c>
      <c r="G101" s="46"/>
    </row>
    <row r="102" spans="1:7" s="31" customFormat="1" ht="25.5" x14ac:dyDescent="0.2">
      <c r="A102" s="26" t="s">
        <v>94</v>
      </c>
      <c r="B102" s="27" t="s">
        <v>95</v>
      </c>
      <c r="C102" s="28"/>
      <c r="D102" s="29"/>
      <c r="E102" s="28"/>
      <c r="F102" s="30">
        <f t="shared" si="4"/>
        <v>0</v>
      </c>
      <c r="G102" s="40"/>
    </row>
    <row r="103" spans="1:7" s="31" customFormat="1" x14ac:dyDescent="0.2">
      <c r="A103" s="26"/>
      <c r="B103" s="27"/>
      <c r="C103" s="28"/>
      <c r="D103" s="29"/>
      <c r="E103" s="28"/>
      <c r="F103" s="30">
        <f t="shared" si="4"/>
        <v>0</v>
      </c>
      <c r="G103" s="40"/>
    </row>
    <row r="104" spans="1:7" s="31" customFormat="1" x14ac:dyDescent="0.2">
      <c r="A104" s="32">
        <v>1</v>
      </c>
      <c r="B104" s="34" t="s">
        <v>96</v>
      </c>
      <c r="C104" s="37"/>
      <c r="D104" s="36"/>
      <c r="E104" s="36"/>
      <c r="F104" s="30">
        <f t="shared" si="4"/>
        <v>0</v>
      </c>
      <c r="G104" s="40"/>
    </row>
    <row r="105" spans="1:7" s="31" customFormat="1" ht="114.75" x14ac:dyDescent="0.2">
      <c r="A105" s="41">
        <v>1.1000000000000001</v>
      </c>
      <c r="B105" s="39" t="s">
        <v>97</v>
      </c>
      <c r="C105" s="36">
        <v>1</v>
      </c>
      <c r="D105" s="37" t="s">
        <v>25</v>
      </c>
      <c r="E105" s="36">
        <v>67015.509999999995</v>
      </c>
      <c r="F105" s="30">
        <f t="shared" si="4"/>
        <v>67015.509999999995</v>
      </c>
      <c r="G105" s="40"/>
    </row>
    <row r="106" spans="1:7" s="31" customFormat="1" ht="114.75" x14ac:dyDescent="0.2">
      <c r="A106" s="41">
        <v>1.2</v>
      </c>
      <c r="B106" s="39" t="s">
        <v>98</v>
      </c>
      <c r="C106" s="36">
        <v>5</v>
      </c>
      <c r="D106" s="37" t="s">
        <v>25</v>
      </c>
      <c r="E106" s="36">
        <v>68397.509999999995</v>
      </c>
      <c r="F106" s="30">
        <f t="shared" si="4"/>
        <v>341987.55</v>
      </c>
      <c r="G106" s="40"/>
    </row>
    <row r="107" spans="1:7" s="31" customFormat="1" ht="76.5" x14ac:dyDescent="0.2">
      <c r="A107" s="48">
        <v>1.3</v>
      </c>
      <c r="B107" s="49" t="s">
        <v>99</v>
      </c>
      <c r="C107" s="61">
        <v>1</v>
      </c>
      <c r="D107" s="51" t="s">
        <v>25</v>
      </c>
      <c r="E107" s="50">
        <v>99991.61</v>
      </c>
      <c r="F107" s="52">
        <f t="shared" si="4"/>
        <v>99991.61</v>
      </c>
      <c r="G107" s="40"/>
    </row>
    <row r="108" spans="1:7" s="47" customFormat="1" ht="63.75" x14ac:dyDescent="0.2">
      <c r="A108" s="41">
        <v>1.4</v>
      </c>
      <c r="B108" s="39" t="s">
        <v>100</v>
      </c>
      <c r="C108" s="62">
        <v>3</v>
      </c>
      <c r="D108" s="37" t="s">
        <v>25</v>
      </c>
      <c r="E108" s="36">
        <v>33528.949999999997</v>
      </c>
      <c r="F108" s="30">
        <f t="shared" si="4"/>
        <v>100586.85</v>
      </c>
      <c r="G108" s="46"/>
    </row>
    <row r="109" spans="1:7" s="31" customFormat="1" ht="76.5" x14ac:dyDescent="0.2">
      <c r="A109" s="41">
        <v>1.5</v>
      </c>
      <c r="B109" s="39" t="s">
        <v>101</v>
      </c>
      <c r="C109" s="62">
        <v>4</v>
      </c>
      <c r="D109" s="37" t="s">
        <v>25</v>
      </c>
      <c r="E109" s="36">
        <v>97250.05</v>
      </c>
      <c r="F109" s="30">
        <f t="shared" si="4"/>
        <v>389000.2</v>
      </c>
      <c r="G109" s="40"/>
    </row>
    <row r="110" spans="1:7" s="47" customFormat="1" ht="76.5" x14ac:dyDescent="0.2">
      <c r="A110" s="41">
        <v>1.6</v>
      </c>
      <c r="B110" s="39" t="s">
        <v>102</v>
      </c>
      <c r="C110" s="62">
        <v>2</v>
      </c>
      <c r="D110" s="37" t="s">
        <v>25</v>
      </c>
      <c r="E110" s="36">
        <v>30787.39</v>
      </c>
      <c r="F110" s="30">
        <f t="shared" si="4"/>
        <v>61574.78</v>
      </c>
      <c r="G110" s="46"/>
    </row>
    <row r="111" spans="1:7" s="47" customFormat="1" x14ac:dyDescent="0.2">
      <c r="A111" s="41">
        <v>1.7</v>
      </c>
      <c r="B111" s="39" t="s">
        <v>103</v>
      </c>
      <c r="C111" s="36">
        <v>6</v>
      </c>
      <c r="D111" s="37" t="s">
        <v>25</v>
      </c>
      <c r="E111" s="36">
        <v>3259</v>
      </c>
      <c r="F111" s="30">
        <f t="shared" si="4"/>
        <v>19554</v>
      </c>
      <c r="G111" s="46"/>
    </row>
    <row r="112" spans="1:7" s="47" customFormat="1" x14ac:dyDescent="0.2">
      <c r="A112" s="41">
        <v>1.8</v>
      </c>
      <c r="B112" s="39" t="s">
        <v>104</v>
      </c>
      <c r="C112" s="36">
        <v>10</v>
      </c>
      <c r="D112" s="37" t="s">
        <v>25</v>
      </c>
      <c r="E112" s="36">
        <v>26212.42</v>
      </c>
      <c r="F112" s="30">
        <f t="shared" si="4"/>
        <v>262124.2</v>
      </c>
      <c r="G112" s="46"/>
    </row>
    <row r="113" spans="1:7" s="47" customFormat="1" x14ac:dyDescent="0.2">
      <c r="A113" s="26"/>
      <c r="B113" s="27"/>
      <c r="C113" s="28"/>
      <c r="D113" s="29"/>
      <c r="E113" s="28"/>
      <c r="F113" s="30">
        <f t="shared" si="4"/>
        <v>0</v>
      </c>
      <c r="G113" s="46"/>
    </row>
    <row r="114" spans="1:7" s="47" customFormat="1" x14ac:dyDescent="0.2">
      <c r="A114" s="63">
        <v>2</v>
      </c>
      <c r="B114" s="39" t="s">
        <v>70</v>
      </c>
      <c r="C114" s="36">
        <v>1</v>
      </c>
      <c r="D114" s="37" t="s">
        <v>25</v>
      </c>
      <c r="E114" s="36">
        <v>1242.48</v>
      </c>
      <c r="F114" s="30">
        <f t="shared" si="4"/>
        <v>1242.48</v>
      </c>
      <c r="G114" s="46"/>
    </row>
    <row r="115" spans="1:7" s="47" customFormat="1" x14ac:dyDescent="0.2">
      <c r="A115" s="53"/>
      <c r="B115" s="54" t="s">
        <v>105</v>
      </c>
      <c r="C115" s="55"/>
      <c r="D115" s="56"/>
      <c r="E115" s="55"/>
      <c r="F115" s="57">
        <f>SUM(F104:F114)</f>
        <v>1343077.18</v>
      </c>
      <c r="G115" s="46"/>
    </row>
    <row r="116" spans="1:7" s="47" customFormat="1" ht="6" customHeight="1" x14ac:dyDescent="0.2">
      <c r="A116" s="64"/>
      <c r="B116" s="29"/>
      <c r="C116" s="59"/>
      <c r="D116" s="60"/>
      <c r="E116" s="59"/>
      <c r="F116" s="30">
        <f t="shared" ref="F116:F159" si="5">ROUND(C116*E116,2)</f>
        <v>0</v>
      </c>
      <c r="G116" s="46"/>
    </row>
    <row r="117" spans="1:7" s="31" customFormat="1" x14ac:dyDescent="0.2">
      <c r="A117" s="26" t="s">
        <v>106</v>
      </c>
      <c r="B117" s="27" t="s">
        <v>107</v>
      </c>
      <c r="C117" s="59"/>
      <c r="D117" s="60"/>
      <c r="E117" s="65"/>
      <c r="F117" s="30">
        <f t="shared" si="5"/>
        <v>0</v>
      </c>
      <c r="G117" s="40"/>
    </row>
    <row r="118" spans="1:7" s="31" customFormat="1" ht="9" customHeight="1" x14ac:dyDescent="0.2">
      <c r="A118" s="26"/>
      <c r="B118" s="27"/>
      <c r="C118" s="59"/>
      <c r="D118" s="60"/>
      <c r="E118" s="65"/>
      <c r="F118" s="30">
        <f t="shared" si="5"/>
        <v>0</v>
      </c>
      <c r="G118" s="40"/>
    </row>
    <row r="119" spans="1:7" s="31" customFormat="1" x14ac:dyDescent="0.2">
      <c r="A119" s="66" t="s">
        <v>19</v>
      </c>
      <c r="B119" s="67" t="s">
        <v>108</v>
      </c>
      <c r="C119" s="68"/>
      <c r="D119" s="69"/>
      <c r="E119" s="68"/>
      <c r="F119" s="30">
        <f t="shared" si="5"/>
        <v>0</v>
      </c>
      <c r="G119" s="40"/>
    </row>
    <row r="120" spans="1:7" s="31" customFormat="1" ht="9" customHeight="1" x14ac:dyDescent="0.2">
      <c r="A120" s="70"/>
      <c r="B120" s="71"/>
      <c r="C120" s="68"/>
      <c r="D120" s="69"/>
      <c r="E120" s="68"/>
      <c r="F120" s="30">
        <f t="shared" si="5"/>
        <v>0</v>
      </c>
      <c r="G120" s="40"/>
    </row>
    <row r="121" spans="1:7" s="31" customFormat="1" x14ac:dyDescent="0.2">
      <c r="A121" s="66">
        <v>1</v>
      </c>
      <c r="B121" s="67" t="s">
        <v>31</v>
      </c>
      <c r="C121" s="68"/>
      <c r="D121" s="69"/>
      <c r="E121" s="68"/>
      <c r="F121" s="30">
        <f t="shared" si="5"/>
        <v>0</v>
      </c>
      <c r="G121" s="40"/>
    </row>
    <row r="122" spans="1:7" s="31" customFormat="1" x14ac:dyDescent="0.2">
      <c r="A122" s="70">
        <v>1.1000000000000001</v>
      </c>
      <c r="B122" s="72" t="s">
        <v>109</v>
      </c>
      <c r="C122" s="68">
        <v>2</v>
      </c>
      <c r="D122" s="69" t="s">
        <v>25</v>
      </c>
      <c r="E122" s="68">
        <v>23019.5</v>
      </c>
      <c r="F122" s="30">
        <f>ROUND(C122*E122,2)</f>
        <v>46039</v>
      </c>
      <c r="G122" s="40"/>
    </row>
    <row r="123" spans="1:7" s="31" customFormat="1" ht="9" customHeight="1" x14ac:dyDescent="0.2">
      <c r="A123" s="66"/>
      <c r="B123" s="67"/>
      <c r="C123" s="68"/>
      <c r="D123" s="69"/>
      <c r="E123" s="68"/>
      <c r="F123" s="30">
        <f t="shared" si="5"/>
        <v>0</v>
      </c>
      <c r="G123" s="40"/>
    </row>
    <row r="124" spans="1:7" s="31" customFormat="1" x14ac:dyDescent="0.2">
      <c r="A124" s="66">
        <v>2</v>
      </c>
      <c r="B124" s="73" t="s">
        <v>110</v>
      </c>
      <c r="C124" s="68"/>
      <c r="D124" s="69"/>
      <c r="E124" s="68"/>
      <c r="F124" s="30">
        <f t="shared" si="5"/>
        <v>0</v>
      </c>
      <c r="G124" s="40"/>
    </row>
    <row r="125" spans="1:7" s="31" customFormat="1" x14ac:dyDescent="0.2">
      <c r="A125" s="66">
        <v>2.1</v>
      </c>
      <c r="B125" s="73" t="s">
        <v>111</v>
      </c>
      <c r="C125" s="68"/>
      <c r="D125" s="69"/>
      <c r="E125" s="68"/>
      <c r="F125" s="30">
        <f t="shared" si="5"/>
        <v>0</v>
      </c>
      <c r="G125" s="40"/>
    </row>
    <row r="126" spans="1:7" s="31" customFormat="1" ht="25.5" x14ac:dyDescent="0.2">
      <c r="A126" s="74" t="s">
        <v>112</v>
      </c>
      <c r="B126" s="72" t="s">
        <v>113</v>
      </c>
      <c r="C126" s="68">
        <v>2</v>
      </c>
      <c r="D126" s="69" t="s">
        <v>25</v>
      </c>
      <c r="E126" s="68">
        <v>8640.85</v>
      </c>
      <c r="F126" s="30">
        <f>ROUND(C126*E126,2)</f>
        <v>17281.7</v>
      </c>
      <c r="G126" s="40"/>
    </row>
    <row r="127" spans="1:7" s="31" customFormat="1" x14ac:dyDescent="0.2">
      <c r="A127" s="75">
        <v>2.2000000000000002</v>
      </c>
      <c r="B127" s="72" t="s">
        <v>114</v>
      </c>
      <c r="C127" s="68">
        <v>1</v>
      </c>
      <c r="D127" s="69" t="s">
        <v>25</v>
      </c>
      <c r="E127" s="68">
        <v>1050</v>
      </c>
      <c r="F127" s="30">
        <f>ROUND(C127*E127,2)</f>
        <v>1050</v>
      </c>
      <c r="G127" s="40"/>
    </row>
    <row r="128" spans="1:7" s="31" customFormat="1" ht="9" customHeight="1" x14ac:dyDescent="0.2">
      <c r="A128" s="75"/>
      <c r="B128" s="72"/>
      <c r="C128" s="68"/>
      <c r="D128" s="69"/>
      <c r="E128" s="68"/>
      <c r="F128" s="30"/>
      <c r="G128" s="40"/>
    </row>
    <row r="129" spans="1:7" s="31" customFormat="1" ht="25.5" x14ac:dyDescent="0.2">
      <c r="A129" s="76">
        <v>3</v>
      </c>
      <c r="B129" s="72" t="s">
        <v>115</v>
      </c>
      <c r="C129" s="68">
        <v>1</v>
      </c>
      <c r="D129" s="69" t="s">
        <v>25</v>
      </c>
      <c r="E129" s="68">
        <v>45428.72</v>
      </c>
      <c r="F129" s="30">
        <f>ROUND(C129*E129,2)</f>
        <v>45428.72</v>
      </c>
      <c r="G129" s="40"/>
    </row>
    <row r="130" spans="1:7" s="31" customFormat="1" ht="9" customHeight="1" x14ac:dyDescent="0.2">
      <c r="A130" s="70"/>
      <c r="B130" s="72"/>
      <c r="C130" s="68"/>
      <c r="D130" s="69"/>
      <c r="E130" s="68"/>
      <c r="F130" s="30">
        <f>ROUND(C130*E130,2)</f>
        <v>0</v>
      </c>
      <c r="G130" s="40"/>
    </row>
    <row r="131" spans="1:7" s="31" customFormat="1" x14ac:dyDescent="0.2">
      <c r="A131" s="66">
        <v>4</v>
      </c>
      <c r="B131" s="73" t="s">
        <v>116</v>
      </c>
      <c r="C131" s="68"/>
      <c r="D131" s="69"/>
      <c r="E131" s="68"/>
      <c r="F131" s="30">
        <f t="shared" si="5"/>
        <v>0</v>
      </c>
      <c r="G131" s="40"/>
    </row>
    <row r="132" spans="1:7" s="31" customFormat="1" ht="9" customHeight="1" x14ac:dyDescent="0.2">
      <c r="A132" s="66"/>
      <c r="B132" s="73"/>
      <c r="C132" s="68"/>
      <c r="D132" s="69"/>
      <c r="E132" s="68"/>
      <c r="F132" s="30"/>
      <c r="G132" s="40"/>
    </row>
    <row r="133" spans="1:7" s="31" customFormat="1" x14ac:dyDescent="0.2">
      <c r="A133" s="66">
        <v>4.0999999999999996</v>
      </c>
      <c r="B133" s="73" t="s">
        <v>117</v>
      </c>
      <c r="C133" s="68"/>
      <c r="D133" s="69"/>
      <c r="E133" s="68"/>
      <c r="F133" s="30">
        <f>ROUND(C133*E133,2)</f>
        <v>0</v>
      </c>
      <c r="G133" s="40"/>
    </row>
    <row r="134" spans="1:7" s="31" customFormat="1" x14ac:dyDescent="0.2">
      <c r="A134" s="74" t="s">
        <v>118</v>
      </c>
      <c r="B134" s="72" t="s">
        <v>119</v>
      </c>
      <c r="C134" s="68">
        <v>1.34</v>
      </c>
      <c r="D134" s="69" t="s">
        <v>38</v>
      </c>
      <c r="E134" s="68">
        <v>21770.46</v>
      </c>
      <c r="F134" s="30">
        <f>ROUND(C134*E134,2)</f>
        <v>29172.42</v>
      </c>
      <c r="G134" s="40"/>
    </row>
    <row r="135" spans="1:7" s="31" customFormat="1" x14ac:dyDescent="0.2">
      <c r="A135" s="74" t="s">
        <v>120</v>
      </c>
      <c r="B135" s="72" t="s">
        <v>121</v>
      </c>
      <c r="C135" s="68">
        <v>10.74</v>
      </c>
      <c r="D135" s="69" t="s">
        <v>38</v>
      </c>
      <c r="E135" s="68">
        <v>25280.44</v>
      </c>
      <c r="F135" s="30">
        <f>ROUND(C135*E135,2)</f>
        <v>271511.93</v>
      </c>
      <c r="G135" s="40"/>
    </row>
    <row r="136" spans="1:7" s="31" customFormat="1" ht="9" customHeight="1" x14ac:dyDescent="0.2">
      <c r="A136" s="70"/>
      <c r="B136" s="72"/>
      <c r="C136" s="68"/>
      <c r="D136" s="69"/>
      <c r="E136" s="68"/>
      <c r="F136" s="30"/>
      <c r="G136" s="40"/>
    </row>
    <row r="137" spans="1:7" s="31" customFormat="1" x14ac:dyDescent="0.2">
      <c r="A137" s="66">
        <v>4.2</v>
      </c>
      <c r="B137" s="73" t="s">
        <v>122</v>
      </c>
      <c r="C137" s="68"/>
      <c r="D137" s="69"/>
      <c r="E137" s="68"/>
      <c r="F137" s="30">
        <f t="shared" si="5"/>
        <v>0</v>
      </c>
      <c r="G137" s="40"/>
    </row>
    <row r="138" spans="1:7" s="31" customFormat="1" x14ac:dyDescent="0.2">
      <c r="A138" s="70" t="s">
        <v>123</v>
      </c>
      <c r="B138" s="72" t="s">
        <v>124</v>
      </c>
      <c r="C138" s="68">
        <v>16.28</v>
      </c>
      <c r="D138" s="69" t="s">
        <v>38</v>
      </c>
      <c r="E138" s="68"/>
      <c r="F138" s="30">
        <f t="shared" si="5"/>
        <v>0</v>
      </c>
      <c r="G138" s="40"/>
    </row>
    <row r="139" spans="1:7" s="31" customFormat="1" x14ac:dyDescent="0.2">
      <c r="A139" s="70" t="s">
        <v>125</v>
      </c>
      <c r="B139" s="72" t="s">
        <v>126</v>
      </c>
      <c r="C139" s="68">
        <v>4.4400000000000004</v>
      </c>
      <c r="D139" s="69" t="s">
        <v>85</v>
      </c>
      <c r="E139" s="68">
        <v>468.85</v>
      </c>
      <c r="F139" s="30">
        <f t="shared" si="5"/>
        <v>2081.69</v>
      </c>
      <c r="G139" s="40"/>
    </row>
    <row r="140" spans="1:7" s="31" customFormat="1" x14ac:dyDescent="0.2">
      <c r="A140" s="70" t="s">
        <v>127</v>
      </c>
      <c r="B140" s="72" t="s">
        <v>128</v>
      </c>
      <c r="C140" s="68">
        <v>52.38</v>
      </c>
      <c r="D140" s="69" t="s">
        <v>129</v>
      </c>
      <c r="E140" s="68">
        <v>71.02</v>
      </c>
      <c r="F140" s="30">
        <f t="shared" si="5"/>
        <v>3720.03</v>
      </c>
      <c r="G140" s="40"/>
    </row>
    <row r="141" spans="1:7" s="31" customFormat="1" ht="8.25" customHeight="1" x14ac:dyDescent="0.2">
      <c r="A141" s="70"/>
      <c r="B141" s="72"/>
      <c r="C141" s="68"/>
      <c r="D141" s="69"/>
      <c r="E141" s="68"/>
      <c r="F141" s="30">
        <f t="shared" si="5"/>
        <v>0</v>
      </c>
      <c r="G141" s="40"/>
    </row>
    <row r="142" spans="1:7" s="31" customFormat="1" x14ac:dyDescent="0.2">
      <c r="A142" s="75">
        <v>4.3</v>
      </c>
      <c r="B142" s="72" t="s">
        <v>130</v>
      </c>
      <c r="C142" s="68">
        <v>0.1</v>
      </c>
      <c r="D142" s="69" t="s">
        <v>38</v>
      </c>
      <c r="E142" s="68">
        <v>4926.3</v>
      </c>
      <c r="F142" s="30">
        <f t="shared" si="5"/>
        <v>492.63</v>
      </c>
      <c r="G142" s="40"/>
    </row>
    <row r="143" spans="1:7" s="31" customFormat="1" x14ac:dyDescent="0.2">
      <c r="A143" s="75">
        <v>4.4000000000000004</v>
      </c>
      <c r="B143" s="72" t="s">
        <v>131</v>
      </c>
      <c r="C143" s="68">
        <v>0.23</v>
      </c>
      <c r="D143" s="69" t="s">
        <v>38</v>
      </c>
      <c r="E143" s="68">
        <v>5226.3</v>
      </c>
      <c r="F143" s="30">
        <f t="shared" si="5"/>
        <v>1202.05</v>
      </c>
      <c r="G143" s="40"/>
    </row>
    <row r="144" spans="1:7" s="31" customFormat="1" ht="6" customHeight="1" x14ac:dyDescent="0.2">
      <c r="A144" s="70"/>
      <c r="B144" s="72"/>
      <c r="C144" s="68"/>
      <c r="D144" s="69"/>
      <c r="E144" s="68"/>
      <c r="F144" s="30">
        <f t="shared" si="5"/>
        <v>0</v>
      </c>
      <c r="G144" s="40"/>
    </row>
    <row r="145" spans="1:7" s="31" customFormat="1" x14ac:dyDescent="0.2">
      <c r="A145" s="66">
        <v>5</v>
      </c>
      <c r="B145" s="73" t="s">
        <v>132</v>
      </c>
      <c r="C145" s="68"/>
      <c r="D145" s="69"/>
      <c r="E145" s="68"/>
      <c r="F145" s="30">
        <f t="shared" si="5"/>
        <v>0</v>
      </c>
      <c r="G145" s="40"/>
    </row>
    <row r="146" spans="1:7" s="31" customFormat="1" x14ac:dyDescent="0.2">
      <c r="A146" s="77">
        <v>5.0999999999999996</v>
      </c>
      <c r="B146" s="73" t="s">
        <v>117</v>
      </c>
      <c r="C146" s="78"/>
      <c r="D146" s="69"/>
      <c r="E146" s="68"/>
      <c r="F146" s="30">
        <f t="shared" si="5"/>
        <v>0</v>
      </c>
      <c r="G146" s="40"/>
    </row>
    <row r="147" spans="1:7" s="31" customFormat="1" x14ac:dyDescent="0.2">
      <c r="A147" s="74" t="s">
        <v>86</v>
      </c>
      <c r="B147" s="72" t="s">
        <v>133</v>
      </c>
      <c r="C147" s="68">
        <v>9.82</v>
      </c>
      <c r="D147" s="69" t="s">
        <v>38</v>
      </c>
      <c r="E147" s="68">
        <v>20886.349999999999</v>
      </c>
      <c r="F147" s="30">
        <f>ROUND(C147*E147,2)</f>
        <v>205103.96</v>
      </c>
      <c r="G147" s="40"/>
    </row>
    <row r="148" spans="1:7" s="31" customFormat="1" ht="9" customHeight="1" x14ac:dyDescent="0.2">
      <c r="A148" s="70"/>
      <c r="B148" s="72"/>
      <c r="C148" s="68"/>
      <c r="D148" s="69"/>
      <c r="E148" s="68"/>
      <c r="F148" s="30">
        <f t="shared" si="5"/>
        <v>0</v>
      </c>
      <c r="G148" s="40"/>
    </row>
    <row r="149" spans="1:7" s="31" customFormat="1" x14ac:dyDescent="0.2">
      <c r="A149" s="66">
        <v>5.2</v>
      </c>
      <c r="B149" s="73" t="s">
        <v>122</v>
      </c>
      <c r="C149" s="68"/>
      <c r="D149" s="69"/>
      <c r="E149" s="68"/>
      <c r="F149" s="30">
        <f t="shared" si="5"/>
        <v>0</v>
      </c>
      <c r="G149" s="40"/>
    </row>
    <row r="150" spans="1:7" s="31" customFormat="1" x14ac:dyDescent="0.2">
      <c r="A150" s="70" t="s">
        <v>89</v>
      </c>
      <c r="B150" s="72" t="s">
        <v>124</v>
      </c>
      <c r="C150" s="68">
        <v>168.39</v>
      </c>
      <c r="D150" s="69" t="s">
        <v>85</v>
      </c>
      <c r="E150" s="68">
        <v>306.62</v>
      </c>
      <c r="F150" s="30">
        <f t="shared" si="5"/>
        <v>51631.74</v>
      </c>
      <c r="G150" s="40"/>
    </row>
    <row r="151" spans="1:7" s="31" customFormat="1" x14ac:dyDescent="0.2">
      <c r="A151" s="74" t="s">
        <v>90</v>
      </c>
      <c r="B151" s="72" t="s">
        <v>134</v>
      </c>
      <c r="C151" s="68">
        <v>111.6</v>
      </c>
      <c r="D151" s="69" t="s">
        <v>129</v>
      </c>
      <c r="E151" s="68">
        <v>71.02</v>
      </c>
      <c r="F151" s="30">
        <f t="shared" si="5"/>
        <v>7925.83</v>
      </c>
      <c r="G151" s="40"/>
    </row>
    <row r="152" spans="1:7" s="31" customFormat="1" ht="6" customHeight="1" x14ac:dyDescent="0.2">
      <c r="A152" s="70"/>
      <c r="B152" s="72"/>
      <c r="C152" s="68"/>
      <c r="D152" s="69"/>
      <c r="E152" s="68"/>
      <c r="F152" s="30">
        <f t="shared" si="5"/>
        <v>0</v>
      </c>
      <c r="G152" s="40"/>
    </row>
    <row r="153" spans="1:7" s="31" customFormat="1" x14ac:dyDescent="0.2">
      <c r="A153" s="66">
        <v>5.4</v>
      </c>
      <c r="B153" s="73" t="s">
        <v>135</v>
      </c>
      <c r="C153" s="68"/>
      <c r="D153" s="69"/>
      <c r="E153" s="68"/>
      <c r="F153" s="30">
        <f t="shared" si="5"/>
        <v>0</v>
      </c>
      <c r="G153" s="40"/>
    </row>
    <row r="154" spans="1:7" s="31" customFormat="1" ht="25.5" x14ac:dyDescent="0.2">
      <c r="A154" s="79" t="s">
        <v>136</v>
      </c>
      <c r="B154" s="80" t="s">
        <v>137</v>
      </c>
      <c r="C154" s="81">
        <v>1</v>
      </c>
      <c r="D154" s="82" t="s">
        <v>25</v>
      </c>
      <c r="E154" s="81">
        <v>27371.279999999999</v>
      </c>
      <c r="F154" s="52">
        <f>ROUND(C154*E154,2)</f>
        <v>27371.279999999999</v>
      </c>
      <c r="G154" s="40"/>
    </row>
    <row r="155" spans="1:7" s="31" customFormat="1" ht="25.5" x14ac:dyDescent="0.2">
      <c r="A155" s="74" t="s">
        <v>138</v>
      </c>
      <c r="B155" s="72" t="s">
        <v>139</v>
      </c>
      <c r="C155" s="68">
        <v>2</v>
      </c>
      <c r="D155" s="69" t="s">
        <v>25</v>
      </c>
      <c r="E155" s="30">
        <v>3646.2</v>
      </c>
      <c r="F155" s="30">
        <f>ROUND(C155*E155,2)</f>
        <v>7292.4</v>
      </c>
      <c r="G155" s="40"/>
    </row>
    <row r="156" spans="1:7" s="31" customFormat="1" ht="25.5" x14ac:dyDescent="0.2">
      <c r="A156" s="74" t="s">
        <v>140</v>
      </c>
      <c r="B156" s="72" t="s">
        <v>141</v>
      </c>
      <c r="C156" s="68">
        <v>2</v>
      </c>
      <c r="D156" s="69" t="s">
        <v>25</v>
      </c>
      <c r="E156" s="30">
        <v>2421.04</v>
      </c>
      <c r="F156" s="30">
        <f>ROUND(C156*E156,2)</f>
        <v>4842.08</v>
      </c>
      <c r="G156" s="40"/>
    </row>
    <row r="157" spans="1:7" s="31" customFormat="1" ht="25.5" x14ac:dyDescent="0.2">
      <c r="A157" s="74" t="s">
        <v>142</v>
      </c>
      <c r="B157" s="72" t="s">
        <v>143</v>
      </c>
      <c r="C157" s="68">
        <v>2</v>
      </c>
      <c r="D157" s="69" t="s">
        <v>129</v>
      </c>
      <c r="E157" s="30">
        <v>2704.15</v>
      </c>
      <c r="F157" s="30">
        <f>ROUND(C157*E157,2)</f>
        <v>5408.3</v>
      </c>
      <c r="G157" s="40"/>
    </row>
    <row r="158" spans="1:7" s="31" customFormat="1" x14ac:dyDescent="0.2">
      <c r="A158" s="74" t="s">
        <v>144</v>
      </c>
      <c r="B158" s="72" t="s">
        <v>145</v>
      </c>
      <c r="C158" s="68">
        <v>1</v>
      </c>
      <c r="D158" s="69" t="s">
        <v>25</v>
      </c>
      <c r="E158" s="30">
        <v>7103.98</v>
      </c>
      <c r="F158" s="30">
        <f>ROUND(C158*E158,2)</f>
        <v>7103.98</v>
      </c>
      <c r="G158" s="40"/>
    </row>
    <row r="159" spans="1:7" s="31" customFormat="1" ht="9" customHeight="1" x14ac:dyDescent="0.2">
      <c r="A159" s="70"/>
      <c r="B159" s="72"/>
      <c r="C159" s="68"/>
      <c r="D159" s="69"/>
      <c r="E159" s="68"/>
      <c r="F159" s="30">
        <f t="shared" si="5"/>
        <v>0</v>
      </c>
      <c r="G159" s="40"/>
    </row>
    <row r="160" spans="1:7" s="31" customFormat="1" x14ac:dyDescent="0.2">
      <c r="A160" s="75">
        <v>5.5</v>
      </c>
      <c r="B160" s="72" t="s">
        <v>146</v>
      </c>
      <c r="C160" s="68">
        <v>2</v>
      </c>
      <c r="D160" s="69" t="s">
        <v>25</v>
      </c>
      <c r="E160" s="68">
        <v>850</v>
      </c>
      <c r="F160" s="30">
        <f>ROUND(C160*E160,2)</f>
        <v>1700</v>
      </c>
      <c r="G160" s="40"/>
    </row>
    <row r="161" spans="1:7" s="31" customFormat="1" x14ac:dyDescent="0.2">
      <c r="A161" s="75">
        <v>5.6</v>
      </c>
      <c r="B161" s="72" t="s">
        <v>147</v>
      </c>
      <c r="C161" s="68">
        <v>1</v>
      </c>
      <c r="D161" s="69" t="s">
        <v>25</v>
      </c>
      <c r="E161" s="68">
        <v>8500</v>
      </c>
      <c r="F161" s="30">
        <f t="shared" ref="F161:F200" si="6">ROUND(C161*E161,2)</f>
        <v>8500</v>
      </c>
      <c r="G161" s="40"/>
    </row>
    <row r="162" spans="1:7" s="31" customFormat="1" x14ac:dyDescent="0.2">
      <c r="A162" s="70"/>
      <c r="B162" s="72"/>
      <c r="C162" s="68"/>
      <c r="D162" s="69"/>
      <c r="E162" s="68"/>
      <c r="F162" s="30">
        <f t="shared" si="6"/>
        <v>0</v>
      </c>
      <c r="G162" s="40"/>
    </row>
    <row r="163" spans="1:7" s="31" customFormat="1" x14ac:dyDescent="0.2">
      <c r="A163" s="66">
        <v>6</v>
      </c>
      <c r="B163" s="73" t="s">
        <v>148</v>
      </c>
      <c r="C163" s="68"/>
      <c r="D163" s="69"/>
      <c r="E163" s="68"/>
      <c r="F163" s="30">
        <f t="shared" si="6"/>
        <v>0</v>
      </c>
      <c r="G163" s="40"/>
    </row>
    <row r="164" spans="1:7" s="31" customFormat="1" x14ac:dyDescent="0.2">
      <c r="A164" s="70"/>
      <c r="B164" s="72"/>
      <c r="C164" s="68"/>
      <c r="D164" s="69"/>
      <c r="E164" s="68"/>
      <c r="F164" s="30">
        <f t="shared" si="6"/>
        <v>0</v>
      </c>
      <c r="G164" s="40"/>
    </row>
    <row r="165" spans="1:7" s="31" customFormat="1" x14ac:dyDescent="0.2">
      <c r="A165" s="77">
        <v>6.2</v>
      </c>
      <c r="B165" s="73" t="s">
        <v>122</v>
      </c>
      <c r="C165" s="68"/>
      <c r="D165" s="69"/>
      <c r="E165" s="68"/>
      <c r="F165" s="30">
        <f t="shared" si="6"/>
        <v>0</v>
      </c>
      <c r="G165" s="40"/>
    </row>
    <row r="166" spans="1:7" s="31" customFormat="1" x14ac:dyDescent="0.2">
      <c r="A166" s="70" t="s">
        <v>149</v>
      </c>
      <c r="B166" s="72" t="s">
        <v>124</v>
      </c>
      <c r="C166" s="68">
        <v>56.73</v>
      </c>
      <c r="D166" s="69" t="s">
        <v>85</v>
      </c>
      <c r="E166" s="68">
        <v>306.62</v>
      </c>
      <c r="F166" s="30">
        <f t="shared" si="6"/>
        <v>17394.55</v>
      </c>
      <c r="G166" s="40"/>
    </row>
    <row r="167" spans="1:7" s="31" customFormat="1" x14ac:dyDescent="0.2">
      <c r="A167" s="70" t="s">
        <v>150</v>
      </c>
      <c r="B167" s="72" t="s">
        <v>134</v>
      </c>
      <c r="C167" s="68">
        <v>3.05</v>
      </c>
      <c r="D167" s="69" t="s">
        <v>129</v>
      </c>
      <c r="E167" s="68">
        <v>71.02</v>
      </c>
      <c r="F167" s="30">
        <f t="shared" si="6"/>
        <v>216.61</v>
      </c>
      <c r="G167" s="40"/>
    </row>
    <row r="168" spans="1:7" s="31" customFormat="1" x14ac:dyDescent="0.2">
      <c r="A168" s="70"/>
      <c r="B168" s="72"/>
      <c r="C168" s="68"/>
      <c r="D168" s="69"/>
      <c r="E168" s="68"/>
      <c r="F168" s="30">
        <f t="shared" si="6"/>
        <v>0</v>
      </c>
      <c r="G168" s="40"/>
    </row>
    <row r="169" spans="1:7" s="31" customFormat="1" x14ac:dyDescent="0.2">
      <c r="A169" s="66">
        <v>7</v>
      </c>
      <c r="B169" s="73" t="s">
        <v>151</v>
      </c>
      <c r="C169" s="68"/>
      <c r="D169" s="69"/>
      <c r="E169" s="68"/>
      <c r="F169" s="30"/>
      <c r="G169" s="40"/>
    </row>
    <row r="170" spans="1:7" s="31" customFormat="1" x14ac:dyDescent="0.2">
      <c r="A170" s="66"/>
      <c r="B170" s="73"/>
      <c r="C170" s="68"/>
      <c r="D170" s="69"/>
      <c r="E170" s="68"/>
      <c r="F170" s="30"/>
      <c r="G170" s="40"/>
    </row>
    <row r="171" spans="1:7" s="31" customFormat="1" x14ac:dyDescent="0.2">
      <c r="A171" s="77">
        <v>7.2</v>
      </c>
      <c r="B171" s="73" t="s">
        <v>122</v>
      </c>
      <c r="C171" s="68"/>
      <c r="D171" s="69"/>
      <c r="E171" s="68"/>
      <c r="F171" s="30">
        <f t="shared" si="6"/>
        <v>0</v>
      </c>
      <c r="G171" s="40"/>
    </row>
    <row r="172" spans="1:7" s="31" customFormat="1" x14ac:dyDescent="0.2">
      <c r="A172" s="70" t="s">
        <v>152</v>
      </c>
      <c r="B172" s="72" t="s">
        <v>124</v>
      </c>
      <c r="C172" s="68">
        <v>10.58</v>
      </c>
      <c r="D172" s="69" t="s">
        <v>85</v>
      </c>
      <c r="E172" s="68">
        <v>306.62</v>
      </c>
      <c r="F172" s="30">
        <f t="shared" si="6"/>
        <v>3244.04</v>
      </c>
      <c r="G172" s="40"/>
    </row>
    <row r="173" spans="1:7" s="31" customFormat="1" x14ac:dyDescent="0.2">
      <c r="A173" s="70" t="s">
        <v>153</v>
      </c>
      <c r="B173" s="72" t="s">
        <v>126</v>
      </c>
      <c r="C173" s="68">
        <v>6.24</v>
      </c>
      <c r="D173" s="69" t="s">
        <v>85</v>
      </c>
      <c r="E173" s="68">
        <v>468.85</v>
      </c>
      <c r="F173" s="30">
        <f t="shared" si="6"/>
        <v>2925.62</v>
      </c>
      <c r="G173" s="40"/>
    </row>
    <row r="174" spans="1:7" s="31" customFormat="1" x14ac:dyDescent="0.2">
      <c r="A174" s="70" t="s">
        <v>154</v>
      </c>
      <c r="B174" s="72" t="s">
        <v>134</v>
      </c>
      <c r="C174" s="68">
        <v>10.66</v>
      </c>
      <c r="D174" s="69" t="s">
        <v>129</v>
      </c>
      <c r="E174" s="68">
        <v>71.02</v>
      </c>
      <c r="F174" s="30">
        <f t="shared" si="6"/>
        <v>757.07</v>
      </c>
      <c r="G174" s="40"/>
    </row>
    <row r="175" spans="1:7" s="31" customFormat="1" x14ac:dyDescent="0.2">
      <c r="A175" s="70"/>
      <c r="B175" s="72"/>
      <c r="C175" s="68"/>
      <c r="D175" s="69"/>
      <c r="E175" s="68"/>
      <c r="F175" s="30">
        <f t="shared" si="6"/>
        <v>0</v>
      </c>
      <c r="G175" s="40"/>
    </row>
    <row r="176" spans="1:7" s="31" customFormat="1" x14ac:dyDescent="0.2">
      <c r="A176" s="66">
        <v>8</v>
      </c>
      <c r="B176" s="73" t="s">
        <v>155</v>
      </c>
      <c r="C176" s="68"/>
      <c r="D176" s="69"/>
      <c r="E176" s="68"/>
      <c r="F176" s="30">
        <f t="shared" si="6"/>
        <v>0</v>
      </c>
      <c r="G176" s="40"/>
    </row>
    <row r="177" spans="1:7" s="31" customFormat="1" x14ac:dyDescent="0.2">
      <c r="A177" s="70"/>
      <c r="B177" s="72"/>
      <c r="C177" s="68"/>
      <c r="D177" s="69"/>
      <c r="E177" s="68"/>
      <c r="F177" s="30">
        <f t="shared" si="6"/>
        <v>0</v>
      </c>
      <c r="G177" s="40"/>
    </row>
    <row r="178" spans="1:7" s="31" customFormat="1" x14ac:dyDescent="0.2">
      <c r="A178" s="77">
        <v>8.1999999999999993</v>
      </c>
      <c r="B178" s="73" t="s">
        <v>122</v>
      </c>
      <c r="C178" s="68"/>
      <c r="D178" s="69"/>
      <c r="E178" s="68"/>
      <c r="F178" s="30">
        <f t="shared" si="6"/>
        <v>0</v>
      </c>
      <c r="G178" s="40"/>
    </row>
    <row r="179" spans="1:7" s="31" customFormat="1" x14ac:dyDescent="0.2">
      <c r="A179" s="70" t="s">
        <v>156</v>
      </c>
      <c r="B179" s="72" t="s">
        <v>124</v>
      </c>
      <c r="C179" s="68">
        <v>101.54</v>
      </c>
      <c r="D179" s="69" t="s">
        <v>85</v>
      </c>
      <c r="E179" s="68">
        <v>306.62</v>
      </c>
      <c r="F179" s="30">
        <f t="shared" si="6"/>
        <v>31134.19</v>
      </c>
      <c r="G179" s="40"/>
    </row>
    <row r="180" spans="1:7" s="31" customFormat="1" x14ac:dyDescent="0.2">
      <c r="A180" s="74" t="s">
        <v>157</v>
      </c>
      <c r="B180" s="72" t="s">
        <v>134</v>
      </c>
      <c r="C180" s="68">
        <v>2.77</v>
      </c>
      <c r="D180" s="69" t="s">
        <v>129</v>
      </c>
      <c r="E180" s="68">
        <v>71.02</v>
      </c>
      <c r="F180" s="30">
        <f t="shared" si="6"/>
        <v>196.73</v>
      </c>
      <c r="G180" s="40"/>
    </row>
    <row r="181" spans="1:7" s="31" customFormat="1" x14ac:dyDescent="0.2">
      <c r="A181" s="70"/>
      <c r="B181" s="72"/>
      <c r="C181" s="68"/>
      <c r="D181" s="69"/>
      <c r="E181" s="68"/>
      <c r="F181" s="30">
        <f t="shared" si="6"/>
        <v>0</v>
      </c>
      <c r="G181" s="40"/>
    </row>
    <row r="182" spans="1:7" s="31" customFormat="1" x14ac:dyDescent="0.2">
      <c r="A182" s="66">
        <v>8.4</v>
      </c>
      <c r="B182" s="73" t="s">
        <v>158</v>
      </c>
      <c r="C182" s="68"/>
      <c r="D182" s="69"/>
      <c r="E182" s="68"/>
      <c r="F182" s="30">
        <f t="shared" si="6"/>
        <v>0</v>
      </c>
      <c r="G182" s="40"/>
    </row>
    <row r="183" spans="1:7" s="31" customFormat="1" ht="25.5" x14ac:dyDescent="0.2">
      <c r="A183" s="70" t="s">
        <v>159</v>
      </c>
      <c r="B183" s="72" t="s">
        <v>137</v>
      </c>
      <c r="C183" s="68">
        <v>1</v>
      </c>
      <c r="D183" s="69" t="s">
        <v>25</v>
      </c>
      <c r="E183" s="68">
        <v>27941.279999999999</v>
      </c>
      <c r="F183" s="30">
        <f t="shared" si="6"/>
        <v>27941.279999999999</v>
      </c>
      <c r="G183" s="40"/>
    </row>
    <row r="184" spans="1:7" s="31" customFormat="1" ht="25.5" x14ac:dyDescent="0.2">
      <c r="A184" s="70" t="s">
        <v>160</v>
      </c>
      <c r="B184" s="72" t="s">
        <v>139</v>
      </c>
      <c r="C184" s="68">
        <v>4</v>
      </c>
      <c r="D184" s="69" t="s">
        <v>25</v>
      </c>
      <c r="E184" s="68">
        <v>5131.91</v>
      </c>
      <c r="F184" s="30">
        <f t="shared" si="6"/>
        <v>20527.64</v>
      </c>
      <c r="G184" s="40"/>
    </row>
    <row r="185" spans="1:7" s="31" customFormat="1" ht="25.5" x14ac:dyDescent="0.2">
      <c r="A185" s="70" t="s">
        <v>161</v>
      </c>
      <c r="B185" s="72" t="s">
        <v>141</v>
      </c>
      <c r="C185" s="68">
        <v>1</v>
      </c>
      <c r="D185" s="69" t="s">
        <v>25</v>
      </c>
      <c r="E185" s="68">
        <v>3906.75</v>
      </c>
      <c r="F185" s="30">
        <f t="shared" si="6"/>
        <v>3906.75</v>
      </c>
      <c r="G185" s="40"/>
    </row>
    <row r="186" spans="1:7" s="31" customFormat="1" ht="25.5" x14ac:dyDescent="0.2">
      <c r="A186" s="70" t="s">
        <v>162</v>
      </c>
      <c r="B186" s="72" t="s">
        <v>143</v>
      </c>
      <c r="C186" s="68">
        <v>28.1</v>
      </c>
      <c r="D186" s="69" t="s">
        <v>129</v>
      </c>
      <c r="E186" s="68">
        <v>2985.61</v>
      </c>
      <c r="F186" s="30">
        <f t="shared" si="6"/>
        <v>83895.64</v>
      </c>
      <c r="G186" s="40"/>
    </row>
    <row r="187" spans="1:7" s="31" customFormat="1" x14ac:dyDescent="0.2">
      <c r="A187" s="70" t="s">
        <v>163</v>
      </c>
      <c r="B187" s="72" t="s">
        <v>147</v>
      </c>
      <c r="C187" s="68">
        <v>1</v>
      </c>
      <c r="D187" s="69" t="s">
        <v>25</v>
      </c>
      <c r="E187" s="68">
        <v>8500</v>
      </c>
      <c r="F187" s="30">
        <f t="shared" si="6"/>
        <v>8500</v>
      </c>
      <c r="G187" s="40"/>
    </row>
    <row r="188" spans="1:7" s="31" customFormat="1" x14ac:dyDescent="0.2">
      <c r="A188" s="70"/>
      <c r="B188" s="72"/>
      <c r="C188" s="68"/>
      <c r="D188" s="69"/>
      <c r="E188" s="68"/>
      <c r="F188" s="30">
        <f t="shared" si="6"/>
        <v>0</v>
      </c>
      <c r="G188" s="40"/>
    </row>
    <row r="189" spans="1:7" s="31" customFormat="1" x14ac:dyDescent="0.2">
      <c r="A189" s="66">
        <v>9</v>
      </c>
      <c r="B189" s="73" t="s">
        <v>164</v>
      </c>
      <c r="C189" s="68"/>
      <c r="D189" s="69"/>
      <c r="E189" s="68"/>
      <c r="F189" s="30">
        <f t="shared" si="6"/>
        <v>0</v>
      </c>
      <c r="G189" s="40"/>
    </row>
    <row r="190" spans="1:7" s="31" customFormat="1" x14ac:dyDescent="0.2">
      <c r="A190" s="70"/>
      <c r="B190" s="72"/>
      <c r="C190" s="68"/>
      <c r="D190" s="69"/>
      <c r="E190" s="68"/>
      <c r="F190" s="30">
        <f t="shared" si="6"/>
        <v>0</v>
      </c>
      <c r="G190" s="40"/>
    </row>
    <row r="191" spans="1:7" s="31" customFormat="1" x14ac:dyDescent="0.2">
      <c r="A191" s="77">
        <v>9.1999999999999993</v>
      </c>
      <c r="B191" s="73" t="s">
        <v>122</v>
      </c>
      <c r="C191" s="68"/>
      <c r="D191" s="69"/>
      <c r="E191" s="68"/>
      <c r="F191" s="30">
        <f t="shared" si="6"/>
        <v>0</v>
      </c>
      <c r="G191" s="40"/>
    </row>
    <row r="192" spans="1:7" s="31" customFormat="1" x14ac:dyDescent="0.2">
      <c r="A192" s="70" t="s">
        <v>65</v>
      </c>
      <c r="B192" s="72" t="s">
        <v>124</v>
      </c>
      <c r="C192" s="68">
        <v>15.45</v>
      </c>
      <c r="D192" s="69" t="s">
        <v>85</v>
      </c>
      <c r="E192" s="68">
        <v>306.62</v>
      </c>
      <c r="F192" s="30">
        <f t="shared" si="6"/>
        <v>4737.28</v>
      </c>
      <c r="G192" s="40"/>
    </row>
    <row r="193" spans="1:7" s="31" customFormat="1" x14ac:dyDescent="0.2">
      <c r="A193" s="70" t="s">
        <v>66</v>
      </c>
      <c r="B193" s="72" t="s">
        <v>126</v>
      </c>
      <c r="C193" s="68">
        <v>9.06</v>
      </c>
      <c r="D193" s="69" t="s">
        <v>85</v>
      </c>
      <c r="E193" s="68">
        <v>468.85</v>
      </c>
      <c r="F193" s="30">
        <f t="shared" si="6"/>
        <v>4247.78</v>
      </c>
      <c r="G193" s="40"/>
    </row>
    <row r="194" spans="1:7" s="31" customFormat="1" x14ac:dyDescent="0.2">
      <c r="A194" s="70" t="s">
        <v>67</v>
      </c>
      <c r="B194" s="72" t="s">
        <v>134</v>
      </c>
      <c r="C194" s="68">
        <v>5.16</v>
      </c>
      <c r="D194" s="69" t="s">
        <v>129</v>
      </c>
      <c r="E194" s="68">
        <v>71.02</v>
      </c>
      <c r="F194" s="30">
        <f t="shared" si="6"/>
        <v>366.46</v>
      </c>
      <c r="G194" s="40"/>
    </row>
    <row r="195" spans="1:7" s="31" customFormat="1" x14ac:dyDescent="0.2">
      <c r="A195" s="70"/>
      <c r="B195" s="72"/>
      <c r="C195" s="68"/>
      <c r="D195" s="69"/>
      <c r="E195" s="68"/>
      <c r="F195" s="30">
        <f t="shared" si="6"/>
        <v>0</v>
      </c>
      <c r="G195" s="40"/>
    </row>
    <row r="196" spans="1:7" s="31" customFormat="1" x14ac:dyDescent="0.2">
      <c r="A196" s="77">
        <v>9.3000000000000007</v>
      </c>
      <c r="B196" s="73" t="s">
        <v>165</v>
      </c>
      <c r="C196" s="68"/>
      <c r="D196" s="69"/>
      <c r="E196" s="68"/>
      <c r="F196" s="30">
        <f t="shared" si="6"/>
        <v>0</v>
      </c>
      <c r="G196" s="40"/>
    </row>
    <row r="197" spans="1:7" s="31" customFormat="1" x14ac:dyDescent="0.2">
      <c r="A197" s="74" t="s">
        <v>166</v>
      </c>
      <c r="B197" s="72" t="s">
        <v>167</v>
      </c>
      <c r="C197" s="68">
        <v>48</v>
      </c>
      <c r="D197" s="69" t="s">
        <v>25</v>
      </c>
      <c r="E197" s="30">
        <v>365.85</v>
      </c>
      <c r="F197" s="30">
        <f t="shared" si="6"/>
        <v>17560.8</v>
      </c>
      <c r="G197" s="40"/>
    </row>
    <row r="198" spans="1:7" s="31" customFormat="1" x14ac:dyDescent="0.2">
      <c r="A198" s="70"/>
      <c r="B198" s="72"/>
      <c r="C198" s="68"/>
      <c r="D198" s="69"/>
      <c r="E198" s="68"/>
      <c r="F198" s="30">
        <f t="shared" si="6"/>
        <v>0</v>
      </c>
      <c r="G198" s="40"/>
    </row>
    <row r="199" spans="1:7" s="31" customFormat="1" x14ac:dyDescent="0.2">
      <c r="A199" s="66">
        <v>10</v>
      </c>
      <c r="B199" s="73" t="s">
        <v>168</v>
      </c>
      <c r="C199" s="68"/>
      <c r="D199" s="69"/>
      <c r="E199" s="68"/>
      <c r="F199" s="30">
        <f t="shared" si="6"/>
        <v>0</v>
      </c>
      <c r="G199" s="40"/>
    </row>
    <row r="200" spans="1:7" s="31" customFormat="1" x14ac:dyDescent="0.2">
      <c r="A200" s="77">
        <v>10.1</v>
      </c>
      <c r="B200" s="73" t="s">
        <v>117</v>
      </c>
      <c r="C200" s="68"/>
      <c r="D200" s="69"/>
      <c r="E200" s="68"/>
      <c r="F200" s="30">
        <f t="shared" si="6"/>
        <v>0</v>
      </c>
      <c r="G200" s="40"/>
    </row>
    <row r="201" spans="1:7" s="31" customFormat="1" x14ac:dyDescent="0.2">
      <c r="A201" s="74" t="s">
        <v>169</v>
      </c>
      <c r="B201" s="72" t="s">
        <v>170</v>
      </c>
      <c r="C201" s="68">
        <v>19.88</v>
      </c>
      <c r="D201" s="69" t="s">
        <v>38</v>
      </c>
      <c r="E201" s="68">
        <v>19992.63</v>
      </c>
      <c r="F201" s="30">
        <f>ROUND(C201*E201,2)</f>
        <v>397453.48</v>
      </c>
      <c r="G201" s="40"/>
    </row>
    <row r="202" spans="1:7" s="31" customFormat="1" x14ac:dyDescent="0.2">
      <c r="A202" s="74" t="s">
        <v>171</v>
      </c>
      <c r="B202" s="72" t="s">
        <v>172</v>
      </c>
      <c r="C202" s="68">
        <v>6.79</v>
      </c>
      <c r="D202" s="69" t="s">
        <v>38</v>
      </c>
      <c r="E202" s="68">
        <v>21902.44</v>
      </c>
      <c r="F202" s="30">
        <f>ROUND(C202*E202,2)</f>
        <v>148717.57</v>
      </c>
      <c r="G202" s="40"/>
    </row>
    <row r="203" spans="1:7" s="31" customFormat="1" x14ac:dyDescent="0.2">
      <c r="A203" s="70"/>
      <c r="B203" s="72"/>
      <c r="C203" s="68"/>
      <c r="D203" s="69"/>
      <c r="E203" s="68"/>
      <c r="F203" s="30"/>
      <c r="G203" s="40"/>
    </row>
    <row r="204" spans="1:7" s="31" customFormat="1" x14ac:dyDescent="0.2">
      <c r="A204" s="77">
        <v>10.199999999999999</v>
      </c>
      <c r="B204" s="73" t="s">
        <v>122</v>
      </c>
      <c r="C204" s="68"/>
      <c r="D204" s="69"/>
      <c r="E204" s="68"/>
      <c r="F204" s="30">
        <f t="shared" ref="F204:F245" si="7">ROUND(C204*E204,2)</f>
        <v>0</v>
      </c>
      <c r="G204" s="40"/>
    </row>
    <row r="205" spans="1:7" s="31" customFormat="1" x14ac:dyDescent="0.2">
      <c r="A205" s="70" t="s">
        <v>173</v>
      </c>
      <c r="B205" s="72" t="s">
        <v>124</v>
      </c>
      <c r="C205" s="68">
        <v>134.56</v>
      </c>
      <c r="D205" s="69" t="s">
        <v>85</v>
      </c>
      <c r="E205" s="68">
        <v>306.62</v>
      </c>
      <c r="F205" s="30">
        <f>ROUND(C205*E205,2)</f>
        <v>41258.79</v>
      </c>
      <c r="G205" s="40"/>
    </row>
    <row r="206" spans="1:7" s="31" customFormat="1" x14ac:dyDescent="0.2">
      <c r="A206" s="83" t="s">
        <v>174</v>
      </c>
      <c r="B206" s="80" t="s">
        <v>134</v>
      </c>
      <c r="C206" s="81">
        <v>81.239999999999995</v>
      </c>
      <c r="D206" s="82" t="s">
        <v>129</v>
      </c>
      <c r="E206" s="81">
        <v>71.02</v>
      </c>
      <c r="F206" s="52">
        <f>ROUND(C206*E206,2)</f>
        <v>5769.66</v>
      </c>
      <c r="G206" s="40"/>
    </row>
    <row r="207" spans="1:7" s="31" customFormat="1" ht="6" customHeight="1" x14ac:dyDescent="0.2">
      <c r="A207" s="70"/>
      <c r="B207" s="72"/>
      <c r="C207" s="68"/>
      <c r="D207" s="69"/>
      <c r="E207" s="68"/>
      <c r="F207" s="30">
        <f t="shared" si="7"/>
        <v>0</v>
      </c>
      <c r="G207" s="40"/>
    </row>
    <row r="208" spans="1:7" s="31" customFormat="1" x14ac:dyDescent="0.2">
      <c r="A208" s="77">
        <v>10.5</v>
      </c>
      <c r="B208" s="73" t="s">
        <v>135</v>
      </c>
      <c r="C208" s="68"/>
      <c r="D208" s="69"/>
      <c r="E208" s="68"/>
      <c r="F208" s="30">
        <f t="shared" si="7"/>
        <v>0</v>
      </c>
      <c r="G208" s="40"/>
    </row>
    <row r="209" spans="1:7" s="31" customFormat="1" x14ac:dyDescent="0.2">
      <c r="A209" s="70" t="s">
        <v>175</v>
      </c>
      <c r="B209" s="72" t="s">
        <v>176</v>
      </c>
      <c r="C209" s="68">
        <v>18</v>
      </c>
      <c r="D209" s="69" t="s">
        <v>25</v>
      </c>
      <c r="E209" s="68">
        <v>2505.35</v>
      </c>
      <c r="F209" s="30">
        <f>ROUND(C209*E209,2)</f>
        <v>45096.3</v>
      </c>
      <c r="G209" s="40"/>
    </row>
    <row r="210" spans="1:7" s="31" customFormat="1" ht="25.5" x14ac:dyDescent="0.2">
      <c r="A210" s="74" t="s">
        <v>177</v>
      </c>
      <c r="B210" s="72" t="s">
        <v>178</v>
      </c>
      <c r="C210" s="68">
        <v>6</v>
      </c>
      <c r="D210" s="69" t="s">
        <v>25</v>
      </c>
      <c r="E210" s="68">
        <v>4253.8999999999996</v>
      </c>
      <c r="F210" s="30">
        <f>ROUND(C210*E210,2)</f>
        <v>25523.4</v>
      </c>
      <c r="G210" s="40"/>
    </row>
    <row r="211" spans="1:7" s="31" customFormat="1" ht="38.25" x14ac:dyDescent="0.2">
      <c r="A211" s="74" t="s">
        <v>179</v>
      </c>
      <c r="B211" s="72" t="s">
        <v>180</v>
      </c>
      <c r="C211" s="68">
        <v>6</v>
      </c>
      <c r="D211" s="69" t="s">
        <v>25</v>
      </c>
      <c r="E211" s="30">
        <v>237469.8</v>
      </c>
      <c r="F211" s="30">
        <f>ROUND(C211*E211,2)</f>
        <v>1424818.8</v>
      </c>
      <c r="G211" s="40"/>
    </row>
    <row r="212" spans="1:7" s="31" customFormat="1" ht="38.25" x14ac:dyDescent="0.2">
      <c r="A212" s="74" t="s">
        <v>181</v>
      </c>
      <c r="B212" s="72" t="s">
        <v>180</v>
      </c>
      <c r="C212" s="68">
        <v>6</v>
      </c>
      <c r="D212" s="69" t="s">
        <v>25</v>
      </c>
      <c r="E212" s="30"/>
      <c r="F212" s="30">
        <f>ROUND(C212*E212,2)</f>
        <v>0</v>
      </c>
      <c r="G212" s="40"/>
    </row>
    <row r="213" spans="1:7" s="31" customFormat="1" x14ac:dyDescent="0.2">
      <c r="A213" s="74" t="s">
        <v>182</v>
      </c>
      <c r="B213" s="72" t="s">
        <v>145</v>
      </c>
      <c r="C213" s="68">
        <v>12</v>
      </c>
      <c r="D213" s="69" t="s">
        <v>25</v>
      </c>
      <c r="E213" s="30">
        <v>4113.91</v>
      </c>
      <c r="F213" s="30">
        <f>ROUND(C213*E213,2)</f>
        <v>49366.92</v>
      </c>
      <c r="G213" s="40"/>
    </row>
    <row r="214" spans="1:7" s="31" customFormat="1" ht="6" customHeight="1" x14ac:dyDescent="0.2">
      <c r="A214" s="70"/>
      <c r="B214" s="72"/>
      <c r="C214" s="68"/>
      <c r="D214" s="69"/>
      <c r="E214" s="68"/>
      <c r="F214" s="30">
        <f t="shared" si="7"/>
        <v>0</v>
      </c>
      <c r="G214" s="40"/>
    </row>
    <row r="215" spans="1:7" s="31" customFormat="1" x14ac:dyDescent="0.2">
      <c r="A215" s="66">
        <v>11</v>
      </c>
      <c r="B215" s="73" t="s">
        <v>183</v>
      </c>
      <c r="C215" s="68"/>
      <c r="D215" s="69"/>
      <c r="E215" s="68"/>
      <c r="F215" s="30">
        <f t="shared" si="7"/>
        <v>0</v>
      </c>
      <c r="G215" s="40"/>
    </row>
    <row r="216" spans="1:7" s="31" customFormat="1" x14ac:dyDescent="0.2">
      <c r="A216" s="77">
        <v>11.1</v>
      </c>
      <c r="B216" s="73" t="s">
        <v>117</v>
      </c>
      <c r="C216" s="68"/>
      <c r="D216" s="69"/>
      <c r="E216" s="68"/>
      <c r="F216" s="30">
        <f t="shared" si="7"/>
        <v>0</v>
      </c>
      <c r="G216" s="40"/>
    </row>
    <row r="217" spans="1:7" s="31" customFormat="1" x14ac:dyDescent="0.2">
      <c r="A217" s="74" t="s">
        <v>184</v>
      </c>
      <c r="B217" s="72" t="s">
        <v>185</v>
      </c>
      <c r="C217" s="68">
        <v>0.4</v>
      </c>
      <c r="D217" s="69" t="s">
        <v>38</v>
      </c>
      <c r="E217" s="68">
        <v>20164.59</v>
      </c>
      <c r="F217" s="30">
        <f t="shared" si="7"/>
        <v>8065.84</v>
      </c>
      <c r="G217" s="40"/>
    </row>
    <row r="218" spans="1:7" s="31" customFormat="1" ht="6" customHeight="1" x14ac:dyDescent="0.2">
      <c r="A218" s="70"/>
      <c r="B218" s="72"/>
      <c r="C218" s="68"/>
      <c r="D218" s="69"/>
      <c r="E218" s="68"/>
      <c r="F218" s="30">
        <f t="shared" si="7"/>
        <v>0</v>
      </c>
      <c r="G218" s="40"/>
    </row>
    <row r="219" spans="1:7" s="31" customFormat="1" x14ac:dyDescent="0.2">
      <c r="A219" s="77">
        <v>11.2</v>
      </c>
      <c r="B219" s="73" t="s">
        <v>122</v>
      </c>
      <c r="C219" s="68"/>
      <c r="D219" s="69"/>
      <c r="E219" s="68"/>
      <c r="F219" s="30">
        <f t="shared" si="7"/>
        <v>0</v>
      </c>
      <c r="G219" s="40"/>
    </row>
    <row r="220" spans="1:7" s="31" customFormat="1" x14ac:dyDescent="0.2">
      <c r="A220" s="70" t="s">
        <v>186</v>
      </c>
      <c r="B220" s="72" t="s">
        <v>124</v>
      </c>
      <c r="C220" s="68">
        <v>28.06</v>
      </c>
      <c r="D220" s="69" t="s">
        <v>85</v>
      </c>
      <c r="E220" s="68">
        <v>306.62</v>
      </c>
      <c r="F220" s="30">
        <f t="shared" si="7"/>
        <v>8603.76</v>
      </c>
      <c r="G220" s="40"/>
    </row>
    <row r="221" spans="1:7" s="31" customFormat="1" x14ac:dyDescent="0.2">
      <c r="A221" s="70" t="s">
        <v>187</v>
      </c>
      <c r="B221" s="72" t="s">
        <v>126</v>
      </c>
      <c r="C221" s="68">
        <v>8.3699999999999992</v>
      </c>
      <c r="D221" s="69" t="s">
        <v>85</v>
      </c>
      <c r="E221" s="68">
        <v>468.85</v>
      </c>
      <c r="F221" s="30">
        <f t="shared" si="7"/>
        <v>3924.27</v>
      </c>
      <c r="G221" s="40"/>
    </row>
    <row r="222" spans="1:7" s="31" customFormat="1" x14ac:dyDescent="0.2">
      <c r="A222" s="70" t="s">
        <v>188</v>
      </c>
      <c r="B222" s="72" t="s">
        <v>134</v>
      </c>
      <c r="C222" s="68">
        <v>6.48</v>
      </c>
      <c r="D222" s="69" t="s">
        <v>129</v>
      </c>
      <c r="E222" s="68">
        <v>71.02</v>
      </c>
      <c r="F222" s="30">
        <f t="shared" si="7"/>
        <v>460.21</v>
      </c>
      <c r="G222" s="40"/>
    </row>
    <row r="223" spans="1:7" s="47" customFormat="1" ht="6" customHeight="1" x14ac:dyDescent="0.2">
      <c r="A223" s="70"/>
      <c r="B223" s="72"/>
      <c r="C223" s="68"/>
      <c r="D223" s="69"/>
      <c r="E223" s="68"/>
      <c r="F223" s="30">
        <f t="shared" si="7"/>
        <v>0</v>
      </c>
      <c r="G223" s="46"/>
    </row>
    <row r="224" spans="1:7" s="31" customFormat="1" x14ac:dyDescent="0.2">
      <c r="A224" s="66">
        <v>12</v>
      </c>
      <c r="B224" s="73" t="s">
        <v>189</v>
      </c>
      <c r="C224" s="68"/>
      <c r="D224" s="69"/>
      <c r="E224" s="68"/>
      <c r="F224" s="30">
        <f t="shared" si="7"/>
        <v>0</v>
      </c>
      <c r="G224" s="40"/>
    </row>
    <row r="225" spans="1:7" s="31" customFormat="1" ht="6" customHeight="1" x14ac:dyDescent="0.2">
      <c r="A225" s="70"/>
      <c r="B225" s="72"/>
      <c r="C225" s="68"/>
      <c r="D225" s="69"/>
      <c r="E225" s="68"/>
      <c r="F225" s="30">
        <f t="shared" si="7"/>
        <v>0</v>
      </c>
      <c r="G225" s="40"/>
    </row>
    <row r="226" spans="1:7" s="31" customFormat="1" x14ac:dyDescent="0.2">
      <c r="A226" s="77">
        <v>12.2</v>
      </c>
      <c r="B226" s="73" t="s">
        <v>122</v>
      </c>
      <c r="C226" s="68"/>
      <c r="D226" s="69"/>
      <c r="E226" s="68"/>
      <c r="F226" s="30">
        <f t="shared" si="7"/>
        <v>0</v>
      </c>
      <c r="G226" s="40"/>
    </row>
    <row r="227" spans="1:7" s="31" customFormat="1" x14ac:dyDescent="0.2">
      <c r="A227" s="70" t="s">
        <v>190</v>
      </c>
      <c r="B227" s="72" t="s">
        <v>124</v>
      </c>
      <c r="C227" s="68">
        <v>53.8</v>
      </c>
      <c r="D227" s="69" t="s">
        <v>85</v>
      </c>
      <c r="E227" s="68">
        <v>306.62</v>
      </c>
      <c r="F227" s="30">
        <f t="shared" si="7"/>
        <v>16496.16</v>
      </c>
      <c r="G227" s="40"/>
    </row>
    <row r="228" spans="1:7" s="31" customFormat="1" x14ac:dyDescent="0.2">
      <c r="A228" s="70" t="s">
        <v>191</v>
      </c>
      <c r="B228" s="72" t="s">
        <v>134</v>
      </c>
      <c r="C228" s="68">
        <v>11.7</v>
      </c>
      <c r="D228" s="69" t="s">
        <v>129</v>
      </c>
      <c r="E228" s="68">
        <v>71.02</v>
      </c>
      <c r="F228" s="30">
        <f t="shared" si="7"/>
        <v>830.93</v>
      </c>
      <c r="G228" s="40"/>
    </row>
    <row r="229" spans="1:7" s="31" customFormat="1" ht="6" customHeight="1" x14ac:dyDescent="0.2">
      <c r="A229" s="70"/>
      <c r="B229" s="72"/>
      <c r="C229" s="68"/>
      <c r="D229" s="69"/>
      <c r="E229" s="68"/>
      <c r="F229" s="30">
        <f t="shared" si="7"/>
        <v>0</v>
      </c>
      <c r="G229" s="40"/>
    </row>
    <row r="230" spans="1:7" s="31" customFormat="1" x14ac:dyDescent="0.2">
      <c r="A230" s="66">
        <v>13</v>
      </c>
      <c r="B230" s="73" t="s">
        <v>192</v>
      </c>
      <c r="C230" s="68"/>
      <c r="D230" s="69"/>
      <c r="E230" s="68"/>
      <c r="F230" s="30">
        <f t="shared" si="7"/>
        <v>0</v>
      </c>
      <c r="G230" s="40"/>
    </row>
    <row r="231" spans="1:7" s="31" customFormat="1" ht="6" customHeight="1" x14ac:dyDescent="0.2">
      <c r="A231" s="70"/>
      <c r="B231" s="72"/>
      <c r="C231" s="68"/>
      <c r="D231" s="69"/>
      <c r="E231" s="68"/>
      <c r="F231" s="30">
        <f t="shared" si="7"/>
        <v>0</v>
      </c>
      <c r="G231" s="40"/>
    </row>
    <row r="232" spans="1:7" s="31" customFormat="1" x14ac:dyDescent="0.2">
      <c r="A232" s="77">
        <v>13.2</v>
      </c>
      <c r="B232" s="73" t="s">
        <v>122</v>
      </c>
      <c r="C232" s="68"/>
      <c r="D232" s="69"/>
      <c r="E232" s="68"/>
      <c r="F232" s="30">
        <f t="shared" si="7"/>
        <v>0</v>
      </c>
      <c r="G232" s="40"/>
    </row>
    <row r="233" spans="1:7" s="31" customFormat="1" x14ac:dyDescent="0.2">
      <c r="A233" s="70" t="s">
        <v>193</v>
      </c>
      <c r="B233" s="72" t="s">
        <v>124</v>
      </c>
      <c r="C233" s="68">
        <v>89.6</v>
      </c>
      <c r="D233" s="69" t="s">
        <v>85</v>
      </c>
      <c r="E233" s="68">
        <v>306.62</v>
      </c>
      <c r="F233" s="30">
        <f t="shared" si="7"/>
        <v>27473.15</v>
      </c>
      <c r="G233" s="40"/>
    </row>
    <row r="234" spans="1:7" s="31" customFormat="1" x14ac:dyDescent="0.2">
      <c r="A234" s="70" t="s">
        <v>194</v>
      </c>
      <c r="B234" s="72" t="s">
        <v>126</v>
      </c>
      <c r="C234" s="68">
        <v>151.55000000000001</v>
      </c>
      <c r="D234" s="69" t="s">
        <v>85</v>
      </c>
      <c r="E234" s="68">
        <v>468.85</v>
      </c>
      <c r="F234" s="30">
        <f t="shared" si="7"/>
        <v>71054.22</v>
      </c>
      <c r="G234" s="40"/>
    </row>
    <row r="235" spans="1:7" s="31" customFormat="1" x14ac:dyDescent="0.2">
      <c r="A235" s="70" t="s">
        <v>195</v>
      </c>
      <c r="B235" s="72" t="s">
        <v>134</v>
      </c>
      <c r="C235" s="68">
        <v>17.399999999999999</v>
      </c>
      <c r="D235" s="69" t="s">
        <v>129</v>
      </c>
      <c r="E235" s="68">
        <v>71.02</v>
      </c>
      <c r="F235" s="30">
        <f t="shared" si="7"/>
        <v>1235.75</v>
      </c>
      <c r="G235" s="40"/>
    </row>
    <row r="236" spans="1:7" s="31" customFormat="1" x14ac:dyDescent="0.2">
      <c r="A236" s="70"/>
      <c r="B236" s="72"/>
      <c r="C236" s="68"/>
      <c r="D236" s="69"/>
      <c r="E236" s="68"/>
      <c r="F236" s="30">
        <f t="shared" si="7"/>
        <v>0</v>
      </c>
      <c r="G236" s="40"/>
    </row>
    <row r="237" spans="1:7" s="31" customFormat="1" x14ac:dyDescent="0.2">
      <c r="A237" s="66">
        <v>14</v>
      </c>
      <c r="B237" s="73" t="s">
        <v>196</v>
      </c>
      <c r="C237" s="68"/>
      <c r="D237" s="69"/>
      <c r="E237" s="68"/>
      <c r="F237" s="30">
        <f t="shared" si="7"/>
        <v>0</v>
      </c>
      <c r="G237" s="40"/>
    </row>
    <row r="238" spans="1:7" s="31" customFormat="1" x14ac:dyDescent="0.2">
      <c r="A238" s="77">
        <v>14.1</v>
      </c>
      <c r="B238" s="73" t="s">
        <v>117</v>
      </c>
      <c r="C238" s="68"/>
      <c r="D238" s="69"/>
      <c r="E238" s="68"/>
      <c r="F238" s="30">
        <f t="shared" si="7"/>
        <v>0</v>
      </c>
      <c r="G238" s="40"/>
    </row>
    <row r="239" spans="1:7" s="31" customFormat="1" x14ac:dyDescent="0.2">
      <c r="A239" s="74" t="s">
        <v>197</v>
      </c>
      <c r="B239" s="72" t="s">
        <v>198</v>
      </c>
      <c r="C239" s="68">
        <v>52.25</v>
      </c>
      <c r="D239" s="69" t="s">
        <v>38</v>
      </c>
      <c r="E239" s="68">
        <v>19621.75</v>
      </c>
      <c r="F239" s="30">
        <f t="shared" si="7"/>
        <v>1025236.44</v>
      </c>
      <c r="G239" s="40"/>
    </row>
    <row r="240" spans="1:7" s="31" customFormat="1" x14ac:dyDescent="0.2">
      <c r="A240" s="70"/>
      <c r="B240" s="72"/>
      <c r="C240" s="68"/>
      <c r="D240" s="69"/>
      <c r="E240" s="68"/>
      <c r="F240" s="30"/>
      <c r="G240" s="40"/>
    </row>
    <row r="241" spans="1:7" s="31" customFormat="1" x14ac:dyDescent="0.2">
      <c r="A241" s="77">
        <v>14.2</v>
      </c>
      <c r="B241" s="73" t="s">
        <v>122</v>
      </c>
      <c r="C241" s="68"/>
      <c r="D241" s="69"/>
      <c r="E241" s="68"/>
      <c r="F241" s="30">
        <f t="shared" si="7"/>
        <v>0</v>
      </c>
      <c r="G241" s="40"/>
    </row>
    <row r="242" spans="1:7" s="31" customFormat="1" x14ac:dyDescent="0.2">
      <c r="A242" s="70" t="s">
        <v>199</v>
      </c>
      <c r="B242" s="72" t="s">
        <v>124</v>
      </c>
      <c r="C242" s="68">
        <v>287.06</v>
      </c>
      <c r="D242" s="69" t="s">
        <v>85</v>
      </c>
      <c r="E242" s="68">
        <v>306.62</v>
      </c>
      <c r="F242" s="30">
        <f t="shared" si="7"/>
        <v>88018.34</v>
      </c>
      <c r="G242" s="40"/>
    </row>
    <row r="243" spans="1:7" s="31" customFormat="1" x14ac:dyDescent="0.2">
      <c r="A243" s="74" t="s">
        <v>200</v>
      </c>
      <c r="B243" s="72" t="s">
        <v>134</v>
      </c>
      <c r="C243" s="68">
        <v>97.42</v>
      </c>
      <c r="D243" s="69" t="s">
        <v>129</v>
      </c>
      <c r="E243" s="68">
        <v>71.02</v>
      </c>
      <c r="F243" s="30">
        <f t="shared" si="7"/>
        <v>6918.77</v>
      </c>
      <c r="G243" s="40"/>
    </row>
    <row r="244" spans="1:7" s="31" customFormat="1" x14ac:dyDescent="0.2">
      <c r="A244" s="70"/>
      <c r="B244" s="72"/>
      <c r="C244" s="68"/>
      <c r="D244" s="69"/>
      <c r="E244" s="68"/>
      <c r="F244" s="30">
        <f t="shared" si="7"/>
        <v>0</v>
      </c>
      <c r="G244" s="40"/>
    </row>
    <row r="245" spans="1:7" s="31" customFormat="1" x14ac:dyDescent="0.2">
      <c r="A245" s="77">
        <v>14.3</v>
      </c>
      <c r="B245" s="73" t="s">
        <v>201</v>
      </c>
      <c r="C245" s="68"/>
      <c r="D245" s="69"/>
      <c r="E245" s="68"/>
      <c r="F245" s="30">
        <f t="shared" si="7"/>
        <v>0</v>
      </c>
      <c r="G245" s="40"/>
    </row>
    <row r="246" spans="1:7" s="31" customFormat="1" ht="25.5" x14ac:dyDescent="0.2">
      <c r="A246" s="70" t="s">
        <v>202</v>
      </c>
      <c r="B246" s="72" t="s">
        <v>203</v>
      </c>
      <c r="C246" s="68">
        <v>9</v>
      </c>
      <c r="D246" s="69" t="s">
        <v>25</v>
      </c>
      <c r="E246" s="30">
        <v>120661.6</v>
      </c>
      <c r="F246" s="30">
        <f>ROUND(C246*E246,2)</f>
        <v>1085954.3999999999</v>
      </c>
      <c r="G246" s="40"/>
    </row>
    <row r="247" spans="1:7" s="31" customFormat="1" ht="25.5" x14ac:dyDescent="0.2">
      <c r="A247" s="70" t="s">
        <v>204</v>
      </c>
      <c r="B247" s="72" t="s">
        <v>205</v>
      </c>
      <c r="C247" s="68">
        <v>9</v>
      </c>
      <c r="D247" s="69" t="s">
        <v>25</v>
      </c>
      <c r="E247" s="30">
        <v>156029.4</v>
      </c>
      <c r="F247" s="30">
        <f>ROUND(C247*E247,2)</f>
        <v>1404264.6</v>
      </c>
      <c r="G247" s="40"/>
    </row>
    <row r="248" spans="1:7" s="31" customFormat="1" x14ac:dyDescent="0.2">
      <c r="A248" s="70" t="s">
        <v>206</v>
      </c>
      <c r="B248" s="72" t="s">
        <v>207</v>
      </c>
      <c r="C248" s="68">
        <v>18</v>
      </c>
      <c r="D248" s="69" t="s">
        <v>25</v>
      </c>
      <c r="E248" s="30">
        <v>691.67</v>
      </c>
      <c r="F248" s="30">
        <f>ROUND(C248*E248,2)</f>
        <v>12450.06</v>
      </c>
      <c r="G248" s="40"/>
    </row>
    <row r="249" spans="1:7" s="31" customFormat="1" x14ac:dyDescent="0.2">
      <c r="A249" s="70"/>
      <c r="B249" s="72"/>
      <c r="C249" s="68"/>
      <c r="D249" s="69"/>
      <c r="E249" s="68"/>
      <c r="F249" s="30"/>
      <c r="G249" s="40"/>
    </row>
    <row r="250" spans="1:7" s="31" customFormat="1" x14ac:dyDescent="0.2">
      <c r="A250" s="26">
        <v>14.6</v>
      </c>
      <c r="B250" s="84" t="s">
        <v>208</v>
      </c>
      <c r="C250" s="85"/>
      <c r="D250" s="60"/>
      <c r="E250" s="85"/>
      <c r="F250" s="30">
        <f t="shared" ref="F250:F311" si="8">ROUND(C250*E250,2)</f>
        <v>0</v>
      </c>
      <c r="G250" s="40"/>
    </row>
    <row r="251" spans="1:7" s="31" customFormat="1" x14ac:dyDescent="0.2">
      <c r="A251" s="64" t="s">
        <v>209</v>
      </c>
      <c r="B251" s="86" t="s">
        <v>210</v>
      </c>
      <c r="C251" s="85">
        <v>31.11</v>
      </c>
      <c r="D251" s="60" t="s">
        <v>38</v>
      </c>
      <c r="E251" s="85">
        <v>11800</v>
      </c>
      <c r="F251" s="30">
        <f t="shared" si="8"/>
        <v>367098</v>
      </c>
      <c r="G251" s="40"/>
    </row>
    <row r="252" spans="1:7" s="31" customFormat="1" x14ac:dyDescent="0.2">
      <c r="A252" s="64" t="s">
        <v>211</v>
      </c>
      <c r="B252" s="86" t="s">
        <v>212</v>
      </c>
      <c r="C252" s="85">
        <v>3.89</v>
      </c>
      <c r="D252" s="60" t="s">
        <v>38</v>
      </c>
      <c r="E252" s="85">
        <v>8260</v>
      </c>
      <c r="F252" s="30">
        <f t="shared" si="8"/>
        <v>32131.4</v>
      </c>
      <c r="G252" s="40"/>
    </row>
    <row r="253" spans="1:7" s="47" customFormat="1" x14ac:dyDescent="0.2">
      <c r="A253" s="64" t="s">
        <v>213</v>
      </c>
      <c r="B253" s="86" t="s">
        <v>214</v>
      </c>
      <c r="C253" s="85">
        <v>1.94</v>
      </c>
      <c r="D253" s="60" t="s">
        <v>38</v>
      </c>
      <c r="E253" s="85">
        <v>4130</v>
      </c>
      <c r="F253" s="30">
        <f t="shared" si="8"/>
        <v>8012.2</v>
      </c>
      <c r="G253" s="46"/>
    </row>
    <row r="254" spans="1:7" s="47" customFormat="1" x14ac:dyDescent="0.2">
      <c r="A254" s="64" t="s">
        <v>215</v>
      </c>
      <c r="B254" s="86" t="s">
        <v>216</v>
      </c>
      <c r="C254" s="85">
        <v>1.94</v>
      </c>
      <c r="D254" s="60" t="s">
        <v>38</v>
      </c>
      <c r="E254" s="85">
        <v>4130</v>
      </c>
      <c r="F254" s="30">
        <f t="shared" si="8"/>
        <v>8012.2</v>
      </c>
      <c r="G254" s="46"/>
    </row>
    <row r="255" spans="1:7" s="47" customFormat="1" x14ac:dyDescent="0.2">
      <c r="A255" s="64" t="s">
        <v>217</v>
      </c>
      <c r="B255" s="86" t="s">
        <v>218</v>
      </c>
      <c r="C255" s="85">
        <v>1.94</v>
      </c>
      <c r="D255" s="60" t="s">
        <v>38</v>
      </c>
      <c r="E255" s="85">
        <v>4130</v>
      </c>
      <c r="F255" s="30">
        <f t="shared" si="8"/>
        <v>8012.2</v>
      </c>
      <c r="G255" s="46"/>
    </row>
    <row r="256" spans="1:7" s="47" customFormat="1" x14ac:dyDescent="0.2">
      <c r="A256" s="64" t="s">
        <v>219</v>
      </c>
      <c r="B256" s="86" t="s">
        <v>220</v>
      </c>
      <c r="C256" s="85">
        <v>7.06</v>
      </c>
      <c r="D256" s="60" t="s">
        <v>38</v>
      </c>
      <c r="E256" s="85">
        <v>4130</v>
      </c>
      <c r="F256" s="30">
        <f t="shared" si="8"/>
        <v>29157.8</v>
      </c>
      <c r="G256" s="46"/>
    </row>
    <row r="257" spans="1:7" s="47" customFormat="1" x14ac:dyDescent="0.2">
      <c r="A257" s="64" t="s">
        <v>221</v>
      </c>
      <c r="B257" s="86" t="s">
        <v>222</v>
      </c>
      <c r="C257" s="85">
        <v>35</v>
      </c>
      <c r="D257" s="60" t="s">
        <v>38</v>
      </c>
      <c r="E257" s="85">
        <v>1144.5999999999999</v>
      </c>
      <c r="F257" s="30">
        <f t="shared" si="8"/>
        <v>40061</v>
      </c>
      <c r="G257" s="46"/>
    </row>
    <row r="258" spans="1:7" s="47" customFormat="1" x14ac:dyDescent="0.2">
      <c r="A258" s="64"/>
      <c r="B258" s="86"/>
      <c r="C258" s="85"/>
      <c r="D258" s="60"/>
      <c r="E258" s="85"/>
      <c r="F258" s="30">
        <f t="shared" si="8"/>
        <v>0</v>
      </c>
      <c r="G258" s="46"/>
    </row>
    <row r="259" spans="1:7" s="47" customFormat="1" x14ac:dyDescent="0.2">
      <c r="A259" s="26">
        <v>14.7</v>
      </c>
      <c r="B259" s="84" t="s">
        <v>223</v>
      </c>
      <c r="C259" s="85"/>
      <c r="D259" s="60"/>
      <c r="E259" s="85"/>
      <c r="F259" s="30">
        <f t="shared" si="8"/>
        <v>0</v>
      </c>
      <c r="G259" s="46"/>
    </row>
    <row r="260" spans="1:7" s="47" customFormat="1" x14ac:dyDescent="0.2">
      <c r="A260" s="64" t="s">
        <v>224</v>
      </c>
      <c r="B260" s="86" t="s">
        <v>210</v>
      </c>
      <c r="C260" s="85">
        <v>31.11</v>
      </c>
      <c r="D260" s="60" t="s">
        <v>38</v>
      </c>
      <c r="E260" s="85">
        <v>931.86</v>
      </c>
      <c r="F260" s="30">
        <f t="shared" si="8"/>
        <v>28990.16</v>
      </c>
      <c r="G260" s="46"/>
    </row>
    <row r="261" spans="1:7" s="47" customFormat="1" x14ac:dyDescent="0.2">
      <c r="A261" s="64" t="s">
        <v>225</v>
      </c>
      <c r="B261" s="86" t="s">
        <v>212</v>
      </c>
      <c r="C261" s="85">
        <v>3.89</v>
      </c>
      <c r="D261" s="60" t="s">
        <v>38</v>
      </c>
      <c r="E261" s="85">
        <v>931.86</v>
      </c>
      <c r="F261" s="30">
        <f t="shared" si="8"/>
        <v>3624.94</v>
      </c>
      <c r="G261" s="46"/>
    </row>
    <row r="262" spans="1:7" s="47" customFormat="1" x14ac:dyDescent="0.2">
      <c r="A262" s="64" t="s">
        <v>226</v>
      </c>
      <c r="B262" s="86" t="s">
        <v>214</v>
      </c>
      <c r="C262" s="85">
        <v>1.94</v>
      </c>
      <c r="D262" s="60" t="s">
        <v>38</v>
      </c>
      <c r="E262" s="85">
        <v>931.86</v>
      </c>
      <c r="F262" s="30">
        <f t="shared" si="8"/>
        <v>1807.81</v>
      </c>
      <c r="G262" s="46"/>
    </row>
    <row r="263" spans="1:7" s="47" customFormat="1" x14ac:dyDescent="0.2">
      <c r="A263" s="87" t="s">
        <v>227</v>
      </c>
      <c r="B263" s="88" t="s">
        <v>216</v>
      </c>
      <c r="C263" s="89">
        <v>1.94</v>
      </c>
      <c r="D263" s="90" t="s">
        <v>38</v>
      </c>
      <c r="E263" s="89">
        <v>931.86</v>
      </c>
      <c r="F263" s="52">
        <f t="shared" si="8"/>
        <v>1807.81</v>
      </c>
      <c r="G263" s="46"/>
    </row>
    <row r="264" spans="1:7" s="47" customFormat="1" x14ac:dyDescent="0.2">
      <c r="A264" s="64" t="s">
        <v>228</v>
      </c>
      <c r="B264" s="86" t="s">
        <v>218</v>
      </c>
      <c r="C264" s="85">
        <v>1.94</v>
      </c>
      <c r="D264" s="60" t="s">
        <v>38</v>
      </c>
      <c r="E264" s="85">
        <v>931.86</v>
      </c>
      <c r="F264" s="30">
        <f t="shared" si="8"/>
        <v>1807.81</v>
      </c>
      <c r="G264" s="46"/>
    </row>
    <row r="265" spans="1:7" s="47" customFormat="1" x14ac:dyDescent="0.2">
      <c r="A265" s="64" t="s">
        <v>229</v>
      </c>
      <c r="B265" s="86" t="s">
        <v>220</v>
      </c>
      <c r="C265" s="85">
        <v>7.06</v>
      </c>
      <c r="D265" s="60" t="s">
        <v>38</v>
      </c>
      <c r="E265" s="85">
        <v>931.86</v>
      </c>
      <c r="F265" s="30">
        <f t="shared" si="8"/>
        <v>6578.93</v>
      </c>
      <c r="G265" s="46"/>
    </row>
    <row r="266" spans="1:7" s="47" customFormat="1" x14ac:dyDescent="0.2">
      <c r="A266" s="64"/>
      <c r="B266" s="86"/>
      <c r="C266" s="85"/>
      <c r="D266" s="60"/>
      <c r="E266" s="85"/>
      <c r="F266" s="30">
        <f t="shared" si="8"/>
        <v>0</v>
      </c>
      <c r="G266" s="46"/>
    </row>
    <row r="267" spans="1:7" s="47" customFormat="1" x14ac:dyDescent="0.2">
      <c r="A267" s="26">
        <v>14.8</v>
      </c>
      <c r="B267" s="27" t="s">
        <v>230</v>
      </c>
      <c r="C267" s="85"/>
      <c r="D267" s="60"/>
      <c r="E267" s="85"/>
      <c r="F267" s="30">
        <f t="shared" si="8"/>
        <v>0</v>
      </c>
      <c r="G267" s="46"/>
    </row>
    <row r="268" spans="1:7" s="47" customFormat="1" x14ac:dyDescent="0.2">
      <c r="A268" s="75" t="s">
        <v>231</v>
      </c>
      <c r="B268" s="72" t="s">
        <v>232</v>
      </c>
      <c r="C268" s="68">
        <v>36</v>
      </c>
      <c r="D268" s="69" t="s">
        <v>25</v>
      </c>
      <c r="E268" s="68">
        <v>4314.2</v>
      </c>
      <c r="F268" s="30">
        <f>ROUND(C268*E268,2)</f>
        <v>155311.20000000001</v>
      </c>
      <c r="G268" s="46"/>
    </row>
    <row r="269" spans="1:7" s="47" customFormat="1" x14ac:dyDescent="0.2">
      <c r="A269" s="70"/>
      <c r="B269" s="91"/>
      <c r="C269" s="68"/>
      <c r="D269" s="69"/>
      <c r="E269" s="68"/>
      <c r="F269" s="30">
        <f t="shared" si="8"/>
        <v>0</v>
      </c>
      <c r="G269" s="46"/>
    </row>
    <row r="270" spans="1:7" s="47" customFormat="1" x14ac:dyDescent="0.2">
      <c r="A270" s="92">
        <v>15</v>
      </c>
      <c r="B270" s="67" t="s">
        <v>233</v>
      </c>
      <c r="C270" s="78"/>
      <c r="D270" s="69"/>
      <c r="E270" s="68"/>
      <c r="F270" s="30">
        <f t="shared" si="8"/>
        <v>0</v>
      </c>
      <c r="G270" s="46"/>
    </row>
    <row r="271" spans="1:7" s="47" customFormat="1" x14ac:dyDescent="0.2">
      <c r="A271" s="70"/>
      <c r="B271" s="91"/>
      <c r="C271" s="68"/>
      <c r="D271" s="69"/>
      <c r="E271" s="68"/>
      <c r="F271" s="30">
        <f t="shared" si="8"/>
        <v>0</v>
      </c>
      <c r="G271" s="46"/>
    </row>
    <row r="272" spans="1:7" s="47" customFormat="1" x14ac:dyDescent="0.2">
      <c r="A272" s="77">
        <v>15.2</v>
      </c>
      <c r="B272" s="67" t="s">
        <v>234</v>
      </c>
      <c r="C272" s="68"/>
      <c r="D272" s="69"/>
      <c r="E272" s="68"/>
      <c r="F272" s="30">
        <f t="shared" si="8"/>
        <v>0</v>
      </c>
      <c r="G272" s="46"/>
    </row>
    <row r="273" spans="1:7" s="47" customFormat="1" x14ac:dyDescent="0.2">
      <c r="A273" s="70" t="s">
        <v>235</v>
      </c>
      <c r="B273" s="91" t="s">
        <v>124</v>
      </c>
      <c r="C273" s="68">
        <v>54.21</v>
      </c>
      <c r="D273" s="69" t="s">
        <v>85</v>
      </c>
      <c r="E273" s="68">
        <v>306.62</v>
      </c>
      <c r="F273" s="30">
        <f t="shared" si="8"/>
        <v>16621.87</v>
      </c>
      <c r="G273" s="46"/>
    </row>
    <row r="274" spans="1:7" s="47" customFormat="1" x14ac:dyDescent="0.2">
      <c r="A274" s="70" t="s">
        <v>236</v>
      </c>
      <c r="B274" s="91" t="s">
        <v>126</v>
      </c>
      <c r="C274" s="68">
        <v>9.36</v>
      </c>
      <c r="D274" s="69" t="s">
        <v>85</v>
      </c>
      <c r="E274" s="68">
        <v>468.85</v>
      </c>
      <c r="F274" s="30">
        <f t="shared" si="8"/>
        <v>4388.4399999999996</v>
      </c>
      <c r="G274" s="46"/>
    </row>
    <row r="275" spans="1:7" s="47" customFormat="1" x14ac:dyDescent="0.2">
      <c r="A275" s="70" t="s">
        <v>237</v>
      </c>
      <c r="B275" s="91" t="s">
        <v>134</v>
      </c>
      <c r="C275" s="68">
        <v>316.8</v>
      </c>
      <c r="D275" s="69" t="s">
        <v>129</v>
      </c>
      <c r="E275" s="68">
        <v>71.02</v>
      </c>
      <c r="F275" s="30">
        <f t="shared" si="8"/>
        <v>22499.14</v>
      </c>
      <c r="G275" s="46"/>
    </row>
    <row r="276" spans="1:7" s="47" customFormat="1" x14ac:dyDescent="0.2">
      <c r="A276" s="70"/>
      <c r="B276" s="72"/>
      <c r="C276" s="91"/>
      <c r="D276" s="69"/>
      <c r="E276" s="68"/>
      <c r="F276" s="30">
        <f t="shared" si="8"/>
        <v>0</v>
      </c>
      <c r="G276" s="46"/>
    </row>
    <row r="277" spans="1:7" s="47" customFormat="1" x14ac:dyDescent="0.2">
      <c r="A277" s="66">
        <v>16</v>
      </c>
      <c r="B277" s="67" t="s">
        <v>238</v>
      </c>
      <c r="C277" s="68"/>
      <c r="D277" s="69"/>
      <c r="E277" s="68"/>
      <c r="F277" s="30">
        <f t="shared" si="8"/>
        <v>0</v>
      </c>
      <c r="G277" s="46"/>
    </row>
    <row r="278" spans="1:7" s="47" customFormat="1" x14ac:dyDescent="0.2">
      <c r="A278" s="70"/>
      <c r="B278" s="72"/>
      <c r="C278" s="68"/>
      <c r="D278" s="69"/>
      <c r="E278" s="68"/>
      <c r="F278" s="30">
        <f t="shared" si="8"/>
        <v>0</v>
      </c>
      <c r="G278" s="46"/>
    </row>
    <row r="279" spans="1:7" s="47" customFormat="1" x14ac:dyDescent="0.2">
      <c r="A279" s="77">
        <v>16.2</v>
      </c>
      <c r="B279" s="73" t="s">
        <v>122</v>
      </c>
      <c r="C279" s="68"/>
      <c r="D279" s="69"/>
      <c r="E279" s="68"/>
      <c r="F279" s="30">
        <f t="shared" si="8"/>
        <v>0</v>
      </c>
      <c r="G279" s="46"/>
    </row>
    <row r="280" spans="1:7" s="47" customFormat="1" x14ac:dyDescent="0.2">
      <c r="A280" s="74" t="s">
        <v>239</v>
      </c>
      <c r="B280" s="72" t="s">
        <v>134</v>
      </c>
      <c r="C280" s="68">
        <v>6.9</v>
      </c>
      <c r="D280" s="69" t="s">
        <v>129</v>
      </c>
      <c r="E280" s="68">
        <v>71.02</v>
      </c>
      <c r="F280" s="30">
        <f t="shared" si="8"/>
        <v>490.04</v>
      </c>
      <c r="G280" s="46"/>
    </row>
    <row r="281" spans="1:7" s="47" customFormat="1" x14ac:dyDescent="0.2">
      <c r="A281" s="70"/>
      <c r="B281" s="72"/>
      <c r="C281" s="68"/>
      <c r="D281" s="69"/>
      <c r="E281" s="68"/>
      <c r="F281" s="30">
        <f t="shared" si="8"/>
        <v>0</v>
      </c>
      <c r="G281" s="46"/>
    </row>
    <row r="282" spans="1:7" s="47" customFormat="1" x14ac:dyDescent="0.2">
      <c r="A282" s="66">
        <v>17</v>
      </c>
      <c r="B282" s="73" t="s">
        <v>240</v>
      </c>
      <c r="C282" s="68"/>
      <c r="D282" s="69"/>
      <c r="E282" s="68"/>
      <c r="F282" s="30">
        <f t="shared" si="8"/>
        <v>0</v>
      </c>
      <c r="G282" s="46"/>
    </row>
    <row r="283" spans="1:7" s="47" customFormat="1" x14ac:dyDescent="0.2">
      <c r="A283" s="70"/>
      <c r="B283" s="72"/>
      <c r="C283" s="68"/>
      <c r="D283" s="69"/>
      <c r="E283" s="68"/>
      <c r="F283" s="30">
        <f t="shared" si="8"/>
        <v>0</v>
      </c>
      <c r="G283" s="46"/>
    </row>
    <row r="284" spans="1:7" s="47" customFormat="1" x14ac:dyDescent="0.2">
      <c r="A284" s="77">
        <v>17.2</v>
      </c>
      <c r="B284" s="73" t="s">
        <v>241</v>
      </c>
      <c r="C284" s="68"/>
      <c r="D284" s="69"/>
      <c r="E284" s="68"/>
      <c r="F284" s="30">
        <f t="shared" si="8"/>
        <v>0</v>
      </c>
      <c r="G284" s="46"/>
    </row>
    <row r="285" spans="1:7" s="47" customFormat="1" x14ac:dyDescent="0.2">
      <c r="A285" s="70" t="s">
        <v>242</v>
      </c>
      <c r="B285" s="72" t="s">
        <v>124</v>
      </c>
      <c r="C285" s="68">
        <v>32.299999999999997</v>
      </c>
      <c r="D285" s="69" t="s">
        <v>85</v>
      </c>
      <c r="E285" s="68">
        <v>306.62</v>
      </c>
      <c r="F285" s="30">
        <f t="shared" si="8"/>
        <v>9903.83</v>
      </c>
      <c r="G285" s="46"/>
    </row>
    <row r="286" spans="1:7" s="47" customFormat="1" x14ac:dyDescent="0.2">
      <c r="A286" s="74" t="s">
        <v>243</v>
      </c>
      <c r="B286" s="72" t="s">
        <v>128</v>
      </c>
      <c r="C286" s="68">
        <v>4.5999999999999996</v>
      </c>
      <c r="D286" s="69" t="s">
        <v>129</v>
      </c>
      <c r="E286" s="68">
        <v>71.02</v>
      </c>
      <c r="F286" s="30">
        <f t="shared" si="8"/>
        <v>326.69</v>
      </c>
      <c r="G286" s="46"/>
    </row>
    <row r="287" spans="1:7" s="47" customFormat="1" x14ac:dyDescent="0.2">
      <c r="A287" s="70"/>
      <c r="B287" s="72"/>
      <c r="C287" s="68"/>
      <c r="D287" s="69"/>
      <c r="E287" s="68"/>
      <c r="F287" s="30">
        <f t="shared" si="8"/>
        <v>0</v>
      </c>
      <c r="G287" s="46"/>
    </row>
    <row r="288" spans="1:7" s="47" customFormat="1" x14ac:dyDescent="0.2">
      <c r="A288" s="66">
        <v>18</v>
      </c>
      <c r="B288" s="73" t="s">
        <v>244</v>
      </c>
      <c r="C288" s="68"/>
      <c r="D288" s="69"/>
      <c r="E288" s="68"/>
      <c r="F288" s="30">
        <f t="shared" si="8"/>
        <v>0</v>
      </c>
      <c r="G288" s="46"/>
    </row>
    <row r="289" spans="1:7" s="47" customFormat="1" x14ac:dyDescent="0.2">
      <c r="A289" s="70"/>
      <c r="B289" s="72"/>
      <c r="C289" s="68"/>
      <c r="D289" s="69"/>
      <c r="E289" s="93"/>
      <c r="F289" s="30">
        <f t="shared" si="8"/>
        <v>0</v>
      </c>
      <c r="G289" s="46"/>
    </row>
    <row r="290" spans="1:7" s="47" customFormat="1" x14ac:dyDescent="0.2">
      <c r="A290" s="77">
        <v>18.2</v>
      </c>
      <c r="B290" s="73" t="s">
        <v>234</v>
      </c>
      <c r="C290" s="68"/>
      <c r="D290" s="71"/>
      <c r="E290" s="93"/>
      <c r="F290" s="30">
        <f t="shared" si="8"/>
        <v>0</v>
      </c>
      <c r="G290" s="46"/>
    </row>
    <row r="291" spans="1:7" s="47" customFormat="1" x14ac:dyDescent="0.2">
      <c r="A291" s="70" t="s">
        <v>245</v>
      </c>
      <c r="B291" s="91" t="s">
        <v>128</v>
      </c>
      <c r="C291" s="68">
        <v>37.200000000000003</v>
      </c>
      <c r="D291" s="69" t="s">
        <v>129</v>
      </c>
      <c r="E291" s="68">
        <v>71.02</v>
      </c>
      <c r="F291" s="30">
        <f t="shared" si="8"/>
        <v>2641.94</v>
      </c>
      <c r="G291" s="46"/>
    </row>
    <row r="292" spans="1:7" s="47" customFormat="1" ht="8.25" customHeight="1" x14ac:dyDescent="0.2">
      <c r="A292" s="70"/>
      <c r="B292" s="72"/>
      <c r="C292" s="68"/>
      <c r="D292" s="69"/>
      <c r="E292" s="68"/>
      <c r="F292" s="30">
        <f t="shared" si="8"/>
        <v>0</v>
      </c>
      <c r="G292" s="46"/>
    </row>
    <row r="293" spans="1:7" s="47" customFormat="1" x14ac:dyDescent="0.2">
      <c r="A293" s="66">
        <v>19</v>
      </c>
      <c r="B293" s="73" t="s">
        <v>246</v>
      </c>
      <c r="C293" s="68"/>
      <c r="D293" s="69"/>
      <c r="E293" s="68"/>
      <c r="F293" s="30">
        <f t="shared" si="8"/>
        <v>0</v>
      </c>
      <c r="G293" s="46"/>
    </row>
    <row r="294" spans="1:7" s="47" customFormat="1" x14ac:dyDescent="0.2">
      <c r="A294" s="77">
        <v>19.100000000000001</v>
      </c>
      <c r="B294" s="73" t="s">
        <v>117</v>
      </c>
      <c r="C294" s="68"/>
      <c r="D294" s="69"/>
      <c r="E294" s="68"/>
      <c r="F294" s="30">
        <f t="shared" si="8"/>
        <v>0</v>
      </c>
      <c r="G294" s="46"/>
    </row>
    <row r="295" spans="1:7" s="47" customFormat="1" x14ac:dyDescent="0.2">
      <c r="A295" s="74" t="s">
        <v>247</v>
      </c>
      <c r="B295" s="72" t="s">
        <v>248</v>
      </c>
      <c r="C295" s="68">
        <v>32.53</v>
      </c>
      <c r="D295" s="69" t="s">
        <v>38</v>
      </c>
      <c r="E295" s="68">
        <v>18866.63</v>
      </c>
      <c r="F295" s="30">
        <f t="shared" si="8"/>
        <v>613731.47</v>
      </c>
      <c r="G295" s="46"/>
    </row>
    <row r="296" spans="1:7" s="47" customFormat="1" ht="8.25" customHeight="1" x14ac:dyDescent="0.2">
      <c r="A296" s="70"/>
      <c r="B296" s="72"/>
      <c r="C296" s="68"/>
      <c r="D296" s="69"/>
      <c r="E296" s="68"/>
      <c r="F296" s="30"/>
      <c r="G296" s="46"/>
    </row>
    <row r="297" spans="1:7" s="47" customFormat="1" x14ac:dyDescent="0.2">
      <c r="A297" s="77">
        <v>19.2</v>
      </c>
      <c r="B297" s="67" t="s">
        <v>234</v>
      </c>
      <c r="C297" s="68"/>
      <c r="D297" s="69"/>
      <c r="E297" s="68"/>
      <c r="F297" s="30">
        <f t="shared" si="8"/>
        <v>0</v>
      </c>
      <c r="G297" s="46"/>
    </row>
    <row r="298" spans="1:7" s="47" customFormat="1" x14ac:dyDescent="0.2">
      <c r="A298" s="74" t="s">
        <v>249</v>
      </c>
      <c r="B298" s="91" t="s">
        <v>128</v>
      </c>
      <c r="C298" s="68">
        <v>35.200000000000003</v>
      </c>
      <c r="D298" s="69" t="s">
        <v>129</v>
      </c>
      <c r="E298" s="68">
        <v>71.02</v>
      </c>
      <c r="F298" s="30">
        <f t="shared" si="8"/>
        <v>2499.9</v>
      </c>
      <c r="G298" s="46"/>
    </row>
    <row r="299" spans="1:7" s="47" customFormat="1" ht="6" customHeight="1" x14ac:dyDescent="0.2">
      <c r="A299" s="70"/>
      <c r="B299" s="72"/>
      <c r="C299" s="68"/>
      <c r="D299" s="69"/>
      <c r="E299" s="68"/>
      <c r="F299" s="30">
        <f t="shared" si="8"/>
        <v>0</v>
      </c>
      <c r="G299" s="46"/>
    </row>
    <row r="300" spans="1:7" s="47" customFormat="1" x14ac:dyDescent="0.2">
      <c r="A300" s="77">
        <v>19.5</v>
      </c>
      <c r="B300" s="73" t="s">
        <v>250</v>
      </c>
      <c r="C300" s="68"/>
      <c r="D300" s="69"/>
      <c r="E300" s="68"/>
      <c r="F300" s="30">
        <f t="shared" si="8"/>
        <v>0</v>
      </c>
      <c r="G300" s="46"/>
    </row>
    <row r="301" spans="1:7" s="47" customFormat="1" ht="25.5" x14ac:dyDescent="0.2">
      <c r="A301" s="70" t="s">
        <v>251</v>
      </c>
      <c r="B301" s="72" t="s">
        <v>252</v>
      </c>
      <c r="C301" s="68">
        <v>1</v>
      </c>
      <c r="D301" s="69" t="s">
        <v>25</v>
      </c>
      <c r="E301" s="30">
        <v>177295.6</v>
      </c>
      <c r="F301" s="30">
        <f t="shared" si="8"/>
        <v>177295.6</v>
      </c>
      <c r="G301" s="46"/>
    </row>
    <row r="302" spans="1:7" s="47" customFormat="1" x14ac:dyDescent="0.2">
      <c r="A302" s="70" t="s">
        <v>253</v>
      </c>
      <c r="B302" s="72" t="s">
        <v>254</v>
      </c>
      <c r="C302" s="68">
        <v>1</v>
      </c>
      <c r="D302" s="69" t="s">
        <v>25</v>
      </c>
      <c r="E302" s="68">
        <v>3500</v>
      </c>
      <c r="F302" s="30">
        <f t="shared" si="8"/>
        <v>3500</v>
      </c>
      <c r="G302" s="46"/>
    </row>
    <row r="303" spans="1:7" s="47" customFormat="1" ht="25.5" x14ac:dyDescent="0.2">
      <c r="A303" s="70" t="s">
        <v>255</v>
      </c>
      <c r="B303" s="72" t="s">
        <v>137</v>
      </c>
      <c r="C303" s="68">
        <v>1</v>
      </c>
      <c r="D303" s="69" t="s">
        <v>25</v>
      </c>
      <c r="E303" s="68">
        <v>27371.279999999999</v>
      </c>
      <c r="F303" s="30">
        <f t="shared" si="8"/>
        <v>27371.279999999999</v>
      </c>
      <c r="G303" s="46"/>
    </row>
    <row r="304" spans="1:7" s="47" customFormat="1" ht="25.5" x14ac:dyDescent="0.2">
      <c r="A304" s="70" t="s">
        <v>256</v>
      </c>
      <c r="B304" s="72" t="s">
        <v>141</v>
      </c>
      <c r="C304" s="68">
        <v>1</v>
      </c>
      <c r="D304" s="69" t="s">
        <v>25</v>
      </c>
      <c r="E304" s="68">
        <v>2421.04</v>
      </c>
      <c r="F304" s="30">
        <f t="shared" si="8"/>
        <v>2421.04</v>
      </c>
      <c r="G304" s="46"/>
    </row>
    <row r="305" spans="1:7" s="47" customFormat="1" ht="25.5" x14ac:dyDescent="0.2">
      <c r="A305" s="70" t="s">
        <v>257</v>
      </c>
      <c r="B305" s="72" t="s">
        <v>143</v>
      </c>
      <c r="C305" s="68">
        <v>3</v>
      </c>
      <c r="D305" s="69" t="s">
        <v>129</v>
      </c>
      <c r="E305" s="68">
        <v>2704.15</v>
      </c>
      <c r="F305" s="30">
        <f t="shared" si="8"/>
        <v>8112.45</v>
      </c>
      <c r="G305" s="46"/>
    </row>
    <row r="306" spans="1:7" s="47" customFormat="1" x14ac:dyDescent="0.2">
      <c r="A306" s="74" t="s">
        <v>258</v>
      </c>
      <c r="B306" s="72" t="s">
        <v>145</v>
      </c>
      <c r="C306" s="68">
        <v>1</v>
      </c>
      <c r="D306" s="69" t="s">
        <v>25</v>
      </c>
      <c r="E306" s="68">
        <v>12342.71</v>
      </c>
      <c r="F306" s="30">
        <f>ROUND(C306*E306,2)</f>
        <v>12342.71</v>
      </c>
      <c r="G306" s="46"/>
    </row>
    <row r="307" spans="1:7" s="47" customFormat="1" ht="7.5" customHeight="1" x14ac:dyDescent="0.2">
      <c r="A307" s="70"/>
      <c r="B307" s="72"/>
      <c r="C307" s="68"/>
      <c r="D307" s="69"/>
      <c r="E307" s="68"/>
      <c r="F307" s="30">
        <f t="shared" si="8"/>
        <v>0</v>
      </c>
      <c r="G307" s="46"/>
    </row>
    <row r="308" spans="1:7" s="47" customFormat="1" x14ac:dyDescent="0.2">
      <c r="A308" s="77">
        <v>19.600000000000001</v>
      </c>
      <c r="B308" s="73" t="s">
        <v>259</v>
      </c>
      <c r="C308" s="68"/>
      <c r="D308" s="69"/>
      <c r="E308" s="68"/>
      <c r="F308" s="30">
        <f t="shared" si="8"/>
        <v>0</v>
      </c>
      <c r="G308" s="46"/>
    </row>
    <row r="309" spans="1:7" s="47" customFormat="1" x14ac:dyDescent="0.2">
      <c r="A309" s="74" t="s">
        <v>260</v>
      </c>
      <c r="B309" s="72" t="s">
        <v>124</v>
      </c>
      <c r="C309" s="68">
        <v>3.16</v>
      </c>
      <c r="D309" s="69" t="s">
        <v>85</v>
      </c>
      <c r="E309" s="68">
        <v>306.62</v>
      </c>
      <c r="F309" s="30">
        <f t="shared" si="8"/>
        <v>968.92</v>
      </c>
      <c r="G309" s="46"/>
    </row>
    <row r="310" spans="1:7" s="47" customFormat="1" x14ac:dyDescent="0.2">
      <c r="A310" s="74" t="s">
        <v>261</v>
      </c>
      <c r="B310" s="72" t="s">
        <v>128</v>
      </c>
      <c r="C310" s="68">
        <v>1.6</v>
      </c>
      <c r="D310" s="69" t="s">
        <v>129</v>
      </c>
      <c r="E310" s="68">
        <v>71.02</v>
      </c>
      <c r="F310" s="30">
        <f t="shared" si="8"/>
        <v>113.63</v>
      </c>
      <c r="G310" s="46"/>
    </row>
    <row r="311" spans="1:7" s="47" customFormat="1" x14ac:dyDescent="0.2">
      <c r="A311" s="74" t="s">
        <v>262</v>
      </c>
      <c r="B311" s="72" t="s">
        <v>263</v>
      </c>
      <c r="C311" s="68">
        <v>0.23</v>
      </c>
      <c r="D311" s="69" t="s">
        <v>38</v>
      </c>
      <c r="E311" s="68">
        <v>20431.37</v>
      </c>
      <c r="F311" s="30">
        <f t="shared" si="8"/>
        <v>4699.22</v>
      </c>
      <c r="G311" s="46"/>
    </row>
    <row r="312" spans="1:7" s="47" customFormat="1" ht="7.5" customHeight="1" x14ac:dyDescent="0.2">
      <c r="A312" s="70"/>
      <c r="B312" s="72"/>
      <c r="C312" s="68"/>
      <c r="D312" s="69"/>
      <c r="E312" s="68"/>
      <c r="F312" s="30"/>
      <c r="G312" s="46"/>
    </row>
    <row r="313" spans="1:7" s="47" customFormat="1" x14ac:dyDescent="0.2">
      <c r="A313" s="66">
        <v>20</v>
      </c>
      <c r="B313" s="73" t="s">
        <v>264</v>
      </c>
      <c r="C313" s="68"/>
      <c r="D313" s="69"/>
      <c r="E313" s="68"/>
      <c r="F313" s="30">
        <f t="shared" ref="F313:F376" si="9">ROUND(C313*E313,2)</f>
        <v>0</v>
      </c>
      <c r="G313" s="46"/>
    </row>
    <row r="314" spans="1:7" s="47" customFormat="1" x14ac:dyDescent="0.2">
      <c r="A314" s="77">
        <v>20.100000000000001</v>
      </c>
      <c r="B314" s="73" t="s">
        <v>117</v>
      </c>
      <c r="C314" s="68"/>
      <c r="D314" s="69"/>
      <c r="E314" s="68"/>
      <c r="F314" s="30">
        <f t="shared" si="9"/>
        <v>0</v>
      </c>
      <c r="G314" s="46"/>
    </row>
    <row r="315" spans="1:7" s="47" customFormat="1" x14ac:dyDescent="0.2">
      <c r="A315" s="74" t="s">
        <v>265</v>
      </c>
      <c r="B315" s="72" t="s">
        <v>266</v>
      </c>
      <c r="C315" s="68">
        <v>3.95</v>
      </c>
      <c r="D315" s="69" t="s">
        <v>38</v>
      </c>
      <c r="E315" s="68">
        <v>22315.37</v>
      </c>
      <c r="F315" s="30">
        <f t="shared" si="9"/>
        <v>88145.71</v>
      </c>
      <c r="G315" s="46"/>
    </row>
    <row r="316" spans="1:7" s="47" customFormat="1" ht="9" customHeight="1" x14ac:dyDescent="0.2">
      <c r="A316" s="70"/>
      <c r="B316" s="72"/>
      <c r="C316" s="68"/>
      <c r="D316" s="69"/>
      <c r="E316" s="68"/>
      <c r="F316" s="30">
        <f t="shared" si="9"/>
        <v>0</v>
      </c>
      <c r="G316" s="46"/>
    </row>
    <row r="317" spans="1:7" s="47" customFormat="1" x14ac:dyDescent="0.2">
      <c r="A317" s="77">
        <v>20.2</v>
      </c>
      <c r="B317" s="67" t="s">
        <v>234</v>
      </c>
      <c r="C317" s="68"/>
      <c r="D317" s="69"/>
      <c r="E317" s="68"/>
      <c r="F317" s="30">
        <f t="shared" si="9"/>
        <v>0</v>
      </c>
      <c r="G317" s="46"/>
    </row>
    <row r="318" spans="1:7" s="47" customFormat="1" x14ac:dyDescent="0.2">
      <c r="A318" s="94" t="s">
        <v>267</v>
      </c>
      <c r="B318" s="91" t="s">
        <v>134</v>
      </c>
      <c r="C318" s="68">
        <v>40.56</v>
      </c>
      <c r="D318" s="69" t="s">
        <v>129</v>
      </c>
      <c r="E318" s="68">
        <v>71.02</v>
      </c>
      <c r="F318" s="30">
        <f t="shared" si="9"/>
        <v>2880.57</v>
      </c>
      <c r="G318" s="46"/>
    </row>
    <row r="319" spans="1:7" s="47" customFormat="1" x14ac:dyDescent="0.2">
      <c r="A319" s="66"/>
      <c r="B319" s="67"/>
      <c r="C319" s="68"/>
      <c r="D319" s="69"/>
      <c r="E319" s="68"/>
      <c r="F319" s="30">
        <f t="shared" si="9"/>
        <v>0</v>
      </c>
      <c r="G319" s="46"/>
    </row>
    <row r="320" spans="1:7" s="47" customFormat="1" x14ac:dyDescent="0.2">
      <c r="A320" s="77">
        <v>20.3</v>
      </c>
      <c r="B320" s="73" t="s">
        <v>268</v>
      </c>
      <c r="C320" s="68"/>
      <c r="D320" s="69"/>
      <c r="E320" s="68"/>
      <c r="F320" s="30">
        <f t="shared" si="9"/>
        <v>0</v>
      </c>
      <c r="G320" s="46"/>
    </row>
    <row r="321" spans="1:7" s="47" customFormat="1" x14ac:dyDescent="0.2">
      <c r="A321" s="79" t="s">
        <v>269</v>
      </c>
      <c r="B321" s="80" t="s">
        <v>270</v>
      </c>
      <c r="C321" s="81">
        <v>1</v>
      </c>
      <c r="D321" s="82" t="s">
        <v>25</v>
      </c>
      <c r="E321" s="81">
        <v>10195.5</v>
      </c>
      <c r="F321" s="52">
        <f t="shared" si="9"/>
        <v>10195.5</v>
      </c>
      <c r="G321" s="46"/>
    </row>
    <row r="322" spans="1:7" s="47" customFormat="1" x14ac:dyDescent="0.2">
      <c r="A322" s="74" t="s">
        <v>271</v>
      </c>
      <c r="B322" s="72" t="s">
        <v>272</v>
      </c>
      <c r="C322" s="68">
        <v>2</v>
      </c>
      <c r="D322" s="69" t="s">
        <v>25</v>
      </c>
      <c r="E322" s="68">
        <v>7835.5</v>
      </c>
      <c r="F322" s="30">
        <f t="shared" si="9"/>
        <v>15671</v>
      </c>
      <c r="G322" s="46"/>
    </row>
    <row r="323" spans="1:7" s="47" customFormat="1" x14ac:dyDescent="0.2">
      <c r="A323" s="74" t="s">
        <v>273</v>
      </c>
      <c r="B323" s="72" t="s">
        <v>274</v>
      </c>
      <c r="C323" s="68">
        <v>1</v>
      </c>
      <c r="D323" s="69" t="s">
        <v>25</v>
      </c>
      <c r="E323" s="68">
        <v>8500</v>
      </c>
      <c r="F323" s="30">
        <f t="shared" si="9"/>
        <v>8500</v>
      </c>
      <c r="G323" s="46"/>
    </row>
    <row r="324" spans="1:7" s="47" customFormat="1" x14ac:dyDescent="0.2">
      <c r="A324" s="70"/>
      <c r="B324" s="72"/>
      <c r="C324" s="68"/>
      <c r="D324" s="69"/>
      <c r="E324" s="68"/>
      <c r="F324" s="30">
        <f t="shared" si="9"/>
        <v>0</v>
      </c>
      <c r="G324" s="46"/>
    </row>
    <row r="325" spans="1:7" s="47" customFormat="1" ht="25.5" x14ac:dyDescent="0.2">
      <c r="A325" s="66">
        <v>21</v>
      </c>
      <c r="B325" s="73" t="s">
        <v>275</v>
      </c>
      <c r="C325" s="68"/>
      <c r="D325" s="69"/>
      <c r="E325" s="68"/>
      <c r="F325" s="30">
        <f t="shared" si="9"/>
        <v>0</v>
      </c>
      <c r="G325" s="46"/>
    </row>
    <row r="326" spans="1:7" s="47" customFormat="1" x14ac:dyDescent="0.2">
      <c r="A326" s="77">
        <v>21.1</v>
      </c>
      <c r="B326" s="73" t="s">
        <v>276</v>
      </c>
      <c r="C326" s="78"/>
      <c r="D326" s="71"/>
      <c r="E326" s="78"/>
      <c r="F326" s="30">
        <f t="shared" si="9"/>
        <v>0</v>
      </c>
      <c r="G326" s="46"/>
    </row>
    <row r="327" spans="1:7" s="47" customFormat="1" x14ac:dyDescent="0.2">
      <c r="A327" s="70" t="s">
        <v>277</v>
      </c>
      <c r="B327" s="72" t="s">
        <v>278</v>
      </c>
      <c r="C327" s="68">
        <v>12.2</v>
      </c>
      <c r="D327" s="69" t="s">
        <v>129</v>
      </c>
      <c r="E327" s="68">
        <v>7668.13</v>
      </c>
      <c r="F327" s="30">
        <f>ROUND(C327*E327,2)</f>
        <v>93551.19</v>
      </c>
      <c r="G327" s="46"/>
    </row>
    <row r="328" spans="1:7" s="47" customFormat="1" x14ac:dyDescent="0.2">
      <c r="A328" s="70" t="s">
        <v>279</v>
      </c>
      <c r="B328" s="72" t="s">
        <v>280</v>
      </c>
      <c r="C328" s="68">
        <v>1</v>
      </c>
      <c r="D328" s="69" t="s">
        <v>25</v>
      </c>
      <c r="E328" s="68">
        <v>2358.1799999999998</v>
      </c>
      <c r="F328" s="30">
        <f>ROUND(C328*E328,2)</f>
        <v>2358.1799999999998</v>
      </c>
      <c r="G328" s="46"/>
    </row>
    <row r="329" spans="1:7" s="47" customFormat="1" x14ac:dyDescent="0.2">
      <c r="A329" s="70" t="s">
        <v>281</v>
      </c>
      <c r="B329" s="72" t="s">
        <v>282</v>
      </c>
      <c r="C329" s="68">
        <v>1</v>
      </c>
      <c r="D329" s="69" t="s">
        <v>25</v>
      </c>
      <c r="E329" s="68">
        <v>9021.2099999999991</v>
      </c>
      <c r="F329" s="30">
        <f>ROUND(C329*E329,2)</f>
        <v>9021.2099999999991</v>
      </c>
      <c r="G329" s="46"/>
    </row>
    <row r="330" spans="1:7" s="47" customFormat="1" x14ac:dyDescent="0.2">
      <c r="A330" s="70"/>
      <c r="B330" s="72"/>
      <c r="C330" s="68"/>
      <c r="D330" s="69"/>
      <c r="E330" s="68"/>
      <c r="F330" s="30">
        <f>ROUND(C330*E330,2)</f>
        <v>0</v>
      </c>
      <c r="G330" s="46"/>
    </row>
    <row r="331" spans="1:7" s="47" customFormat="1" x14ac:dyDescent="0.2">
      <c r="A331" s="66">
        <v>22</v>
      </c>
      <c r="B331" s="73" t="s">
        <v>283</v>
      </c>
      <c r="C331" s="68"/>
      <c r="D331" s="69"/>
      <c r="E331" s="68"/>
      <c r="F331" s="30">
        <f t="shared" si="9"/>
        <v>0</v>
      </c>
      <c r="G331" s="46"/>
    </row>
    <row r="332" spans="1:7" s="47" customFormat="1" x14ac:dyDescent="0.2">
      <c r="A332" s="75">
        <v>22.1</v>
      </c>
      <c r="B332" s="91" t="s">
        <v>284</v>
      </c>
      <c r="C332" s="68">
        <v>143.62</v>
      </c>
      <c r="D332" s="69" t="s">
        <v>85</v>
      </c>
      <c r="E332" s="68">
        <v>296.02</v>
      </c>
      <c r="F332" s="30">
        <f t="shared" si="9"/>
        <v>42514.39</v>
      </c>
      <c r="G332" s="46"/>
    </row>
    <row r="333" spans="1:7" s="47" customFormat="1" x14ac:dyDescent="0.2">
      <c r="A333" s="75">
        <v>22.2</v>
      </c>
      <c r="B333" s="72" t="s">
        <v>285</v>
      </c>
      <c r="C333" s="68">
        <v>145.5</v>
      </c>
      <c r="D333" s="69" t="s">
        <v>129</v>
      </c>
      <c r="E333" s="68">
        <v>2637.3637499999995</v>
      </c>
      <c r="F333" s="30">
        <f t="shared" si="9"/>
        <v>383736.43</v>
      </c>
      <c r="G333" s="46"/>
    </row>
    <row r="334" spans="1:7" s="47" customFormat="1" x14ac:dyDescent="0.2">
      <c r="A334" s="75">
        <v>22.3</v>
      </c>
      <c r="B334" s="72" t="s">
        <v>286</v>
      </c>
      <c r="C334" s="68">
        <v>4</v>
      </c>
      <c r="D334" s="69" t="s">
        <v>25</v>
      </c>
      <c r="E334" s="68">
        <v>18500</v>
      </c>
      <c r="F334" s="30">
        <f t="shared" si="9"/>
        <v>74000</v>
      </c>
      <c r="G334" s="46"/>
    </row>
    <row r="335" spans="1:7" s="47" customFormat="1" x14ac:dyDescent="0.2">
      <c r="A335" s="75">
        <v>22.4</v>
      </c>
      <c r="B335" s="72" t="s">
        <v>287</v>
      </c>
      <c r="C335" s="68">
        <v>1</v>
      </c>
      <c r="D335" s="69" t="s">
        <v>25</v>
      </c>
      <c r="E335" s="68">
        <v>65000</v>
      </c>
      <c r="F335" s="30">
        <f t="shared" si="9"/>
        <v>65000</v>
      </c>
      <c r="G335" s="46"/>
    </row>
    <row r="336" spans="1:7" s="47" customFormat="1" ht="25.5" x14ac:dyDescent="0.2">
      <c r="A336" s="75">
        <v>22.5</v>
      </c>
      <c r="B336" s="72" t="s">
        <v>288</v>
      </c>
      <c r="C336" s="68">
        <v>2</v>
      </c>
      <c r="D336" s="69" t="s">
        <v>25</v>
      </c>
      <c r="E336" s="68">
        <v>6360.5</v>
      </c>
      <c r="F336" s="30">
        <f t="shared" si="9"/>
        <v>12721</v>
      </c>
      <c r="G336" s="46"/>
    </row>
    <row r="337" spans="1:7" s="47" customFormat="1" ht="25.5" x14ac:dyDescent="0.2">
      <c r="A337" s="75">
        <v>22.6</v>
      </c>
      <c r="B337" s="72" t="s">
        <v>289</v>
      </c>
      <c r="C337" s="68">
        <v>9</v>
      </c>
      <c r="D337" s="69" t="s">
        <v>25</v>
      </c>
      <c r="E337" s="68">
        <v>10195.5</v>
      </c>
      <c r="F337" s="30">
        <f t="shared" si="9"/>
        <v>91759.5</v>
      </c>
      <c r="G337" s="46"/>
    </row>
    <row r="338" spans="1:7" s="47" customFormat="1" ht="25.5" x14ac:dyDescent="0.2">
      <c r="A338" s="75">
        <v>22.7</v>
      </c>
      <c r="B338" s="72" t="s">
        <v>290</v>
      </c>
      <c r="C338" s="68">
        <v>1</v>
      </c>
      <c r="D338" s="69" t="s">
        <v>25</v>
      </c>
      <c r="E338" s="68">
        <v>7835.5</v>
      </c>
      <c r="F338" s="30">
        <f t="shared" si="9"/>
        <v>7835.5</v>
      </c>
      <c r="G338" s="46"/>
    </row>
    <row r="339" spans="1:7" s="47" customFormat="1" ht="25.5" x14ac:dyDescent="0.2">
      <c r="A339" s="75">
        <v>22.8</v>
      </c>
      <c r="B339" s="72" t="s">
        <v>291</v>
      </c>
      <c r="C339" s="68">
        <v>1</v>
      </c>
      <c r="D339" s="69" t="s">
        <v>25</v>
      </c>
      <c r="E339" s="68">
        <v>8661.5</v>
      </c>
      <c r="F339" s="30">
        <f t="shared" si="9"/>
        <v>8661.5</v>
      </c>
      <c r="G339" s="46"/>
    </row>
    <row r="340" spans="1:7" s="47" customFormat="1" x14ac:dyDescent="0.2">
      <c r="A340" s="75">
        <v>22.9</v>
      </c>
      <c r="B340" s="72" t="s">
        <v>292</v>
      </c>
      <c r="C340" s="68">
        <v>14.36</v>
      </c>
      <c r="D340" s="69" t="s">
        <v>38</v>
      </c>
      <c r="E340" s="68">
        <v>15846.7</v>
      </c>
      <c r="F340" s="30">
        <f t="shared" si="9"/>
        <v>227558.61</v>
      </c>
      <c r="G340" s="46"/>
    </row>
    <row r="341" spans="1:7" s="47" customFormat="1" ht="6.75" customHeight="1" x14ac:dyDescent="0.2">
      <c r="A341" s="70"/>
      <c r="B341" s="72"/>
      <c r="C341" s="68"/>
      <c r="D341" s="69"/>
      <c r="E341" s="68"/>
      <c r="F341" s="30">
        <f t="shared" si="9"/>
        <v>0</v>
      </c>
      <c r="G341" s="46"/>
    </row>
    <row r="342" spans="1:7" s="47" customFormat="1" x14ac:dyDescent="0.2">
      <c r="A342" s="95">
        <v>23</v>
      </c>
      <c r="B342" s="73" t="s">
        <v>293</v>
      </c>
      <c r="C342" s="68"/>
      <c r="D342" s="69"/>
      <c r="E342" s="68"/>
      <c r="F342" s="30">
        <f t="shared" si="9"/>
        <v>0</v>
      </c>
      <c r="G342" s="46"/>
    </row>
    <row r="343" spans="1:7" s="47" customFormat="1" x14ac:dyDescent="0.2">
      <c r="A343" s="96">
        <v>23.1</v>
      </c>
      <c r="B343" s="72" t="s">
        <v>294</v>
      </c>
      <c r="C343" s="68">
        <v>414.18</v>
      </c>
      <c r="D343" s="69" t="s">
        <v>85</v>
      </c>
      <c r="E343" s="68">
        <v>296.02</v>
      </c>
      <c r="F343" s="30">
        <f t="shared" si="9"/>
        <v>122605.56</v>
      </c>
      <c r="G343" s="46"/>
    </row>
    <row r="344" spans="1:7" s="47" customFormat="1" x14ac:dyDescent="0.2">
      <c r="A344" s="96">
        <v>23.2</v>
      </c>
      <c r="B344" s="72" t="s">
        <v>128</v>
      </c>
      <c r="C344" s="68">
        <v>99.14</v>
      </c>
      <c r="D344" s="69" t="s">
        <v>129</v>
      </c>
      <c r="E344" s="68">
        <v>71.02</v>
      </c>
      <c r="F344" s="30">
        <f t="shared" si="9"/>
        <v>7040.92</v>
      </c>
      <c r="G344" s="46"/>
    </row>
    <row r="345" spans="1:7" s="47" customFormat="1" x14ac:dyDescent="0.2">
      <c r="A345" s="75">
        <v>23.3</v>
      </c>
      <c r="B345" s="72" t="s">
        <v>295</v>
      </c>
      <c r="C345" s="68">
        <v>75.22</v>
      </c>
      <c r="D345" s="69" t="s">
        <v>85</v>
      </c>
      <c r="E345" s="68">
        <v>707.01503564628001</v>
      </c>
      <c r="F345" s="30">
        <f t="shared" si="9"/>
        <v>53181.67</v>
      </c>
      <c r="G345" s="46"/>
    </row>
    <row r="346" spans="1:7" s="47" customFormat="1" x14ac:dyDescent="0.2">
      <c r="A346" s="75">
        <v>23.4</v>
      </c>
      <c r="B346" s="72" t="s">
        <v>296</v>
      </c>
      <c r="C346" s="68">
        <v>247.68</v>
      </c>
      <c r="D346" s="69" t="s">
        <v>85</v>
      </c>
      <c r="E346" s="68">
        <v>52.25</v>
      </c>
      <c r="F346" s="30">
        <f t="shared" si="9"/>
        <v>12941.28</v>
      </c>
      <c r="G346" s="46"/>
    </row>
    <row r="347" spans="1:7" s="47" customFormat="1" x14ac:dyDescent="0.2">
      <c r="A347" s="75">
        <v>23.5</v>
      </c>
      <c r="B347" s="72" t="s">
        <v>297</v>
      </c>
      <c r="C347" s="68">
        <v>247.68</v>
      </c>
      <c r="D347" s="69" t="s">
        <v>85</v>
      </c>
      <c r="E347" s="68">
        <v>113.92</v>
      </c>
      <c r="F347" s="30">
        <f t="shared" si="9"/>
        <v>28215.71</v>
      </c>
      <c r="G347" s="46"/>
    </row>
    <row r="348" spans="1:7" s="47" customFormat="1" x14ac:dyDescent="0.2">
      <c r="A348" s="75">
        <v>23.6</v>
      </c>
      <c r="B348" s="72" t="s">
        <v>298</v>
      </c>
      <c r="C348" s="68">
        <v>2</v>
      </c>
      <c r="D348" s="69" t="s">
        <v>25</v>
      </c>
      <c r="E348" s="68">
        <v>15000</v>
      </c>
      <c r="F348" s="30">
        <f t="shared" si="9"/>
        <v>30000</v>
      </c>
      <c r="G348" s="46"/>
    </row>
    <row r="349" spans="1:7" s="47" customFormat="1" ht="3.75" customHeight="1" x14ac:dyDescent="0.2">
      <c r="A349" s="70"/>
      <c r="B349" s="72"/>
      <c r="C349" s="68"/>
      <c r="D349" s="69"/>
      <c r="E349" s="68"/>
      <c r="F349" s="30">
        <f t="shared" si="9"/>
        <v>0</v>
      </c>
      <c r="G349" s="46"/>
    </row>
    <row r="350" spans="1:7" s="47" customFormat="1" x14ac:dyDescent="0.2">
      <c r="A350" s="95">
        <v>24</v>
      </c>
      <c r="B350" s="84" t="s">
        <v>299</v>
      </c>
      <c r="C350" s="97"/>
      <c r="D350" s="60"/>
      <c r="E350" s="85"/>
      <c r="F350" s="30">
        <f t="shared" si="9"/>
        <v>0</v>
      </c>
      <c r="G350" s="46"/>
    </row>
    <row r="351" spans="1:7" s="47" customFormat="1" x14ac:dyDescent="0.2">
      <c r="A351" s="96">
        <v>24.1</v>
      </c>
      <c r="B351" s="86" t="s">
        <v>300</v>
      </c>
      <c r="C351" s="97">
        <v>517</v>
      </c>
      <c r="D351" s="60" t="s">
        <v>301</v>
      </c>
      <c r="E351" s="85">
        <v>480</v>
      </c>
      <c r="F351" s="30">
        <f t="shared" si="9"/>
        <v>248160</v>
      </c>
      <c r="G351" s="46"/>
    </row>
    <row r="352" spans="1:7" s="47" customFormat="1" x14ac:dyDescent="0.2">
      <c r="A352" s="96">
        <v>24.2</v>
      </c>
      <c r="B352" s="86" t="s">
        <v>302</v>
      </c>
      <c r="C352" s="97">
        <v>619.62</v>
      </c>
      <c r="D352" s="60" t="s">
        <v>38</v>
      </c>
      <c r="E352" s="85"/>
      <c r="F352" s="30">
        <f t="shared" si="9"/>
        <v>0</v>
      </c>
      <c r="G352" s="46"/>
    </row>
    <row r="353" spans="1:7" s="47" customFormat="1" ht="5.25" customHeight="1" x14ac:dyDescent="0.2">
      <c r="A353" s="96"/>
      <c r="B353" s="86"/>
      <c r="C353" s="97"/>
      <c r="D353" s="60"/>
      <c r="E353" s="85"/>
      <c r="F353" s="30">
        <f t="shared" si="9"/>
        <v>0</v>
      </c>
      <c r="G353" s="46"/>
    </row>
    <row r="354" spans="1:7" s="47" customFormat="1" x14ac:dyDescent="0.2">
      <c r="A354" s="98">
        <v>26</v>
      </c>
      <c r="B354" s="72" t="s">
        <v>303</v>
      </c>
      <c r="C354" s="68">
        <v>1</v>
      </c>
      <c r="D354" s="99" t="s">
        <v>25</v>
      </c>
      <c r="E354" s="68">
        <v>167198</v>
      </c>
      <c r="F354" s="30">
        <f t="shared" si="9"/>
        <v>167198</v>
      </c>
      <c r="G354" s="46"/>
    </row>
    <row r="355" spans="1:7" s="47" customFormat="1" ht="4.5" customHeight="1" x14ac:dyDescent="0.2">
      <c r="A355" s="70"/>
      <c r="B355" s="71"/>
      <c r="C355" s="68"/>
      <c r="D355" s="69"/>
      <c r="E355" s="68"/>
      <c r="F355" s="30">
        <f t="shared" si="9"/>
        <v>0</v>
      </c>
      <c r="G355" s="46"/>
    </row>
    <row r="356" spans="1:7" s="47" customFormat="1" x14ac:dyDescent="0.2">
      <c r="A356" s="66" t="s">
        <v>71</v>
      </c>
      <c r="B356" s="67" t="s">
        <v>304</v>
      </c>
      <c r="C356" s="68"/>
      <c r="D356" s="99"/>
      <c r="E356" s="68"/>
      <c r="F356" s="30">
        <f t="shared" si="9"/>
        <v>0</v>
      </c>
      <c r="G356" s="46"/>
    </row>
    <row r="357" spans="1:7" s="47" customFormat="1" ht="5.25" customHeight="1" x14ac:dyDescent="0.2">
      <c r="A357" s="66"/>
      <c r="B357" s="67"/>
      <c r="C357" s="68"/>
      <c r="D357" s="99"/>
      <c r="E357" s="68"/>
      <c r="F357" s="30">
        <f t="shared" si="9"/>
        <v>0</v>
      </c>
      <c r="G357" s="46"/>
    </row>
    <row r="358" spans="1:7" s="47" customFormat="1" x14ac:dyDescent="0.2">
      <c r="A358" s="70">
        <v>1</v>
      </c>
      <c r="B358" s="72" t="s">
        <v>305</v>
      </c>
      <c r="C358" s="68">
        <v>1</v>
      </c>
      <c r="D358" s="69" t="s">
        <v>25</v>
      </c>
      <c r="E358" s="68">
        <v>1708.41</v>
      </c>
      <c r="F358" s="30">
        <f t="shared" si="9"/>
        <v>1708.41</v>
      </c>
      <c r="G358" s="46"/>
    </row>
    <row r="359" spans="1:7" s="47" customFormat="1" ht="4.5" customHeight="1" x14ac:dyDescent="0.2">
      <c r="A359" s="70"/>
      <c r="B359" s="72"/>
      <c r="C359" s="68"/>
      <c r="D359" s="69"/>
      <c r="E359" s="68"/>
      <c r="F359" s="30">
        <f t="shared" si="9"/>
        <v>0</v>
      </c>
      <c r="G359" s="46"/>
    </row>
    <row r="360" spans="1:7" s="47" customFormat="1" x14ac:dyDescent="0.2">
      <c r="A360" s="70">
        <v>2</v>
      </c>
      <c r="B360" s="72" t="s">
        <v>306</v>
      </c>
      <c r="C360" s="68">
        <v>1</v>
      </c>
      <c r="D360" s="69" t="s">
        <v>25</v>
      </c>
      <c r="E360" s="68">
        <v>4503.99</v>
      </c>
      <c r="F360" s="30">
        <f t="shared" si="9"/>
        <v>4503.99</v>
      </c>
      <c r="G360" s="46"/>
    </row>
    <row r="361" spans="1:7" s="47" customFormat="1" ht="3.75" customHeight="1" x14ac:dyDescent="0.2">
      <c r="A361" s="70"/>
      <c r="B361" s="72"/>
      <c r="C361" s="68"/>
      <c r="D361" s="69"/>
      <c r="E361" s="68"/>
      <c r="F361" s="30">
        <f t="shared" si="9"/>
        <v>0</v>
      </c>
      <c r="G361" s="46"/>
    </row>
    <row r="362" spans="1:7" s="47" customFormat="1" x14ac:dyDescent="0.2">
      <c r="A362" s="66">
        <v>3</v>
      </c>
      <c r="B362" s="73" t="s">
        <v>307</v>
      </c>
      <c r="C362" s="68"/>
      <c r="D362" s="69"/>
      <c r="E362" s="68"/>
      <c r="F362" s="30">
        <f t="shared" si="9"/>
        <v>0</v>
      </c>
      <c r="G362" s="46"/>
    </row>
    <row r="363" spans="1:7" s="47" customFormat="1" x14ac:dyDescent="0.2">
      <c r="A363" s="75">
        <v>3.1</v>
      </c>
      <c r="B363" s="72" t="s">
        <v>308</v>
      </c>
      <c r="C363" s="68">
        <v>4.62</v>
      </c>
      <c r="D363" s="69" t="s">
        <v>38</v>
      </c>
      <c r="E363" s="68">
        <v>8501.73</v>
      </c>
      <c r="F363" s="30">
        <f t="shared" si="9"/>
        <v>39277.99</v>
      </c>
      <c r="G363" s="46"/>
    </row>
    <row r="364" spans="1:7" s="47" customFormat="1" x14ac:dyDescent="0.2">
      <c r="A364" s="75">
        <v>3.2</v>
      </c>
      <c r="B364" s="72" t="s">
        <v>309</v>
      </c>
      <c r="C364" s="68">
        <v>6.26</v>
      </c>
      <c r="D364" s="69" t="s">
        <v>38</v>
      </c>
      <c r="E364" s="68">
        <v>12456.25</v>
      </c>
      <c r="F364" s="30">
        <f t="shared" si="9"/>
        <v>77976.13</v>
      </c>
      <c r="G364" s="46"/>
    </row>
    <row r="365" spans="1:7" s="47" customFormat="1" x14ac:dyDescent="0.2">
      <c r="A365" s="75">
        <v>3.3</v>
      </c>
      <c r="B365" s="72" t="s">
        <v>310</v>
      </c>
      <c r="C365" s="68">
        <v>7.32</v>
      </c>
      <c r="D365" s="69" t="s">
        <v>38</v>
      </c>
      <c r="E365" s="68">
        <v>12919.99</v>
      </c>
      <c r="F365" s="30">
        <f t="shared" si="9"/>
        <v>94574.33</v>
      </c>
      <c r="G365" s="46"/>
    </row>
    <row r="366" spans="1:7" s="47" customFormat="1" x14ac:dyDescent="0.2">
      <c r="A366" s="75">
        <v>3.4</v>
      </c>
      <c r="B366" s="72" t="s">
        <v>311</v>
      </c>
      <c r="C366" s="68">
        <v>1.36</v>
      </c>
      <c r="D366" s="69" t="s">
        <v>38</v>
      </c>
      <c r="E366" s="68">
        <v>11077.27</v>
      </c>
      <c r="F366" s="30">
        <f t="shared" si="9"/>
        <v>15065.09</v>
      </c>
      <c r="G366" s="46"/>
    </row>
    <row r="367" spans="1:7" s="47" customFormat="1" x14ac:dyDescent="0.2">
      <c r="A367" s="75">
        <v>3.5</v>
      </c>
      <c r="B367" s="72" t="s">
        <v>312</v>
      </c>
      <c r="C367" s="68">
        <v>0.11</v>
      </c>
      <c r="D367" s="69" t="s">
        <v>38</v>
      </c>
      <c r="E367" s="68">
        <v>43238.45</v>
      </c>
      <c r="F367" s="30">
        <f t="shared" si="9"/>
        <v>4756.2299999999996</v>
      </c>
      <c r="G367" s="46"/>
    </row>
    <row r="368" spans="1:7" s="47" customFormat="1" x14ac:dyDescent="0.2">
      <c r="A368" s="75">
        <v>3.6</v>
      </c>
      <c r="B368" s="72" t="s">
        <v>313</v>
      </c>
      <c r="C368" s="68">
        <v>0.23</v>
      </c>
      <c r="D368" s="69" t="s">
        <v>38</v>
      </c>
      <c r="E368" s="68">
        <v>38345.1</v>
      </c>
      <c r="F368" s="30">
        <f t="shared" si="9"/>
        <v>8819.3700000000008</v>
      </c>
      <c r="G368" s="46"/>
    </row>
    <row r="369" spans="1:7" s="47" customFormat="1" x14ac:dyDescent="0.2">
      <c r="A369" s="75">
        <v>3.7</v>
      </c>
      <c r="B369" s="72" t="s">
        <v>314</v>
      </c>
      <c r="C369" s="68">
        <v>0.21</v>
      </c>
      <c r="D369" s="69" t="s">
        <v>38</v>
      </c>
      <c r="E369" s="68">
        <v>29208.97</v>
      </c>
      <c r="F369" s="30">
        <f t="shared" si="9"/>
        <v>6133.88</v>
      </c>
      <c r="G369" s="46"/>
    </row>
    <row r="370" spans="1:7" s="47" customFormat="1" x14ac:dyDescent="0.2">
      <c r="A370" s="75">
        <v>3.8</v>
      </c>
      <c r="B370" s="72" t="s">
        <v>315</v>
      </c>
      <c r="C370" s="68">
        <v>1.2</v>
      </c>
      <c r="D370" s="69" t="s">
        <v>38</v>
      </c>
      <c r="E370" s="68">
        <v>21138.15</v>
      </c>
      <c r="F370" s="30">
        <f t="shared" si="9"/>
        <v>25365.78</v>
      </c>
      <c r="G370" s="46"/>
    </row>
    <row r="371" spans="1:7" s="47" customFormat="1" x14ac:dyDescent="0.2">
      <c r="A371" s="75">
        <v>3.9</v>
      </c>
      <c r="B371" s="72" t="s">
        <v>316</v>
      </c>
      <c r="C371" s="68">
        <v>0.28999999999999998</v>
      </c>
      <c r="D371" s="69" t="s">
        <v>38</v>
      </c>
      <c r="E371" s="68">
        <v>24656.9</v>
      </c>
      <c r="F371" s="30">
        <f t="shared" si="9"/>
        <v>7150.5</v>
      </c>
      <c r="G371" s="46"/>
    </row>
    <row r="372" spans="1:7" s="31" customFormat="1" x14ac:dyDescent="0.2">
      <c r="A372" s="100">
        <v>3.1</v>
      </c>
      <c r="B372" s="72" t="s">
        <v>317</v>
      </c>
      <c r="C372" s="68">
        <v>0.59</v>
      </c>
      <c r="D372" s="69" t="s">
        <v>38</v>
      </c>
      <c r="E372" s="68">
        <v>28089.41</v>
      </c>
      <c r="F372" s="30">
        <f t="shared" si="9"/>
        <v>16572.75</v>
      </c>
      <c r="G372" s="46"/>
    </row>
    <row r="373" spans="1:7" s="47" customFormat="1" x14ac:dyDescent="0.2">
      <c r="A373" s="93">
        <v>3.11</v>
      </c>
      <c r="B373" s="72" t="s">
        <v>318</v>
      </c>
      <c r="C373" s="68">
        <v>1.97</v>
      </c>
      <c r="D373" s="69" t="s">
        <v>38</v>
      </c>
      <c r="E373" s="68">
        <v>21206.18</v>
      </c>
      <c r="F373" s="30">
        <f t="shared" si="9"/>
        <v>41776.17</v>
      </c>
      <c r="G373" s="46"/>
    </row>
    <row r="374" spans="1:7" s="47" customFormat="1" x14ac:dyDescent="0.2">
      <c r="A374" s="93">
        <v>3.12</v>
      </c>
      <c r="B374" s="72" t="s">
        <v>319</v>
      </c>
      <c r="C374" s="68">
        <v>0.85</v>
      </c>
      <c r="D374" s="69" t="s">
        <v>38</v>
      </c>
      <c r="E374" s="68">
        <v>21466.32</v>
      </c>
      <c r="F374" s="30">
        <f t="shared" si="9"/>
        <v>18246.37</v>
      </c>
      <c r="G374" s="46"/>
    </row>
    <row r="375" spans="1:7" s="47" customFormat="1" ht="4.5" customHeight="1" x14ac:dyDescent="0.2">
      <c r="A375" s="70"/>
      <c r="B375" s="72"/>
      <c r="C375" s="68"/>
      <c r="D375" s="69"/>
      <c r="E375" s="68"/>
      <c r="F375" s="30">
        <f t="shared" si="9"/>
        <v>0</v>
      </c>
      <c r="G375" s="46"/>
    </row>
    <row r="376" spans="1:7" s="47" customFormat="1" x14ac:dyDescent="0.2">
      <c r="A376" s="66">
        <v>4</v>
      </c>
      <c r="B376" s="73" t="s">
        <v>320</v>
      </c>
      <c r="C376" s="68"/>
      <c r="D376" s="69"/>
      <c r="E376" s="68"/>
      <c r="F376" s="30">
        <f t="shared" si="9"/>
        <v>0</v>
      </c>
      <c r="G376" s="46"/>
    </row>
    <row r="377" spans="1:7" s="47" customFormat="1" x14ac:dyDescent="0.2">
      <c r="A377" s="75">
        <v>4.0999999999999996</v>
      </c>
      <c r="B377" s="72" t="s">
        <v>321</v>
      </c>
      <c r="C377" s="68">
        <v>162.79</v>
      </c>
      <c r="D377" s="69" t="s">
        <v>85</v>
      </c>
      <c r="E377" s="68">
        <v>1132.31</v>
      </c>
      <c r="F377" s="30">
        <f t="shared" ref="F377:F440" si="10">ROUND(C377*E377,2)</f>
        <v>184328.74</v>
      </c>
      <c r="G377" s="46"/>
    </row>
    <row r="378" spans="1:7" s="47" customFormat="1" x14ac:dyDescent="0.2">
      <c r="A378" s="101">
        <v>4.2</v>
      </c>
      <c r="B378" s="80" t="s">
        <v>322</v>
      </c>
      <c r="C378" s="81">
        <v>52.63</v>
      </c>
      <c r="D378" s="82" t="s">
        <v>85</v>
      </c>
      <c r="E378" s="81">
        <v>962.09</v>
      </c>
      <c r="F378" s="52">
        <f t="shared" si="10"/>
        <v>50634.8</v>
      </c>
      <c r="G378" s="46"/>
    </row>
    <row r="379" spans="1:7" s="47" customFormat="1" ht="7.5" customHeight="1" x14ac:dyDescent="0.2">
      <c r="A379" s="70"/>
      <c r="B379" s="72"/>
      <c r="C379" s="68"/>
      <c r="D379" s="69"/>
      <c r="E379" s="68"/>
      <c r="F379" s="30">
        <f t="shared" si="10"/>
        <v>0</v>
      </c>
      <c r="G379" s="46"/>
    </row>
    <row r="380" spans="1:7" s="47" customFormat="1" x14ac:dyDescent="0.2">
      <c r="A380" s="66">
        <v>5</v>
      </c>
      <c r="B380" s="73" t="s">
        <v>234</v>
      </c>
      <c r="C380" s="68"/>
      <c r="D380" s="69"/>
      <c r="E380" s="68"/>
      <c r="F380" s="30">
        <f t="shared" si="10"/>
        <v>0</v>
      </c>
      <c r="G380" s="46"/>
    </row>
    <row r="381" spans="1:7" s="47" customFormat="1" x14ac:dyDescent="0.2">
      <c r="A381" s="75">
        <v>5.0999999999999996</v>
      </c>
      <c r="B381" s="72" t="s">
        <v>294</v>
      </c>
      <c r="C381" s="68">
        <v>573.35</v>
      </c>
      <c r="D381" s="69" t="s">
        <v>85</v>
      </c>
      <c r="E381" s="68">
        <v>296.02</v>
      </c>
      <c r="F381" s="30">
        <f t="shared" si="10"/>
        <v>169723.07</v>
      </c>
      <c r="G381" s="46"/>
    </row>
    <row r="382" spans="1:7" s="47" customFormat="1" x14ac:dyDescent="0.2">
      <c r="A382" s="75">
        <v>5.2</v>
      </c>
      <c r="B382" s="72" t="s">
        <v>323</v>
      </c>
      <c r="C382" s="68">
        <v>57.74</v>
      </c>
      <c r="D382" s="69" t="s">
        <v>85</v>
      </c>
      <c r="E382" s="68">
        <v>453.25</v>
      </c>
      <c r="F382" s="30">
        <f t="shared" si="10"/>
        <v>26170.66</v>
      </c>
      <c r="G382" s="46"/>
    </row>
    <row r="383" spans="1:7" s="47" customFormat="1" x14ac:dyDescent="0.2">
      <c r="A383" s="75">
        <v>5.3</v>
      </c>
      <c r="B383" s="72" t="s">
        <v>134</v>
      </c>
      <c r="C383" s="68">
        <v>462.95</v>
      </c>
      <c r="D383" s="69" t="s">
        <v>129</v>
      </c>
      <c r="E383" s="68">
        <v>71.02</v>
      </c>
      <c r="F383" s="30">
        <f t="shared" si="10"/>
        <v>32878.71</v>
      </c>
      <c r="G383" s="46"/>
    </row>
    <row r="384" spans="1:7" s="47" customFormat="1" x14ac:dyDescent="0.2">
      <c r="A384" s="75">
        <v>5.4</v>
      </c>
      <c r="B384" s="72" t="s">
        <v>324</v>
      </c>
      <c r="C384" s="68">
        <v>41.73</v>
      </c>
      <c r="D384" s="69" t="s">
        <v>129</v>
      </c>
      <c r="E384" s="68">
        <v>419.54399999999998</v>
      </c>
      <c r="F384" s="30">
        <f t="shared" si="10"/>
        <v>17507.57</v>
      </c>
      <c r="G384" s="46"/>
    </row>
    <row r="385" spans="1:7" s="47" customFormat="1" x14ac:dyDescent="0.2">
      <c r="A385" s="75">
        <v>5.5</v>
      </c>
      <c r="B385" s="72" t="s">
        <v>325</v>
      </c>
      <c r="C385" s="68">
        <v>2.83</v>
      </c>
      <c r="D385" s="69" t="s">
        <v>85</v>
      </c>
      <c r="E385" s="68">
        <v>296.02</v>
      </c>
      <c r="F385" s="30">
        <f t="shared" si="10"/>
        <v>837.74</v>
      </c>
      <c r="G385" s="46"/>
    </row>
    <row r="386" spans="1:7" s="47" customFormat="1" x14ac:dyDescent="0.2">
      <c r="A386" s="75">
        <v>5.6</v>
      </c>
      <c r="B386" s="72" t="s">
        <v>326</v>
      </c>
      <c r="C386" s="68">
        <v>13.8</v>
      </c>
      <c r="D386" s="69" t="s">
        <v>85</v>
      </c>
      <c r="E386" s="68">
        <v>306.62</v>
      </c>
      <c r="F386" s="30">
        <f t="shared" si="10"/>
        <v>4231.3599999999997</v>
      </c>
      <c r="G386" s="46"/>
    </row>
    <row r="387" spans="1:7" s="47" customFormat="1" x14ac:dyDescent="0.2">
      <c r="A387" s="75">
        <v>5.7</v>
      </c>
      <c r="B387" s="72" t="s">
        <v>327</v>
      </c>
      <c r="C387" s="68">
        <v>4.5</v>
      </c>
      <c r="D387" s="69" t="s">
        <v>85</v>
      </c>
      <c r="E387" s="68">
        <v>468.85</v>
      </c>
      <c r="F387" s="30">
        <f t="shared" si="10"/>
        <v>2109.83</v>
      </c>
      <c r="G387" s="46"/>
    </row>
    <row r="388" spans="1:7" s="47" customFormat="1" x14ac:dyDescent="0.2">
      <c r="A388" s="75">
        <v>5.8</v>
      </c>
      <c r="B388" s="72" t="s">
        <v>328</v>
      </c>
      <c r="C388" s="68">
        <v>18.3</v>
      </c>
      <c r="D388" s="69" t="s">
        <v>85</v>
      </c>
      <c r="E388" s="30">
        <v>950</v>
      </c>
      <c r="F388" s="30">
        <f t="shared" si="10"/>
        <v>17385</v>
      </c>
      <c r="G388" s="46"/>
    </row>
    <row r="389" spans="1:7" s="47" customFormat="1" x14ac:dyDescent="0.2">
      <c r="A389" s="75">
        <v>5.9</v>
      </c>
      <c r="B389" s="72" t="s">
        <v>329</v>
      </c>
      <c r="C389" s="68">
        <v>168.6</v>
      </c>
      <c r="D389" s="69" t="s">
        <v>85</v>
      </c>
      <c r="E389" s="68">
        <v>1011.92</v>
      </c>
      <c r="F389" s="30">
        <f t="shared" si="10"/>
        <v>170609.71</v>
      </c>
      <c r="G389" s="46"/>
    </row>
    <row r="390" spans="1:7" s="47" customFormat="1" x14ac:dyDescent="0.2">
      <c r="A390" s="93">
        <v>5.0999999999999996</v>
      </c>
      <c r="B390" s="72" t="s">
        <v>330</v>
      </c>
      <c r="C390" s="68">
        <v>192.3</v>
      </c>
      <c r="D390" s="69" t="s">
        <v>129</v>
      </c>
      <c r="E390" s="68">
        <v>288.8</v>
      </c>
      <c r="F390" s="30">
        <f t="shared" si="10"/>
        <v>55536.24</v>
      </c>
      <c r="G390" s="46"/>
    </row>
    <row r="391" spans="1:7" s="47" customFormat="1" x14ac:dyDescent="0.2">
      <c r="A391" s="93">
        <v>5.1100000000000003</v>
      </c>
      <c r="B391" s="72" t="s">
        <v>331</v>
      </c>
      <c r="C391" s="68">
        <v>573.35</v>
      </c>
      <c r="D391" s="69" t="s">
        <v>85</v>
      </c>
      <c r="E391" s="68">
        <v>52.25</v>
      </c>
      <c r="F391" s="30">
        <f t="shared" si="10"/>
        <v>29957.54</v>
      </c>
      <c r="G391" s="46"/>
    </row>
    <row r="392" spans="1:7" s="47" customFormat="1" x14ac:dyDescent="0.2">
      <c r="A392" s="93">
        <v>5.12</v>
      </c>
      <c r="B392" s="72" t="s">
        <v>297</v>
      </c>
      <c r="C392" s="68">
        <v>573.35</v>
      </c>
      <c r="D392" s="69" t="s">
        <v>85</v>
      </c>
      <c r="E392" s="68">
        <v>113.92</v>
      </c>
      <c r="F392" s="30">
        <f t="shared" si="10"/>
        <v>65316.03</v>
      </c>
      <c r="G392" s="46"/>
    </row>
    <row r="393" spans="1:7" s="47" customFormat="1" x14ac:dyDescent="0.2">
      <c r="A393" s="70"/>
      <c r="B393" s="72"/>
      <c r="C393" s="68"/>
      <c r="D393" s="69"/>
      <c r="E393" s="68"/>
      <c r="F393" s="30">
        <f t="shared" si="10"/>
        <v>0</v>
      </c>
      <c r="G393" s="46"/>
    </row>
    <row r="394" spans="1:7" s="47" customFormat="1" x14ac:dyDescent="0.2">
      <c r="A394" s="66">
        <v>6</v>
      </c>
      <c r="B394" s="73" t="s">
        <v>332</v>
      </c>
      <c r="C394" s="68"/>
      <c r="D394" s="69"/>
      <c r="E394" s="68"/>
      <c r="F394" s="30">
        <f t="shared" si="10"/>
        <v>0</v>
      </c>
      <c r="G394" s="46"/>
    </row>
    <row r="395" spans="1:7" s="47" customFormat="1" x14ac:dyDescent="0.2">
      <c r="A395" s="75">
        <v>6.1</v>
      </c>
      <c r="B395" s="72" t="s">
        <v>333</v>
      </c>
      <c r="C395" s="68">
        <v>4</v>
      </c>
      <c r="D395" s="69" t="s">
        <v>25</v>
      </c>
      <c r="E395" s="68">
        <v>7140</v>
      </c>
      <c r="F395" s="30">
        <f t="shared" si="10"/>
        <v>28560</v>
      </c>
      <c r="G395" s="46"/>
    </row>
    <row r="396" spans="1:7" s="47" customFormat="1" ht="25.5" x14ac:dyDescent="0.2">
      <c r="A396" s="75">
        <v>6.2</v>
      </c>
      <c r="B396" s="72" t="s">
        <v>334</v>
      </c>
      <c r="C396" s="68">
        <v>1</v>
      </c>
      <c r="D396" s="69" t="s">
        <v>25</v>
      </c>
      <c r="E396" s="68">
        <v>39550</v>
      </c>
      <c r="F396" s="30">
        <f t="shared" si="10"/>
        <v>39550</v>
      </c>
      <c r="G396" s="46"/>
    </row>
    <row r="397" spans="1:7" s="47" customFormat="1" x14ac:dyDescent="0.2">
      <c r="A397" s="70"/>
      <c r="B397" s="72"/>
      <c r="C397" s="68"/>
      <c r="D397" s="69"/>
      <c r="E397" s="68"/>
      <c r="F397" s="30">
        <f t="shared" si="10"/>
        <v>0</v>
      </c>
      <c r="G397" s="46"/>
    </row>
    <row r="398" spans="1:7" s="47" customFormat="1" x14ac:dyDescent="0.2">
      <c r="A398" s="66">
        <v>7</v>
      </c>
      <c r="B398" s="73" t="s">
        <v>335</v>
      </c>
      <c r="C398" s="68"/>
      <c r="D398" s="69"/>
      <c r="E398" s="68"/>
      <c r="F398" s="30">
        <f t="shared" si="10"/>
        <v>0</v>
      </c>
      <c r="G398" s="46"/>
    </row>
    <row r="399" spans="1:7" s="47" customFormat="1" x14ac:dyDescent="0.2">
      <c r="A399" s="75">
        <v>7.1</v>
      </c>
      <c r="B399" s="72" t="s">
        <v>336</v>
      </c>
      <c r="C399" s="68">
        <v>234.96</v>
      </c>
      <c r="D399" s="69" t="s">
        <v>337</v>
      </c>
      <c r="E399" s="68">
        <v>458</v>
      </c>
      <c r="F399" s="30">
        <f t="shared" si="10"/>
        <v>107611.68</v>
      </c>
      <c r="G399" s="46"/>
    </row>
    <row r="400" spans="1:7" s="47" customFormat="1" x14ac:dyDescent="0.2">
      <c r="A400" s="70"/>
      <c r="B400" s="72"/>
      <c r="C400" s="68"/>
      <c r="D400" s="69"/>
      <c r="E400" s="68"/>
      <c r="F400" s="30">
        <f t="shared" si="10"/>
        <v>0</v>
      </c>
      <c r="G400" s="46"/>
    </row>
    <row r="401" spans="1:7" s="47" customFormat="1" x14ac:dyDescent="0.2">
      <c r="A401" s="70">
        <v>8</v>
      </c>
      <c r="B401" s="72" t="s">
        <v>338</v>
      </c>
      <c r="C401" s="68">
        <v>1</v>
      </c>
      <c r="D401" s="69" t="s">
        <v>25</v>
      </c>
      <c r="E401" s="68">
        <v>32500</v>
      </c>
      <c r="F401" s="30">
        <f t="shared" si="10"/>
        <v>32500</v>
      </c>
      <c r="G401" s="46"/>
    </row>
    <row r="402" spans="1:7" s="47" customFormat="1" x14ac:dyDescent="0.2">
      <c r="A402" s="70">
        <v>9</v>
      </c>
      <c r="B402" s="72" t="s">
        <v>339</v>
      </c>
      <c r="C402" s="68">
        <v>2</v>
      </c>
      <c r="D402" s="69" t="s">
        <v>25</v>
      </c>
      <c r="E402" s="68">
        <v>7500</v>
      </c>
      <c r="F402" s="30">
        <f t="shared" si="10"/>
        <v>15000</v>
      </c>
      <c r="G402" s="46"/>
    </row>
    <row r="403" spans="1:7" s="47" customFormat="1" x14ac:dyDescent="0.2">
      <c r="A403" s="70">
        <v>11</v>
      </c>
      <c r="B403" s="72" t="s">
        <v>340</v>
      </c>
      <c r="C403" s="68">
        <v>1</v>
      </c>
      <c r="D403" s="69" t="s">
        <v>25</v>
      </c>
      <c r="E403" s="68">
        <v>1550</v>
      </c>
      <c r="F403" s="30">
        <f t="shared" si="10"/>
        <v>1550</v>
      </c>
      <c r="G403" s="46"/>
    </row>
    <row r="404" spans="1:7" s="47" customFormat="1" ht="25.5" x14ac:dyDescent="0.2">
      <c r="A404" s="70">
        <v>12</v>
      </c>
      <c r="B404" s="72" t="s">
        <v>341</v>
      </c>
      <c r="C404" s="68">
        <v>1</v>
      </c>
      <c r="D404" s="69" t="s">
        <v>25</v>
      </c>
      <c r="E404" s="68">
        <v>43919.08</v>
      </c>
      <c r="F404" s="30">
        <f t="shared" si="10"/>
        <v>43919.08</v>
      </c>
      <c r="G404" s="46"/>
    </row>
    <row r="405" spans="1:7" s="47" customFormat="1" x14ac:dyDescent="0.2">
      <c r="A405" s="70">
        <v>13</v>
      </c>
      <c r="B405" s="72" t="s">
        <v>342</v>
      </c>
      <c r="C405" s="68">
        <v>1</v>
      </c>
      <c r="D405" s="69" t="s">
        <v>25</v>
      </c>
      <c r="E405" s="68">
        <v>8200</v>
      </c>
      <c r="F405" s="30">
        <f t="shared" si="10"/>
        <v>8200</v>
      </c>
      <c r="G405" s="46"/>
    </row>
    <row r="406" spans="1:7" s="47" customFormat="1" x14ac:dyDescent="0.2">
      <c r="A406" s="70"/>
      <c r="B406" s="72"/>
      <c r="C406" s="68"/>
      <c r="D406" s="69"/>
      <c r="E406" s="68"/>
      <c r="F406" s="30">
        <f t="shared" si="10"/>
        <v>0</v>
      </c>
      <c r="G406" s="46"/>
    </row>
    <row r="407" spans="1:7" s="47" customFormat="1" x14ac:dyDescent="0.2">
      <c r="A407" s="102">
        <v>14</v>
      </c>
      <c r="B407" s="103" t="s">
        <v>343</v>
      </c>
      <c r="C407" s="68"/>
      <c r="D407" s="69"/>
      <c r="E407" s="68"/>
      <c r="F407" s="30">
        <f t="shared" si="10"/>
        <v>0</v>
      </c>
      <c r="G407" s="46"/>
    </row>
    <row r="408" spans="1:7" s="47" customFormat="1" x14ac:dyDescent="0.2">
      <c r="A408" s="104">
        <v>14.1</v>
      </c>
      <c r="B408" s="103" t="s">
        <v>344</v>
      </c>
      <c r="C408" s="68"/>
      <c r="D408" s="69"/>
      <c r="E408" s="68"/>
      <c r="F408" s="30">
        <f t="shared" si="10"/>
        <v>0</v>
      </c>
      <c r="G408" s="46"/>
    </row>
    <row r="409" spans="1:7" s="47" customFormat="1" x14ac:dyDescent="0.2">
      <c r="A409" s="105" t="s">
        <v>197</v>
      </c>
      <c r="B409" s="106" t="s">
        <v>345</v>
      </c>
      <c r="C409" s="107">
        <v>1</v>
      </c>
      <c r="D409" s="69" t="s">
        <v>25</v>
      </c>
      <c r="E409" s="30">
        <v>5282.59</v>
      </c>
      <c r="F409" s="30">
        <f t="shared" si="10"/>
        <v>5282.59</v>
      </c>
      <c r="G409" s="46"/>
    </row>
    <row r="410" spans="1:7" s="47" customFormat="1" x14ac:dyDescent="0.2">
      <c r="A410" s="105" t="s">
        <v>346</v>
      </c>
      <c r="B410" s="106" t="s">
        <v>347</v>
      </c>
      <c r="C410" s="107">
        <v>36</v>
      </c>
      <c r="D410" s="69" t="s">
        <v>25</v>
      </c>
      <c r="E410" s="30">
        <v>34.33</v>
      </c>
      <c r="F410" s="30">
        <f t="shared" si="10"/>
        <v>1235.8800000000001</v>
      </c>
      <c r="G410" s="46"/>
    </row>
    <row r="411" spans="1:7" s="47" customFormat="1" x14ac:dyDescent="0.2">
      <c r="A411" s="105" t="s">
        <v>348</v>
      </c>
      <c r="B411" s="106" t="s">
        <v>349</v>
      </c>
      <c r="C411" s="107">
        <v>6</v>
      </c>
      <c r="D411" s="69" t="s">
        <v>25</v>
      </c>
      <c r="E411" s="30">
        <v>2000.1</v>
      </c>
      <c r="F411" s="30">
        <f t="shared" si="10"/>
        <v>12000.6</v>
      </c>
      <c r="G411" s="46"/>
    </row>
    <row r="412" spans="1:7" s="47" customFormat="1" x14ac:dyDescent="0.2">
      <c r="A412" s="105" t="s">
        <v>350</v>
      </c>
      <c r="B412" s="106" t="s">
        <v>351</v>
      </c>
      <c r="C412" s="107">
        <v>1</v>
      </c>
      <c r="D412" s="69" t="s">
        <v>25</v>
      </c>
      <c r="E412" s="30">
        <v>2799.9983999999999</v>
      </c>
      <c r="F412" s="30">
        <f t="shared" si="10"/>
        <v>2800</v>
      </c>
      <c r="G412" s="46"/>
    </row>
    <row r="413" spans="1:7" s="47" customFormat="1" x14ac:dyDescent="0.2">
      <c r="A413" s="105" t="s">
        <v>352</v>
      </c>
      <c r="B413" s="106" t="s">
        <v>353</v>
      </c>
      <c r="C413" s="107">
        <v>6</v>
      </c>
      <c r="D413" s="69" t="s">
        <v>25</v>
      </c>
      <c r="E413" s="30">
        <v>1199.9892</v>
      </c>
      <c r="F413" s="30">
        <f t="shared" si="10"/>
        <v>7199.94</v>
      </c>
      <c r="G413" s="46"/>
    </row>
    <row r="414" spans="1:7" s="47" customFormat="1" x14ac:dyDescent="0.2">
      <c r="A414" s="105" t="s">
        <v>354</v>
      </c>
      <c r="B414" s="106" t="s">
        <v>355</v>
      </c>
      <c r="C414" s="107">
        <v>3</v>
      </c>
      <c r="D414" s="69" t="s">
        <v>25</v>
      </c>
      <c r="E414" s="30">
        <v>369.34</v>
      </c>
      <c r="F414" s="30">
        <f t="shared" si="10"/>
        <v>1108.02</v>
      </c>
      <c r="G414" s="46"/>
    </row>
    <row r="415" spans="1:7" s="47" customFormat="1" x14ac:dyDescent="0.2">
      <c r="A415" s="105" t="s">
        <v>356</v>
      </c>
      <c r="B415" s="106" t="s">
        <v>357</v>
      </c>
      <c r="C415" s="107">
        <v>8</v>
      </c>
      <c r="D415" s="69" t="s">
        <v>25</v>
      </c>
      <c r="E415" s="30">
        <v>1549.9889999999998</v>
      </c>
      <c r="F415" s="30">
        <f t="shared" si="10"/>
        <v>12399.91</v>
      </c>
      <c r="G415" s="46"/>
    </row>
    <row r="416" spans="1:7" s="47" customFormat="1" x14ac:dyDescent="0.2">
      <c r="A416" s="105" t="s">
        <v>358</v>
      </c>
      <c r="B416" s="106" t="s">
        <v>359</v>
      </c>
      <c r="C416" s="107">
        <v>7</v>
      </c>
      <c r="D416" s="69" t="s">
        <v>25</v>
      </c>
      <c r="E416" s="30">
        <v>1199.9892</v>
      </c>
      <c r="F416" s="30">
        <f t="shared" si="10"/>
        <v>8399.92</v>
      </c>
      <c r="G416" s="46"/>
    </row>
    <row r="417" spans="1:7" s="47" customFormat="1" x14ac:dyDescent="0.2">
      <c r="A417" s="105" t="s">
        <v>360</v>
      </c>
      <c r="B417" s="106" t="s">
        <v>361</v>
      </c>
      <c r="C417" s="107">
        <v>5</v>
      </c>
      <c r="D417" s="69" t="s">
        <v>25</v>
      </c>
      <c r="E417" s="30">
        <v>699.99959999999999</v>
      </c>
      <c r="F417" s="30">
        <f t="shared" si="10"/>
        <v>3500</v>
      </c>
      <c r="G417" s="46"/>
    </row>
    <row r="418" spans="1:7" s="47" customFormat="1" x14ac:dyDescent="0.2">
      <c r="A418" s="105" t="s">
        <v>362</v>
      </c>
      <c r="B418" s="106" t="s">
        <v>363</v>
      </c>
      <c r="C418" s="107">
        <v>40</v>
      </c>
      <c r="D418" s="69" t="s">
        <v>364</v>
      </c>
      <c r="E418" s="30">
        <v>92.311400000000006</v>
      </c>
      <c r="F418" s="30">
        <f t="shared" si="10"/>
        <v>3692.46</v>
      </c>
      <c r="G418" s="46"/>
    </row>
    <row r="419" spans="1:7" s="47" customFormat="1" x14ac:dyDescent="0.2">
      <c r="A419" s="105" t="s">
        <v>365</v>
      </c>
      <c r="B419" s="106" t="s">
        <v>366</v>
      </c>
      <c r="C419" s="107">
        <v>16</v>
      </c>
      <c r="D419" s="69" t="s">
        <v>25</v>
      </c>
      <c r="E419" s="30">
        <v>44.592199999999998</v>
      </c>
      <c r="F419" s="30">
        <f t="shared" si="10"/>
        <v>713.48</v>
      </c>
      <c r="G419" s="46"/>
    </row>
    <row r="420" spans="1:7" s="47" customFormat="1" x14ac:dyDescent="0.2">
      <c r="A420" s="105" t="s">
        <v>367</v>
      </c>
      <c r="B420" s="106" t="s">
        <v>368</v>
      </c>
      <c r="C420" s="107">
        <v>1</v>
      </c>
      <c r="D420" s="69" t="s">
        <v>25</v>
      </c>
      <c r="E420" s="30">
        <v>1250</v>
      </c>
      <c r="F420" s="30">
        <f t="shared" si="10"/>
        <v>1250</v>
      </c>
      <c r="G420" s="46"/>
    </row>
    <row r="421" spans="1:7" s="47" customFormat="1" x14ac:dyDescent="0.2">
      <c r="A421" s="105" t="s">
        <v>369</v>
      </c>
      <c r="B421" s="106" t="s">
        <v>370</v>
      </c>
      <c r="C421" s="107">
        <v>8</v>
      </c>
      <c r="D421" s="69" t="s">
        <v>25</v>
      </c>
      <c r="E421" s="30">
        <v>41.3</v>
      </c>
      <c r="F421" s="30">
        <f t="shared" si="10"/>
        <v>330.4</v>
      </c>
      <c r="G421" s="46"/>
    </row>
    <row r="422" spans="1:7" s="47" customFormat="1" x14ac:dyDescent="0.2">
      <c r="A422" s="105" t="s">
        <v>371</v>
      </c>
      <c r="B422" s="106" t="s">
        <v>372</v>
      </c>
      <c r="C422" s="107">
        <v>2</v>
      </c>
      <c r="D422" s="69" t="s">
        <v>25</v>
      </c>
      <c r="E422" s="30">
        <v>2209.9983999999999</v>
      </c>
      <c r="F422" s="30">
        <f t="shared" si="10"/>
        <v>4420</v>
      </c>
      <c r="G422" s="46"/>
    </row>
    <row r="423" spans="1:7" s="47" customFormat="1" x14ac:dyDescent="0.2">
      <c r="A423" s="105" t="s">
        <v>373</v>
      </c>
      <c r="B423" s="106" t="s">
        <v>374</v>
      </c>
      <c r="C423" s="107">
        <v>5</v>
      </c>
      <c r="D423" s="69" t="s">
        <v>364</v>
      </c>
      <c r="E423" s="30">
        <v>149.55000000000001</v>
      </c>
      <c r="F423" s="30">
        <f t="shared" si="10"/>
        <v>747.75</v>
      </c>
      <c r="G423" s="46"/>
    </row>
    <row r="424" spans="1:7" s="47" customFormat="1" x14ac:dyDescent="0.2">
      <c r="A424" s="105" t="s">
        <v>375</v>
      </c>
      <c r="B424" s="106" t="s">
        <v>376</v>
      </c>
      <c r="C424" s="107">
        <v>4</v>
      </c>
      <c r="D424" s="69" t="s">
        <v>25</v>
      </c>
      <c r="E424" s="30">
        <v>988.6</v>
      </c>
      <c r="F424" s="30">
        <f t="shared" si="10"/>
        <v>3954.4</v>
      </c>
      <c r="G424" s="46"/>
    </row>
    <row r="425" spans="1:7" s="47" customFormat="1" x14ac:dyDescent="0.2">
      <c r="A425" s="105" t="s">
        <v>377</v>
      </c>
      <c r="B425" s="106" t="s">
        <v>378</v>
      </c>
      <c r="C425" s="107">
        <v>1</v>
      </c>
      <c r="D425" s="69" t="s">
        <v>25</v>
      </c>
      <c r="E425" s="30">
        <v>35000</v>
      </c>
      <c r="F425" s="30">
        <f t="shared" si="10"/>
        <v>35000</v>
      </c>
      <c r="G425" s="46"/>
    </row>
    <row r="426" spans="1:7" s="47" customFormat="1" ht="25.5" x14ac:dyDescent="0.2">
      <c r="A426" s="105" t="s">
        <v>379</v>
      </c>
      <c r="B426" s="106" t="s">
        <v>380</v>
      </c>
      <c r="C426" s="107">
        <v>1</v>
      </c>
      <c r="D426" s="69" t="s">
        <v>25</v>
      </c>
      <c r="E426" s="30">
        <v>75800</v>
      </c>
      <c r="F426" s="30">
        <f t="shared" si="10"/>
        <v>75800</v>
      </c>
      <c r="G426" s="46"/>
    </row>
    <row r="427" spans="1:7" s="47" customFormat="1" x14ac:dyDescent="0.2">
      <c r="A427" s="70"/>
      <c r="B427" s="72"/>
      <c r="C427" s="68"/>
      <c r="D427" s="69"/>
      <c r="E427" s="68"/>
      <c r="F427" s="30">
        <f t="shared" si="10"/>
        <v>0</v>
      </c>
      <c r="G427" s="46"/>
    </row>
    <row r="428" spans="1:7" s="47" customFormat="1" x14ac:dyDescent="0.2">
      <c r="A428" s="66">
        <v>15</v>
      </c>
      <c r="B428" s="73" t="s">
        <v>381</v>
      </c>
      <c r="C428" s="68"/>
      <c r="D428" s="69"/>
      <c r="E428" s="68"/>
      <c r="F428" s="30">
        <f t="shared" si="10"/>
        <v>0</v>
      </c>
      <c r="G428" s="46"/>
    </row>
    <row r="429" spans="1:7" s="47" customFormat="1" x14ac:dyDescent="0.2">
      <c r="A429" s="75">
        <v>15.1</v>
      </c>
      <c r="B429" s="72" t="s">
        <v>382</v>
      </c>
      <c r="C429" s="68">
        <v>1</v>
      </c>
      <c r="D429" s="69" t="s">
        <v>25</v>
      </c>
      <c r="E429" s="68">
        <v>5299.06</v>
      </c>
      <c r="F429" s="30">
        <f t="shared" si="10"/>
        <v>5299.06</v>
      </c>
      <c r="G429" s="46"/>
    </row>
    <row r="430" spans="1:7" s="47" customFormat="1" x14ac:dyDescent="0.2">
      <c r="A430" s="75">
        <v>15.2</v>
      </c>
      <c r="B430" s="72" t="s">
        <v>383</v>
      </c>
      <c r="C430" s="68">
        <v>1</v>
      </c>
      <c r="D430" s="69" t="s">
        <v>25</v>
      </c>
      <c r="E430" s="68">
        <v>5226.5</v>
      </c>
      <c r="F430" s="30">
        <f t="shared" si="10"/>
        <v>5226.5</v>
      </c>
      <c r="G430" s="46"/>
    </row>
    <row r="431" spans="1:7" s="47" customFormat="1" x14ac:dyDescent="0.2">
      <c r="A431" s="75">
        <v>15.3</v>
      </c>
      <c r="B431" s="72" t="s">
        <v>384</v>
      </c>
      <c r="C431" s="68">
        <v>1</v>
      </c>
      <c r="D431" s="69" t="s">
        <v>25</v>
      </c>
      <c r="E431" s="68">
        <v>3454.43</v>
      </c>
      <c r="F431" s="30">
        <f t="shared" si="10"/>
        <v>3454.43</v>
      </c>
      <c r="G431" s="46"/>
    </row>
    <row r="432" spans="1:7" s="47" customFormat="1" x14ac:dyDescent="0.2">
      <c r="A432" s="75">
        <v>15.4</v>
      </c>
      <c r="B432" s="72" t="s">
        <v>385</v>
      </c>
      <c r="C432" s="68">
        <v>1</v>
      </c>
      <c r="D432" s="69" t="s">
        <v>25</v>
      </c>
      <c r="E432" s="68">
        <v>1313.21</v>
      </c>
      <c r="F432" s="30">
        <f t="shared" si="10"/>
        <v>1313.21</v>
      </c>
      <c r="G432" s="46"/>
    </row>
    <row r="433" spans="1:7" s="47" customFormat="1" x14ac:dyDescent="0.2">
      <c r="A433" s="75">
        <v>15.5</v>
      </c>
      <c r="B433" s="72" t="s">
        <v>386</v>
      </c>
      <c r="C433" s="68">
        <v>1</v>
      </c>
      <c r="D433" s="69" t="s">
        <v>25</v>
      </c>
      <c r="E433" s="68">
        <v>366.98</v>
      </c>
      <c r="F433" s="30">
        <f t="shared" si="10"/>
        <v>366.98</v>
      </c>
      <c r="G433" s="46"/>
    </row>
    <row r="434" spans="1:7" s="47" customFormat="1" x14ac:dyDescent="0.2">
      <c r="A434" s="75">
        <v>15.6</v>
      </c>
      <c r="B434" s="72" t="s">
        <v>387</v>
      </c>
      <c r="C434" s="68">
        <v>1</v>
      </c>
      <c r="D434" s="69" t="s">
        <v>25</v>
      </c>
      <c r="E434" s="68">
        <v>7246.05</v>
      </c>
      <c r="F434" s="30">
        <f t="shared" si="10"/>
        <v>7246.05</v>
      </c>
      <c r="G434" s="46"/>
    </row>
    <row r="435" spans="1:7" s="47" customFormat="1" x14ac:dyDescent="0.2">
      <c r="A435" s="75">
        <v>15.7</v>
      </c>
      <c r="B435" s="72" t="s">
        <v>388</v>
      </c>
      <c r="C435" s="68">
        <v>4</v>
      </c>
      <c r="D435" s="69" t="s">
        <v>25</v>
      </c>
      <c r="E435" s="68">
        <v>4143.74</v>
      </c>
      <c r="F435" s="30">
        <f t="shared" si="10"/>
        <v>16574.96</v>
      </c>
      <c r="G435" s="46"/>
    </row>
    <row r="436" spans="1:7" s="47" customFormat="1" x14ac:dyDescent="0.2">
      <c r="A436" s="101">
        <v>15.8</v>
      </c>
      <c r="B436" s="108" t="s">
        <v>389</v>
      </c>
      <c r="C436" s="81">
        <v>1</v>
      </c>
      <c r="D436" s="82" t="s">
        <v>25</v>
      </c>
      <c r="E436" s="81">
        <v>8800</v>
      </c>
      <c r="F436" s="52">
        <f t="shared" si="10"/>
        <v>8800</v>
      </c>
      <c r="G436" s="46"/>
    </row>
    <row r="437" spans="1:7" s="47" customFormat="1" ht="7.5" customHeight="1" x14ac:dyDescent="0.2">
      <c r="A437" s="75"/>
      <c r="B437" s="72"/>
      <c r="C437" s="68"/>
      <c r="D437" s="69"/>
      <c r="E437" s="68"/>
      <c r="F437" s="30">
        <f t="shared" si="10"/>
        <v>0</v>
      </c>
      <c r="G437" s="46"/>
    </row>
    <row r="438" spans="1:7" s="47" customFormat="1" x14ac:dyDescent="0.2">
      <c r="A438" s="66">
        <v>16</v>
      </c>
      <c r="B438" s="73" t="s">
        <v>390</v>
      </c>
      <c r="C438" s="68"/>
      <c r="D438" s="69"/>
      <c r="E438" s="68"/>
      <c r="F438" s="30">
        <f t="shared" si="10"/>
        <v>0</v>
      </c>
      <c r="G438" s="46"/>
    </row>
    <row r="439" spans="1:7" s="47" customFormat="1" x14ac:dyDescent="0.2">
      <c r="A439" s="75">
        <v>16.100000000000001</v>
      </c>
      <c r="B439" s="72" t="s">
        <v>391</v>
      </c>
      <c r="C439" s="68">
        <v>12</v>
      </c>
      <c r="D439" s="69" t="s">
        <v>25</v>
      </c>
      <c r="E439" s="30">
        <v>794.97</v>
      </c>
      <c r="F439" s="30">
        <f t="shared" si="10"/>
        <v>9539.64</v>
      </c>
      <c r="G439" s="46"/>
    </row>
    <row r="440" spans="1:7" s="47" customFormat="1" x14ac:dyDescent="0.2">
      <c r="A440" s="75">
        <v>16.2</v>
      </c>
      <c r="B440" s="72" t="s">
        <v>392</v>
      </c>
      <c r="C440" s="68">
        <v>4</v>
      </c>
      <c r="D440" s="69" t="s">
        <v>25</v>
      </c>
      <c r="E440" s="30">
        <v>1906.88</v>
      </c>
      <c r="F440" s="30">
        <f t="shared" si="10"/>
        <v>7627.52</v>
      </c>
      <c r="G440" s="46"/>
    </row>
    <row r="441" spans="1:7" s="47" customFormat="1" x14ac:dyDescent="0.2">
      <c r="A441" s="75">
        <v>16.3</v>
      </c>
      <c r="B441" s="72" t="s">
        <v>393</v>
      </c>
      <c r="C441" s="68">
        <v>11</v>
      </c>
      <c r="D441" s="69" t="s">
        <v>25</v>
      </c>
      <c r="E441" s="30">
        <v>892.4</v>
      </c>
      <c r="F441" s="30">
        <f t="shared" ref="F441:F504" si="11">ROUND(C441*E441,2)</f>
        <v>9816.4</v>
      </c>
      <c r="G441" s="46"/>
    </row>
    <row r="442" spans="1:7" s="47" customFormat="1" x14ac:dyDescent="0.2">
      <c r="A442" s="75">
        <v>16.399999999999999</v>
      </c>
      <c r="B442" s="72" t="s">
        <v>394</v>
      </c>
      <c r="C442" s="68">
        <v>2</v>
      </c>
      <c r="D442" s="69" t="s">
        <v>25</v>
      </c>
      <c r="E442" s="30">
        <v>1700.12</v>
      </c>
      <c r="F442" s="30">
        <f t="shared" si="11"/>
        <v>3400.24</v>
      </c>
      <c r="G442" s="46"/>
    </row>
    <row r="443" spans="1:7" s="47" customFormat="1" x14ac:dyDescent="0.2">
      <c r="A443" s="75">
        <v>16.5</v>
      </c>
      <c r="B443" s="72" t="s">
        <v>395</v>
      </c>
      <c r="C443" s="68">
        <v>7</v>
      </c>
      <c r="D443" s="69" t="s">
        <v>25</v>
      </c>
      <c r="E443" s="30">
        <v>773.07</v>
      </c>
      <c r="F443" s="30">
        <f t="shared" si="11"/>
        <v>5411.49</v>
      </c>
      <c r="G443" s="46"/>
    </row>
    <row r="444" spans="1:7" s="47" customFormat="1" x14ac:dyDescent="0.2">
      <c r="A444" s="75">
        <v>16.600000000000001</v>
      </c>
      <c r="B444" s="72" t="s">
        <v>396</v>
      </c>
      <c r="C444" s="68">
        <v>2</v>
      </c>
      <c r="D444" s="69" t="s">
        <v>25</v>
      </c>
      <c r="E444" s="30">
        <v>6961.26</v>
      </c>
      <c r="F444" s="30">
        <f t="shared" si="11"/>
        <v>13922.52</v>
      </c>
      <c r="G444" s="46"/>
    </row>
    <row r="445" spans="1:7" s="47" customFormat="1" ht="6" customHeight="1" x14ac:dyDescent="0.2">
      <c r="A445" s="70"/>
      <c r="B445" s="72"/>
      <c r="C445" s="68"/>
      <c r="D445" s="69"/>
      <c r="E445" s="68"/>
      <c r="F445" s="30">
        <f t="shared" si="11"/>
        <v>0</v>
      </c>
      <c r="G445" s="46"/>
    </row>
    <row r="446" spans="1:7" s="47" customFormat="1" x14ac:dyDescent="0.2">
      <c r="A446" s="66">
        <v>17</v>
      </c>
      <c r="B446" s="73" t="s">
        <v>397</v>
      </c>
      <c r="C446" s="68"/>
      <c r="D446" s="69"/>
      <c r="E446" s="68"/>
      <c r="F446" s="30">
        <f t="shared" si="11"/>
        <v>0</v>
      </c>
      <c r="G446" s="46"/>
    </row>
    <row r="447" spans="1:7" s="47" customFormat="1" x14ac:dyDescent="0.2">
      <c r="A447" s="75">
        <v>17.100000000000001</v>
      </c>
      <c r="B447" s="72" t="s">
        <v>398</v>
      </c>
      <c r="C447" s="68">
        <v>1.5</v>
      </c>
      <c r="D447" s="69" t="s">
        <v>129</v>
      </c>
      <c r="E447" s="68">
        <v>4925.05</v>
      </c>
      <c r="F447" s="30">
        <f t="shared" si="11"/>
        <v>7387.58</v>
      </c>
      <c r="G447" s="46"/>
    </row>
    <row r="448" spans="1:7" s="47" customFormat="1" x14ac:dyDescent="0.2">
      <c r="A448" s="75">
        <v>17.2</v>
      </c>
      <c r="B448" s="72" t="s">
        <v>399</v>
      </c>
      <c r="C448" s="68">
        <v>2</v>
      </c>
      <c r="D448" s="69" t="s">
        <v>129</v>
      </c>
      <c r="E448" s="68">
        <v>4925.05</v>
      </c>
      <c r="F448" s="30">
        <f t="shared" si="11"/>
        <v>9850.1</v>
      </c>
      <c r="G448" s="46"/>
    </row>
    <row r="449" spans="1:7" s="47" customFormat="1" x14ac:dyDescent="0.2">
      <c r="A449" s="75">
        <v>17.3</v>
      </c>
      <c r="B449" s="72" t="s">
        <v>400</v>
      </c>
      <c r="C449" s="68">
        <v>1.2</v>
      </c>
      <c r="D449" s="69" t="s">
        <v>85</v>
      </c>
      <c r="E449" s="68">
        <v>4470.43</v>
      </c>
      <c r="F449" s="30">
        <f t="shared" si="11"/>
        <v>5364.52</v>
      </c>
      <c r="G449" s="46"/>
    </row>
    <row r="450" spans="1:7" s="47" customFormat="1" ht="7.5" customHeight="1" x14ac:dyDescent="0.2">
      <c r="A450" s="70"/>
      <c r="B450" s="72"/>
      <c r="C450" s="68"/>
      <c r="D450" s="69"/>
      <c r="E450" s="68"/>
      <c r="F450" s="30">
        <f t="shared" si="11"/>
        <v>0</v>
      </c>
      <c r="G450" s="46"/>
    </row>
    <row r="451" spans="1:7" s="47" customFormat="1" x14ac:dyDescent="0.2">
      <c r="A451" s="66">
        <v>18</v>
      </c>
      <c r="B451" s="73" t="s">
        <v>401</v>
      </c>
      <c r="C451" s="68"/>
      <c r="D451" s="69"/>
      <c r="E451" s="68"/>
      <c r="F451" s="30">
        <f t="shared" si="11"/>
        <v>0</v>
      </c>
      <c r="G451" s="46"/>
    </row>
    <row r="452" spans="1:7" s="47" customFormat="1" x14ac:dyDescent="0.2">
      <c r="A452" s="75">
        <v>18.100000000000001</v>
      </c>
      <c r="B452" s="72" t="s">
        <v>402</v>
      </c>
      <c r="C452" s="68">
        <v>1</v>
      </c>
      <c r="D452" s="69" t="s">
        <v>25</v>
      </c>
      <c r="E452" s="68">
        <v>109346.1</v>
      </c>
      <c r="F452" s="30">
        <f t="shared" si="11"/>
        <v>109346.1</v>
      </c>
      <c r="G452" s="46"/>
    </row>
    <row r="453" spans="1:7" s="47" customFormat="1" x14ac:dyDescent="0.2">
      <c r="A453" s="75">
        <v>18.2</v>
      </c>
      <c r="B453" s="72" t="s">
        <v>403</v>
      </c>
      <c r="C453" s="68">
        <v>1</v>
      </c>
      <c r="D453" s="69" t="s">
        <v>25</v>
      </c>
      <c r="E453" s="68">
        <v>332512.11</v>
      </c>
      <c r="F453" s="30">
        <f t="shared" si="11"/>
        <v>332512.11</v>
      </c>
      <c r="G453" s="46"/>
    </row>
    <row r="454" spans="1:7" s="47" customFormat="1" x14ac:dyDescent="0.2">
      <c r="A454" s="75">
        <v>18.3</v>
      </c>
      <c r="B454" s="72" t="s">
        <v>404</v>
      </c>
      <c r="C454" s="68">
        <v>1</v>
      </c>
      <c r="D454" s="69" t="s">
        <v>25</v>
      </c>
      <c r="E454" s="68">
        <v>12759.38</v>
      </c>
      <c r="F454" s="30">
        <f t="shared" si="11"/>
        <v>12759.38</v>
      </c>
      <c r="G454" s="46"/>
    </row>
    <row r="455" spans="1:7" s="47" customFormat="1" x14ac:dyDescent="0.2">
      <c r="A455" s="75">
        <v>18.399999999999999</v>
      </c>
      <c r="B455" s="72" t="s">
        <v>405</v>
      </c>
      <c r="C455" s="68">
        <v>2</v>
      </c>
      <c r="D455" s="69" t="s">
        <v>25</v>
      </c>
      <c r="E455" s="68">
        <v>802.39</v>
      </c>
      <c r="F455" s="30">
        <f t="shared" si="11"/>
        <v>1604.78</v>
      </c>
      <c r="G455" s="46"/>
    </row>
    <row r="456" spans="1:7" s="47" customFormat="1" x14ac:dyDescent="0.2">
      <c r="A456" s="75">
        <v>18.5</v>
      </c>
      <c r="B456" s="72" t="s">
        <v>406</v>
      </c>
      <c r="C456" s="68">
        <v>2</v>
      </c>
      <c r="D456" s="69" t="s">
        <v>25</v>
      </c>
      <c r="E456" s="68">
        <v>420.93</v>
      </c>
      <c r="F456" s="30">
        <f t="shared" si="11"/>
        <v>841.86</v>
      </c>
      <c r="G456" s="46"/>
    </row>
    <row r="457" spans="1:7" s="47" customFormat="1" x14ac:dyDescent="0.2">
      <c r="A457" s="75">
        <v>18.600000000000001</v>
      </c>
      <c r="B457" s="72" t="s">
        <v>407</v>
      </c>
      <c r="C457" s="68">
        <v>12</v>
      </c>
      <c r="D457" s="69" t="s">
        <v>25</v>
      </c>
      <c r="E457" s="68">
        <v>6353.38</v>
      </c>
      <c r="F457" s="30">
        <f t="shared" si="11"/>
        <v>76240.56</v>
      </c>
      <c r="G457" s="46"/>
    </row>
    <row r="458" spans="1:7" s="47" customFormat="1" x14ac:dyDescent="0.2">
      <c r="A458" s="75">
        <v>18.7</v>
      </c>
      <c r="B458" s="72" t="s">
        <v>408</v>
      </c>
      <c r="C458" s="68">
        <v>2</v>
      </c>
      <c r="D458" s="69" t="s">
        <v>25</v>
      </c>
      <c r="E458" s="68">
        <v>973.4</v>
      </c>
      <c r="F458" s="30">
        <f t="shared" si="11"/>
        <v>1946.8</v>
      </c>
      <c r="G458" s="46"/>
    </row>
    <row r="459" spans="1:7" s="47" customFormat="1" x14ac:dyDescent="0.2">
      <c r="A459" s="75">
        <v>18.8</v>
      </c>
      <c r="B459" s="72" t="s">
        <v>409</v>
      </c>
      <c r="C459" s="68">
        <v>1</v>
      </c>
      <c r="D459" s="69" t="s">
        <v>25</v>
      </c>
      <c r="E459" s="68">
        <v>3867.28</v>
      </c>
      <c r="F459" s="30">
        <f t="shared" si="11"/>
        <v>3867.28</v>
      </c>
      <c r="G459" s="46"/>
    </row>
    <row r="460" spans="1:7" s="47" customFormat="1" x14ac:dyDescent="0.2">
      <c r="A460" s="70"/>
      <c r="B460" s="72"/>
      <c r="C460" s="68"/>
      <c r="D460" s="69"/>
      <c r="E460" s="68"/>
      <c r="F460" s="30">
        <f t="shared" si="11"/>
        <v>0</v>
      </c>
      <c r="G460" s="46"/>
    </row>
    <row r="461" spans="1:7" s="47" customFormat="1" x14ac:dyDescent="0.2">
      <c r="A461" s="109">
        <v>19</v>
      </c>
      <c r="B461" s="73" t="s">
        <v>410</v>
      </c>
      <c r="C461" s="68"/>
      <c r="D461" s="69"/>
      <c r="E461" s="68"/>
      <c r="F461" s="30">
        <f t="shared" si="11"/>
        <v>0</v>
      </c>
      <c r="G461" s="46"/>
    </row>
    <row r="462" spans="1:7" s="47" customFormat="1" x14ac:dyDescent="0.2">
      <c r="A462" s="75">
        <v>19.100000000000001</v>
      </c>
      <c r="B462" s="72" t="s">
        <v>411</v>
      </c>
      <c r="C462" s="68">
        <v>3</v>
      </c>
      <c r="D462" s="69" t="s">
        <v>25</v>
      </c>
      <c r="E462" s="68">
        <v>2340.9699999999998</v>
      </c>
      <c r="F462" s="30">
        <f t="shared" si="11"/>
        <v>7022.91</v>
      </c>
      <c r="G462" s="46"/>
    </row>
    <row r="463" spans="1:7" s="47" customFormat="1" x14ac:dyDescent="0.2">
      <c r="A463" s="75">
        <v>19.2</v>
      </c>
      <c r="B463" s="72" t="s">
        <v>412</v>
      </c>
      <c r="C463" s="68">
        <v>1</v>
      </c>
      <c r="D463" s="69" t="s">
        <v>25</v>
      </c>
      <c r="E463" s="68">
        <v>10311.4</v>
      </c>
      <c r="F463" s="30">
        <f t="shared" si="11"/>
        <v>10311.4</v>
      </c>
      <c r="G463" s="46"/>
    </row>
    <row r="464" spans="1:7" s="47" customFormat="1" x14ac:dyDescent="0.2">
      <c r="A464" s="75">
        <v>19.3</v>
      </c>
      <c r="B464" s="72" t="s">
        <v>413</v>
      </c>
      <c r="C464" s="68">
        <v>1</v>
      </c>
      <c r="D464" s="69" t="s">
        <v>25</v>
      </c>
      <c r="E464" s="68">
        <v>4737.67</v>
      </c>
      <c r="F464" s="30">
        <f t="shared" si="11"/>
        <v>4737.67</v>
      </c>
      <c r="G464" s="46"/>
    </row>
    <row r="465" spans="1:7" s="47" customFormat="1" x14ac:dyDescent="0.2">
      <c r="A465" s="70"/>
      <c r="B465" s="72"/>
      <c r="C465" s="68"/>
      <c r="D465" s="69"/>
      <c r="E465" s="68"/>
      <c r="F465" s="30">
        <f t="shared" si="11"/>
        <v>0</v>
      </c>
      <c r="G465" s="46"/>
    </row>
    <row r="466" spans="1:7" s="47" customFormat="1" x14ac:dyDescent="0.2">
      <c r="A466" s="66">
        <v>20</v>
      </c>
      <c r="B466" s="73" t="s">
        <v>414</v>
      </c>
      <c r="C466" s="68"/>
      <c r="D466" s="69"/>
      <c r="E466" s="68"/>
      <c r="F466" s="30">
        <f t="shared" si="11"/>
        <v>0</v>
      </c>
      <c r="G466" s="46"/>
    </row>
    <row r="467" spans="1:7" s="47" customFormat="1" x14ac:dyDescent="0.2">
      <c r="A467" s="75">
        <v>20.100000000000001</v>
      </c>
      <c r="B467" s="72" t="s">
        <v>415</v>
      </c>
      <c r="C467" s="68">
        <v>2</v>
      </c>
      <c r="D467" s="69" t="s">
        <v>25</v>
      </c>
      <c r="E467" s="68">
        <v>396.16</v>
      </c>
      <c r="F467" s="30">
        <f>ROUND(C467*E467,2)</f>
        <v>792.32</v>
      </c>
      <c r="G467" s="46"/>
    </row>
    <row r="468" spans="1:7" s="47" customFormat="1" x14ac:dyDescent="0.2">
      <c r="A468" s="75">
        <v>20.2</v>
      </c>
      <c r="B468" s="72" t="s">
        <v>416</v>
      </c>
      <c r="C468" s="68">
        <v>4</v>
      </c>
      <c r="D468" s="69" t="s">
        <v>25</v>
      </c>
      <c r="E468" s="68">
        <v>110.84</v>
      </c>
      <c r="F468" s="30">
        <f>ROUND(C468*E468,2)</f>
        <v>443.36</v>
      </c>
      <c r="G468" s="46"/>
    </row>
    <row r="469" spans="1:7" s="47" customFormat="1" x14ac:dyDescent="0.2">
      <c r="A469" s="75">
        <v>20.3</v>
      </c>
      <c r="B469" s="72" t="s">
        <v>417</v>
      </c>
      <c r="C469" s="68">
        <v>4</v>
      </c>
      <c r="D469" s="69" t="s">
        <v>25</v>
      </c>
      <c r="E469" s="68">
        <v>139.91999999999999</v>
      </c>
      <c r="F469" s="30">
        <f>ROUND(C469*E469,2)</f>
        <v>559.67999999999995</v>
      </c>
      <c r="G469" s="46"/>
    </row>
    <row r="470" spans="1:7" s="47" customFormat="1" x14ac:dyDescent="0.2">
      <c r="A470" s="75">
        <v>20.399999999999999</v>
      </c>
      <c r="B470" s="72" t="s">
        <v>418</v>
      </c>
      <c r="C470" s="68">
        <v>2</v>
      </c>
      <c r="D470" s="69" t="s">
        <v>25</v>
      </c>
      <c r="E470" s="68">
        <v>225</v>
      </c>
      <c r="F470" s="30">
        <f>ROUND(C470*E470,2)</f>
        <v>450</v>
      </c>
      <c r="G470" s="46"/>
    </row>
    <row r="471" spans="1:7" s="47" customFormat="1" x14ac:dyDescent="0.2">
      <c r="A471" s="75">
        <v>20.5</v>
      </c>
      <c r="B471" s="72" t="s">
        <v>419</v>
      </c>
      <c r="C471" s="68">
        <v>2</v>
      </c>
      <c r="D471" s="69" t="s">
        <v>25</v>
      </c>
      <c r="E471" s="68">
        <v>258.99</v>
      </c>
      <c r="F471" s="30">
        <f t="shared" si="11"/>
        <v>517.98</v>
      </c>
      <c r="G471" s="46"/>
    </row>
    <row r="472" spans="1:7" s="47" customFormat="1" x14ac:dyDescent="0.2">
      <c r="A472" s="75">
        <v>20.6</v>
      </c>
      <c r="B472" s="72" t="s">
        <v>420</v>
      </c>
      <c r="C472" s="68">
        <v>2</v>
      </c>
      <c r="D472" s="69" t="s">
        <v>25</v>
      </c>
      <c r="E472" s="68">
        <v>189.85</v>
      </c>
      <c r="F472" s="30">
        <f>ROUND(C472*E472,2)</f>
        <v>379.7</v>
      </c>
      <c r="G472" s="46"/>
    </row>
    <row r="473" spans="1:7" s="47" customFormat="1" x14ac:dyDescent="0.2">
      <c r="A473" s="75">
        <v>20.7</v>
      </c>
      <c r="B473" s="72" t="s">
        <v>421</v>
      </c>
      <c r="C473" s="68">
        <v>1</v>
      </c>
      <c r="D473" s="69" t="s">
        <v>25</v>
      </c>
      <c r="E473" s="68">
        <v>1350.8</v>
      </c>
      <c r="F473" s="30">
        <f t="shared" si="11"/>
        <v>1350.8</v>
      </c>
      <c r="G473" s="46"/>
    </row>
    <row r="474" spans="1:7" s="47" customFormat="1" x14ac:dyDescent="0.2">
      <c r="A474" s="75">
        <v>20.8</v>
      </c>
      <c r="B474" s="72" t="s">
        <v>422</v>
      </c>
      <c r="C474" s="68">
        <v>2</v>
      </c>
      <c r="D474" s="69" t="s">
        <v>25</v>
      </c>
      <c r="E474" s="68">
        <v>228.26</v>
      </c>
      <c r="F474" s="30">
        <f>ROUND(C474*E474,2)</f>
        <v>456.52</v>
      </c>
      <c r="G474" s="46"/>
    </row>
    <row r="475" spans="1:7" s="47" customFormat="1" x14ac:dyDescent="0.2">
      <c r="A475" s="75">
        <v>20.9</v>
      </c>
      <c r="B475" s="72" t="s">
        <v>423</v>
      </c>
      <c r="C475" s="68">
        <v>2</v>
      </c>
      <c r="D475" s="69" t="s">
        <v>25</v>
      </c>
      <c r="E475" s="68">
        <v>216.19</v>
      </c>
      <c r="F475" s="30">
        <f>ROUND(C475*E475,2)</f>
        <v>432.38</v>
      </c>
      <c r="G475" s="46"/>
    </row>
    <row r="476" spans="1:7" s="47" customFormat="1" x14ac:dyDescent="0.2">
      <c r="A476" s="93">
        <v>20.100000000000001</v>
      </c>
      <c r="B476" s="72" t="s">
        <v>424</v>
      </c>
      <c r="C476" s="68">
        <v>1</v>
      </c>
      <c r="D476" s="69" t="s">
        <v>25</v>
      </c>
      <c r="E476" s="68">
        <v>430.17</v>
      </c>
      <c r="F476" s="30">
        <f>ROUND(C476*E476,2)</f>
        <v>430.17</v>
      </c>
      <c r="G476" s="46"/>
    </row>
    <row r="477" spans="1:7" s="47" customFormat="1" x14ac:dyDescent="0.2">
      <c r="A477" s="93">
        <v>20.11</v>
      </c>
      <c r="B477" s="72" t="s">
        <v>425</v>
      </c>
      <c r="C477" s="68">
        <v>2</v>
      </c>
      <c r="D477" s="69" t="s">
        <v>25</v>
      </c>
      <c r="E477" s="68">
        <v>338</v>
      </c>
      <c r="F477" s="30">
        <f>ROUND(C477*E477,2)</f>
        <v>676</v>
      </c>
      <c r="G477" s="46"/>
    </row>
    <row r="478" spans="1:7" s="47" customFormat="1" x14ac:dyDescent="0.2">
      <c r="A478" s="93">
        <v>20.12</v>
      </c>
      <c r="B478" s="72" t="s">
        <v>426</v>
      </c>
      <c r="C478" s="68">
        <v>2</v>
      </c>
      <c r="D478" s="69" t="s">
        <v>25</v>
      </c>
      <c r="E478" s="68">
        <v>355.25</v>
      </c>
      <c r="F478" s="30">
        <f t="shared" si="11"/>
        <v>710.5</v>
      </c>
      <c r="G478" s="46"/>
    </row>
    <row r="479" spans="1:7" s="47" customFormat="1" x14ac:dyDescent="0.2">
      <c r="A479" s="93">
        <v>20.13</v>
      </c>
      <c r="B479" s="72" t="s">
        <v>427</v>
      </c>
      <c r="C479" s="68">
        <v>2</v>
      </c>
      <c r="D479" s="69" t="s">
        <v>25</v>
      </c>
      <c r="E479" s="68">
        <v>393.97</v>
      </c>
      <c r="F479" s="30">
        <f>ROUND(C479*E479,2)</f>
        <v>787.94</v>
      </c>
      <c r="G479" s="46"/>
    </row>
    <row r="480" spans="1:7" s="47" customFormat="1" x14ac:dyDescent="0.2">
      <c r="A480" s="70"/>
      <c r="B480" s="71"/>
      <c r="C480" s="68"/>
      <c r="D480" s="69"/>
      <c r="E480" s="68"/>
      <c r="F480" s="30">
        <f>ROUND(C480*E480,2)</f>
        <v>0</v>
      </c>
      <c r="G480" s="46"/>
    </row>
    <row r="481" spans="1:7" s="47" customFormat="1" x14ac:dyDescent="0.2">
      <c r="A481" s="66" t="s">
        <v>76</v>
      </c>
      <c r="B481" s="67" t="s">
        <v>428</v>
      </c>
      <c r="C481" s="68"/>
      <c r="D481" s="99"/>
      <c r="E481" s="68"/>
      <c r="F481" s="30">
        <f t="shared" si="11"/>
        <v>0</v>
      </c>
      <c r="G481" s="46"/>
    </row>
    <row r="482" spans="1:7" s="47" customFormat="1" x14ac:dyDescent="0.2">
      <c r="A482" s="66"/>
      <c r="B482" s="67"/>
      <c r="C482" s="68"/>
      <c r="D482" s="99"/>
      <c r="E482" s="68"/>
      <c r="F482" s="30">
        <f t="shared" si="11"/>
        <v>0</v>
      </c>
      <c r="G482" s="46"/>
    </row>
    <row r="483" spans="1:7" s="47" customFormat="1" x14ac:dyDescent="0.2">
      <c r="A483" s="98">
        <v>1</v>
      </c>
      <c r="B483" s="91" t="s">
        <v>305</v>
      </c>
      <c r="C483" s="68">
        <v>1</v>
      </c>
      <c r="D483" s="99" t="s">
        <v>25</v>
      </c>
      <c r="E483" s="68">
        <v>1708.41</v>
      </c>
      <c r="F483" s="30">
        <f t="shared" si="11"/>
        <v>1708.41</v>
      </c>
      <c r="G483" s="46"/>
    </row>
    <row r="484" spans="1:7" s="47" customFormat="1" x14ac:dyDescent="0.2">
      <c r="A484" s="98">
        <v>2</v>
      </c>
      <c r="B484" s="72" t="s">
        <v>306</v>
      </c>
      <c r="C484" s="68">
        <v>1</v>
      </c>
      <c r="D484" s="99" t="s">
        <v>25</v>
      </c>
      <c r="E484" s="68">
        <v>3261.51</v>
      </c>
      <c r="F484" s="30">
        <f t="shared" si="11"/>
        <v>3261.51</v>
      </c>
      <c r="G484" s="46"/>
    </row>
    <row r="485" spans="1:7" s="47" customFormat="1" ht="8.25" customHeight="1" x14ac:dyDescent="0.2">
      <c r="A485" s="110"/>
      <c r="B485" s="72"/>
      <c r="C485" s="68"/>
      <c r="D485" s="99"/>
      <c r="E485" s="68"/>
      <c r="F485" s="30">
        <f t="shared" si="11"/>
        <v>0</v>
      </c>
      <c r="G485" s="46"/>
    </row>
    <row r="486" spans="1:7" s="47" customFormat="1" x14ac:dyDescent="0.2">
      <c r="A486" s="109">
        <v>3</v>
      </c>
      <c r="B486" s="73" t="s">
        <v>429</v>
      </c>
      <c r="C486" s="68"/>
      <c r="D486" s="99"/>
      <c r="E486" s="68"/>
      <c r="F486" s="30">
        <f t="shared" si="11"/>
        <v>0</v>
      </c>
      <c r="G486" s="46"/>
    </row>
    <row r="487" spans="1:7" s="47" customFormat="1" x14ac:dyDescent="0.2">
      <c r="A487" s="70">
        <v>3.1</v>
      </c>
      <c r="B487" s="72" t="s">
        <v>430</v>
      </c>
      <c r="C487" s="68">
        <v>0.36</v>
      </c>
      <c r="D487" s="99" t="s">
        <v>38</v>
      </c>
      <c r="E487" s="68">
        <v>8985.5300000000007</v>
      </c>
      <c r="F487" s="30">
        <f t="shared" si="11"/>
        <v>3234.79</v>
      </c>
      <c r="G487" s="46"/>
    </row>
    <row r="488" spans="1:7" s="47" customFormat="1" x14ac:dyDescent="0.2">
      <c r="A488" s="70">
        <v>3.2</v>
      </c>
      <c r="B488" s="72" t="s">
        <v>431</v>
      </c>
      <c r="C488" s="68">
        <v>0.47</v>
      </c>
      <c r="D488" s="99" t="s">
        <v>38</v>
      </c>
      <c r="E488" s="68">
        <v>8422.32</v>
      </c>
      <c r="F488" s="30">
        <f t="shared" si="11"/>
        <v>3958.49</v>
      </c>
      <c r="G488" s="46"/>
    </row>
    <row r="489" spans="1:7" s="47" customFormat="1" x14ac:dyDescent="0.2">
      <c r="A489" s="70">
        <v>3.3</v>
      </c>
      <c r="B489" s="72" t="s">
        <v>432</v>
      </c>
      <c r="C489" s="68">
        <v>0.14000000000000001</v>
      </c>
      <c r="D489" s="99" t="s">
        <v>38</v>
      </c>
      <c r="E489" s="68">
        <v>37255.42</v>
      </c>
      <c r="F489" s="30">
        <f t="shared" si="11"/>
        <v>5215.76</v>
      </c>
      <c r="G489" s="46"/>
    </row>
    <row r="490" spans="1:7" s="47" customFormat="1" x14ac:dyDescent="0.2">
      <c r="A490" s="70">
        <v>3.4</v>
      </c>
      <c r="B490" s="72" t="s">
        <v>433</v>
      </c>
      <c r="C490" s="68">
        <v>0.21</v>
      </c>
      <c r="D490" s="99" t="s">
        <v>38</v>
      </c>
      <c r="E490" s="68">
        <v>36906.410000000003</v>
      </c>
      <c r="F490" s="30">
        <f t="shared" si="11"/>
        <v>7750.35</v>
      </c>
      <c r="G490" s="46"/>
    </row>
    <row r="491" spans="1:7" s="47" customFormat="1" x14ac:dyDescent="0.2">
      <c r="A491" s="70">
        <v>3.5</v>
      </c>
      <c r="B491" s="72" t="s">
        <v>434</v>
      </c>
      <c r="C491" s="68">
        <v>0.26</v>
      </c>
      <c r="D491" s="99" t="s">
        <v>38</v>
      </c>
      <c r="E491" s="68">
        <v>44287.58</v>
      </c>
      <c r="F491" s="30">
        <f t="shared" si="11"/>
        <v>11514.77</v>
      </c>
      <c r="G491" s="46"/>
    </row>
    <row r="492" spans="1:7" s="47" customFormat="1" x14ac:dyDescent="0.2">
      <c r="A492" s="70">
        <v>3.6</v>
      </c>
      <c r="B492" s="72" t="s">
        <v>435</v>
      </c>
      <c r="C492" s="68">
        <v>0.53</v>
      </c>
      <c r="D492" s="99" t="s">
        <v>38</v>
      </c>
      <c r="E492" s="68">
        <v>11460.03</v>
      </c>
      <c r="F492" s="30">
        <f t="shared" si="11"/>
        <v>6073.82</v>
      </c>
      <c r="G492" s="46"/>
    </row>
    <row r="493" spans="1:7" s="47" customFormat="1" ht="5.25" customHeight="1" x14ac:dyDescent="0.2">
      <c r="A493" s="70"/>
      <c r="B493" s="72"/>
      <c r="C493" s="68"/>
      <c r="D493" s="99"/>
      <c r="E493" s="68"/>
      <c r="F493" s="30">
        <f t="shared" si="11"/>
        <v>0</v>
      </c>
      <c r="G493" s="46"/>
    </row>
    <row r="494" spans="1:7" s="47" customFormat="1" x14ac:dyDescent="0.2">
      <c r="A494" s="98">
        <v>4</v>
      </c>
      <c r="B494" s="72" t="s">
        <v>436</v>
      </c>
      <c r="C494" s="68">
        <v>5.4</v>
      </c>
      <c r="D494" s="99" t="s">
        <v>85</v>
      </c>
      <c r="E494" s="68">
        <v>1221.25</v>
      </c>
      <c r="F494" s="30">
        <f t="shared" si="11"/>
        <v>6594.75</v>
      </c>
      <c r="G494" s="46"/>
    </row>
    <row r="495" spans="1:7" s="47" customFormat="1" x14ac:dyDescent="0.2">
      <c r="A495" s="98">
        <v>5</v>
      </c>
      <c r="B495" s="72" t="s">
        <v>437</v>
      </c>
      <c r="C495" s="68">
        <v>5.13</v>
      </c>
      <c r="D495" s="99" t="s">
        <v>85</v>
      </c>
      <c r="E495" s="68">
        <v>948.38</v>
      </c>
      <c r="F495" s="30">
        <f t="shared" si="11"/>
        <v>4865.1899999999996</v>
      </c>
      <c r="G495" s="46"/>
    </row>
    <row r="496" spans="1:7" s="47" customFormat="1" ht="5.25" customHeight="1" x14ac:dyDescent="0.2">
      <c r="A496" s="110"/>
      <c r="B496" s="72"/>
      <c r="C496" s="68"/>
      <c r="D496" s="99"/>
      <c r="E496" s="68"/>
      <c r="F496" s="30">
        <f t="shared" si="11"/>
        <v>0</v>
      </c>
      <c r="G496" s="46"/>
    </row>
    <row r="497" spans="1:7" s="47" customFormat="1" x14ac:dyDescent="0.2">
      <c r="A497" s="109">
        <v>6</v>
      </c>
      <c r="B497" s="73" t="s">
        <v>234</v>
      </c>
      <c r="C497" s="68"/>
      <c r="D497" s="99"/>
      <c r="E497" s="68"/>
      <c r="F497" s="30">
        <f t="shared" si="11"/>
        <v>0</v>
      </c>
      <c r="G497" s="46"/>
    </row>
    <row r="498" spans="1:7" s="47" customFormat="1" x14ac:dyDescent="0.2">
      <c r="A498" s="110">
        <v>6.1</v>
      </c>
      <c r="B498" s="72" t="s">
        <v>438</v>
      </c>
      <c r="C498" s="68">
        <v>22.08</v>
      </c>
      <c r="D498" s="99" t="s">
        <v>85</v>
      </c>
      <c r="E498" s="68">
        <v>291.62</v>
      </c>
      <c r="F498" s="30">
        <f t="shared" si="11"/>
        <v>6438.97</v>
      </c>
      <c r="G498" s="46"/>
    </row>
    <row r="499" spans="1:7" s="47" customFormat="1" x14ac:dyDescent="0.2">
      <c r="A499" s="111">
        <v>6.2</v>
      </c>
      <c r="B499" s="80" t="s">
        <v>439</v>
      </c>
      <c r="C499" s="81">
        <v>5.29</v>
      </c>
      <c r="D499" s="112" t="s">
        <v>85</v>
      </c>
      <c r="E499" s="81">
        <v>453.25</v>
      </c>
      <c r="F499" s="52">
        <f t="shared" si="11"/>
        <v>2397.69</v>
      </c>
      <c r="G499" s="46"/>
    </row>
    <row r="500" spans="1:7" s="47" customFormat="1" x14ac:dyDescent="0.2">
      <c r="A500" s="110">
        <v>6.3</v>
      </c>
      <c r="B500" s="72" t="s">
        <v>331</v>
      </c>
      <c r="C500" s="68">
        <v>32.880000000000003</v>
      </c>
      <c r="D500" s="99" t="s">
        <v>85</v>
      </c>
      <c r="E500" s="68">
        <v>52.25</v>
      </c>
      <c r="F500" s="30">
        <f t="shared" si="11"/>
        <v>1717.98</v>
      </c>
      <c r="G500" s="46"/>
    </row>
    <row r="501" spans="1:7" s="47" customFormat="1" x14ac:dyDescent="0.2">
      <c r="A501" s="110">
        <v>6.4</v>
      </c>
      <c r="B501" s="72" t="s">
        <v>297</v>
      </c>
      <c r="C501" s="68">
        <v>128.4</v>
      </c>
      <c r="D501" s="99" t="s">
        <v>85</v>
      </c>
      <c r="E501" s="68">
        <v>113.92</v>
      </c>
      <c r="F501" s="30">
        <f t="shared" si="11"/>
        <v>14627.33</v>
      </c>
      <c r="G501" s="46"/>
    </row>
    <row r="502" spans="1:7" s="47" customFormat="1" x14ac:dyDescent="0.2">
      <c r="A502" s="110">
        <v>6.5</v>
      </c>
      <c r="B502" s="72" t="s">
        <v>440</v>
      </c>
      <c r="C502" s="68">
        <v>2.56</v>
      </c>
      <c r="D502" s="99" t="s">
        <v>85</v>
      </c>
      <c r="E502" s="68">
        <v>568.34</v>
      </c>
      <c r="F502" s="30">
        <f>ROUND(C502*E502,2)</f>
        <v>1454.95</v>
      </c>
      <c r="G502" s="46"/>
    </row>
    <row r="503" spans="1:7" s="47" customFormat="1" x14ac:dyDescent="0.2">
      <c r="A503" s="110">
        <v>6.6</v>
      </c>
      <c r="B503" s="72" t="s">
        <v>134</v>
      </c>
      <c r="C503" s="68">
        <v>28.8</v>
      </c>
      <c r="D503" s="99" t="s">
        <v>129</v>
      </c>
      <c r="E503" s="68">
        <v>71.02</v>
      </c>
      <c r="F503" s="30">
        <f>ROUND(C503*E503,2)</f>
        <v>2045.38</v>
      </c>
      <c r="G503" s="46"/>
    </row>
    <row r="504" spans="1:7" s="47" customFormat="1" ht="8.25" customHeight="1" x14ac:dyDescent="0.2">
      <c r="A504" s="70"/>
      <c r="B504" s="68"/>
      <c r="C504" s="99"/>
      <c r="D504" s="68"/>
      <c r="E504" s="68"/>
      <c r="F504" s="30">
        <f t="shared" si="11"/>
        <v>0</v>
      </c>
      <c r="G504" s="46"/>
    </row>
    <row r="505" spans="1:7" s="47" customFormat="1" x14ac:dyDescent="0.2">
      <c r="A505" s="76">
        <v>7</v>
      </c>
      <c r="B505" s="72" t="s">
        <v>441</v>
      </c>
      <c r="C505" s="68">
        <v>1</v>
      </c>
      <c r="D505" s="69" t="s">
        <v>25</v>
      </c>
      <c r="E505" s="68">
        <v>8200</v>
      </c>
      <c r="F505" s="30">
        <f t="shared" ref="F505:F568" si="12">ROUND(C505*E505,2)</f>
        <v>8200</v>
      </c>
      <c r="G505" s="46"/>
    </row>
    <row r="506" spans="1:7" s="47" customFormat="1" x14ac:dyDescent="0.2">
      <c r="A506" s="98">
        <v>8</v>
      </c>
      <c r="B506" s="72" t="s">
        <v>442</v>
      </c>
      <c r="C506" s="68">
        <v>6</v>
      </c>
      <c r="D506" s="99" t="s">
        <v>85</v>
      </c>
      <c r="E506" s="68">
        <v>678.61</v>
      </c>
      <c r="F506" s="30">
        <f t="shared" si="12"/>
        <v>4071.66</v>
      </c>
      <c r="G506" s="46"/>
    </row>
    <row r="507" spans="1:7" s="47" customFormat="1" ht="7.5" customHeight="1" x14ac:dyDescent="0.2">
      <c r="A507" s="110"/>
      <c r="B507" s="72"/>
      <c r="C507" s="68"/>
      <c r="D507" s="99"/>
      <c r="E507" s="68"/>
      <c r="F507" s="30">
        <f t="shared" si="12"/>
        <v>0</v>
      </c>
      <c r="G507" s="46"/>
    </row>
    <row r="508" spans="1:7" s="47" customFormat="1" x14ac:dyDescent="0.2">
      <c r="A508" s="109">
        <v>9</v>
      </c>
      <c r="B508" s="73" t="s">
        <v>443</v>
      </c>
      <c r="C508" s="68"/>
      <c r="D508" s="99"/>
      <c r="E508" s="68"/>
      <c r="F508" s="30">
        <f t="shared" si="12"/>
        <v>0</v>
      </c>
      <c r="G508" s="46"/>
    </row>
    <row r="509" spans="1:7" s="47" customFormat="1" x14ac:dyDescent="0.2">
      <c r="A509" s="75">
        <v>9.1</v>
      </c>
      <c r="B509" s="72" t="s">
        <v>444</v>
      </c>
      <c r="C509" s="68">
        <v>1</v>
      </c>
      <c r="D509" s="99" t="s">
        <v>25</v>
      </c>
      <c r="E509" s="68">
        <v>2919.87</v>
      </c>
      <c r="F509" s="30">
        <f t="shared" si="12"/>
        <v>2919.87</v>
      </c>
      <c r="G509" s="46"/>
    </row>
    <row r="510" spans="1:7" s="47" customFormat="1" x14ac:dyDescent="0.2">
      <c r="A510" s="75">
        <v>9.1999999999999993</v>
      </c>
      <c r="B510" s="72" t="s">
        <v>445</v>
      </c>
      <c r="C510" s="68">
        <v>3</v>
      </c>
      <c r="D510" s="99" t="s">
        <v>25</v>
      </c>
      <c r="E510" s="68">
        <v>892.4</v>
      </c>
      <c r="F510" s="30">
        <f t="shared" si="12"/>
        <v>2677.2</v>
      </c>
      <c r="G510" s="46"/>
    </row>
    <row r="511" spans="1:7" s="47" customFormat="1" ht="6" customHeight="1" x14ac:dyDescent="0.2">
      <c r="A511" s="75"/>
      <c r="B511" s="72"/>
      <c r="C511" s="68"/>
      <c r="D511" s="99"/>
      <c r="E511" s="68"/>
      <c r="F511" s="30">
        <f t="shared" si="12"/>
        <v>0</v>
      </c>
      <c r="G511" s="46"/>
    </row>
    <row r="512" spans="1:7" s="47" customFormat="1" x14ac:dyDescent="0.2">
      <c r="A512" s="95">
        <v>10</v>
      </c>
      <c r="B512" s="113" t="s">
        <v>446</v>
      </c>
      <c r="C512" s="68"/>
      <c r="D512" s="99"/>
      <c r="E512" s="68"/>
      <c r="F512" s="30">
        <f t="shared" si="12"/>
        <v>0</v>
      </c>
      <c r="G512" s="46"/>
    </row>
    <row r="513" spans="1:7" s="47" customFormat="1" x14ac:dyDescent="0.2">
      <c r="A513" s="114">
        <v>10.1</v>
      </c>
      <c r="B513" s="115" t="s">
        <v>447</v>
      </c>
      <c r="C513" s="68">
        <v>2</v>
      </c>
      <c r="D513" s="99" t="s">
        <v>25</v>
      </c>
      <c r="E513" s="68">
        <v>139771</v>
      </c>
      <c r="F513" s="30">
        <f t="shared" si="12"/>
        <v>279542</v>
      </c>
      <c r="G513" s="46"/>
    </row>
    <row r="514" spans="1:7" s="47" customFormat="1" x14ac:dyDescent="0.2">
      <c r="A514" s="114">
        <v>10.199999999999999</v>
      </c>
      <c r="B514" s="115" t="s">
        <v>448</v>
      </c>
      <c r="C514" s="68">
        <v>5</v>
      </c>
      <c r="D514" s="99" t="s">
        <v>25</v>
      </c>
      <c r="E514" s="68">
        <v>53271.1</v>
      </c>
      <c r="F514" s="30">
        <f t="shared" si="12"/>
        <v>266355.5</v>
      </c>
      <c r="G514" s="46"/>
    </row>
    <row r="515" spans="1:7" s="47" customFormat="1" x14ac:dyDescent="0.2">
      <c r="A515" s="114">
        <v>10.3</v>
      </c>
      <c r="B515" s="115" t="s">
        <v>449</v>
      </c>
      <c r="C515" s="68">
        <v>1</v>
      </c>
      <c r="D515" s="99" t="s">
        <v>25</v>
      </c>
      <c r="E515" s="68">
        <v>28500</v>
      </c>
      <c r="F515" s="30">
        <f t="shared" si="12"/>
        <v>28500</v>
      </c>
      <c r="G515" s="46"/>
    </row>
    <row r="516" spans="1:7" s="47" customFormat="1" ht="25.5" x14ac:dyDescent="0.2">
      <c r="A516" s="114">
        <v>10.4</v>
      </c>
      <c r="B516" s="115" t="s">
        <v>450</v>
      </c>
      <c r="C516" s="68">
        <v>2</v>
      </c>
      <c r="D516" s="99" t="s">
        <v>25</v>
      </c>
      <c r="E516" s="68">
        <v>40928.6</v>
      </c>
      <c r="F516" s="30">
        <f t="shared" si="12"/>
        <v>81857.2</v>
      </c>
      <c r="G516" s="46"/>
    </row>
    <row r="517" spans="1:7" s="47" customFormat="1" x14ac:dyDescent="0.2">
      <c r="A517" s="114">
        <v>10.5</v>
      </c>
      <c r="B517" s="115" t="s">
        <v>451</v>
      </c>
      <c r="C517" s="68">
        <v>1</v>
      </c>
      <c r="D517" s="99" t="s">
        <v>25</v>
      </c>
      <c r="E517" s="68">
        <v>10500</v>
      </c>
      <c r="F517" s="30">
        <f t="shared" si="12"/>
        <v>10500</v>
      </c>
      <c r="G517" s="46"/>
    </row>
    <row r="518" spans="1:7" s="47" customFormat="1" x14ac:dyDescent="0.2">
      <c r="A518" s="114">
        <v>10.6</v>
      </c>
      <c r="B518" s="115" t="s">
        <v>452</v>
      </c>
      <c r="C518" s="68">
        <v>1</v>
      </c>
      <c r="D518" s="99" t="s">
        <v>25</v>
      </c>
      <c r="E518" s="68">
        <v>55235</v>
      </c>
      <c r="F518" s="30">
        <f t="shared" si="12"/>
        <v>55235</v>
      </c>
      <c r="G518" s="46"/>
    </row>
    <row r="519" spans="1:7" s="47" customFormat="1" x14ac:dyDescent="0.2">
      <c r="A519" s="70"/>
      <c r="B519" s="72"/>
      <c r="C519" s="68"/>
      <c r="D519" s="99"/>
      <c r="E519" s="68"/>
      <c r="F519" s="30">
        <f t="shared" si="12"/>
        <v>0</v>
      </c>
      <c r="G519" s="46"/>
    </row>
    <row r="520" spans="1:7" s="47" customFormat="1" x14ac:dyDescent="0.2">
      <c r="A520" s="98">
        <v>11</v>
      </c>
      <c r="B520" s="72" t="s">
        <v>453</v>
      </c>
      <c r="C520" s="68">
        <v>1</v>
      </c>
      <c r="D520" s="99" t="s">
        <v>25</v>
      </c>
      <c r="E520" s="68">
        <v>12500</v>
      </c>
      <c r="F520" s="30">
        <f t="shared" si="12"/>
        <v>12500</v>
      </c>
      <c r="G520" s="46"/>
    </row>
    <row r="521" spans="1:7" s="47" customFormat="1" x14ac:dyDescent="0.2">
      <c r="A521" s="70"/>
      <c r="B521" s="71"/>
      <c r="C521" s="68"/>
      <c r="D521" s="99"/>
      <c r="E521" s="68"/>
      <c r="F521" s="30">
        <f t="shared" si="12"/>
        <v>0</v>
      </c>
      <c r="G521" s="46"/>
    </row>
    <row r="522" spans="1:7" s="47" customFormat="1" ht="38.25" x14ac:dyDescent="0.2">
      <c r="A522" s="102">
        <v>12</v>
      </c>
      <c r="B522" s="113" t="s">
        <v>454</v>
      </c>
      <c r="C522" s="68"/>
      <c r="D522" s="99"/>
      <c r="E522" s="68"/>
      <c r="F522" s="30">
        <f t="shared" si="12"/>
        <v>0</v>
      </c>
      <c r="G522" s="46"/>
    </row>
    <row r="523" spans="1:7" s="47" customFormat="1" ht="25.5" x14ac:dyDescent="0.2">
      <c r="A523" s="114">
        <v>12.1</v>
      </c>
      <c r="B523" s="115" t="s">
        <v>455</v>
      </c>
      <c r="C523" s="68">
        <v>1</v>
      </c>
      <c r="D523" s="99" t="s">
        <v>25</v>
      </c>
      <c r="E523" s="68">
        <v>48789.37</v>
      </c>
      <c r="F523" s="30">
        <f t="shared" si="12"/>
        <v>48789.37</v>
      </c>
      <c r="G523" s="46"/>
    </row>
    <row r="524" spans="1:7" s="47" customFormat="1" x14ac:dyDescent="0.2">
      <c r="A524" s="114">
        <v>12.2</v>
      </c>
      <c r="B524" s="115" t="s">
        <v>456</v>
      </c>
      <c r="C524" s="68">
        <v>1</v>
      </c>
      <c r="D524" s="99" t="s">
        <v>25</v>
      </c>
      <c r="E524" s="68">
        <v>68950.7</v>
      </c>
      <c r="F524" s="30">
        <f t="shared" si="12"/>
        <v>68950.7</v>
      </c>
      <c r="G524" s="46"/>
    </row>
    <row r="525" spans="1:7" s="47" customFormat="1" ht="12" customHeight="1" x14ac:dyDescent="0.2">
      <c r="A525" s="114">
        <v>12.3</v>
      </c>
      <c r="B525" s="115" t="s">
        <v>457</v>
      </c>
      <c r="C525" s="68">
        <v>2</v>
      </c>
      <c r="D525" s="99" t="s">
        <v>25</v>
      </c>
      <c r="E525" s="68">
        <v>4925.05</v>
      </c>
      <c r="F525" s="30">
        <f t="shared" si="12"/>
        <v>9850.1</v>
      </c>
      <c r="G525" s="46"/>
    </row>
    <row r="526" spans="1:7" s="47" customFormat="1" x14ac:dyDescent="0.2">
      <c r="A526" s="70"/>
      <c r="B526" s="72"/>
      <c r="C526" s="68"/>
      <c r="D526" s="99"/>
      <c r="E526" s="68"/>
      <c r="F526" s="30">
        <f t="shared" si="12"/>
        <v>0</v>
      </c>
      <c r="G526" s="46"/>
    </row>
    <row r="527" spans="1:7" s="47" customFormat="1" x14ac:dyDescent="0.2">
      <c r="A527" s="116">
        <v>13</v>
      </c>
      <c r="B527" s="115" t="s">
        <v>458</v>
      </c>
      <c r="C527" s="68">
        <v>1</v>
      </c>
      <c r="D527" s="99" t="s">
        <v>25</v>
      </c>
      <c r="E527" s="68">
        <v>12500</v>
      </c>
      <c r="F527" s="30">
        <f>ROUND(C527*E527,2)</f>
        <v>12500</v>
      </c>
      <c r="G527" s="46"/>
    </row>
    <row r="528" spans="1:7" s="47" customFormat="1" x14ac:dyDescent="0.2">
      <c r="A528" s="116">
        <v>14</v>
      </c>
      <c r="B528" s="115" t="s">
        <v>459</v>
      </c>
      <c r="C528" s="68">
        <v>1</v>
      </c>
      <c r="D528" s="99" t="s">
        <v>25</v>
      </c>
      <c r="E528" s="68">
        <v>8500</v>
      </c>
      <c r="F528" s="30">
        <f>ROUND(C528*E528,2)</f>
        <v>8500</v>
      </c>
      <c r="G528" s="46"/>
    </row>
    <row r="529" spans="1:7" s="47" customFormat="1" ht="5.25" customHeight="1" x14ac:dyDescent="0.2">
      <c r="A529" s="98"/>
      <c r="B529" s="72"/>
      <c r="C529" s="68"/>
      <c r="D529" s="69"/>
      <c r="E529" s="68"/>
      <c r="F529" s="30"/>
      <c r="G529" s="46"/>
    </row>
    <row r="530" spans="1:7" s="47" customFormat="1" x14ac:dyDescent="0.2">
      <c r="A530" s="109" t="s">
        <v>460</v>
      </c>
      <c r="B530" s="73" t="s">
        <v>461</v>
      </c>
      <c r="C530" s="68"/>
      <c r="D530" s="69"/>
      <c r="E530" s="68"/>
      <c r="F530" s="30">
        <f t="shared" si="12"/>
        <v>0</v>
      </c>
      <c r="G530" s="46"/>
    </row>
    <row r="531" spans="1:7" s="47" customFormat="1" ht="5.25" customHeight="1" x14ac:dyDescent="0.2">
      <c r="A531" s="70"/>
      <c r="B531" s="91"/>
      <c r="C531" s="117"/>
      <c r="D531" s="99"/>
      <c r="E531" s="117"/>
      <c r="F531" s="30">
        <f t="shared" si="12"/>
        <v>0</v>
      </c>
      <c r="G531" s="46"/>
    </row>
    <row r="532" spans="1:7" s="47" customFormat="1" x14ac:dyDescent="0.2">
      <c r="A532" s="70">
        <v>1</v>
      </c>
      <c r="B532" s="91" t="s">
        <v>305</v>
      </c>
      <c r="C532" s="117">
        <v>1</v>
      </c>
      <c r="D532" s="99" t="s">
        <v>25</v>
      </c>
      <c r="E532" s="117">
        <v>2795.58</v>
      </c>
      <c r="F532" s="30">
        <f>ROUND(C532*E532,2)</f>
        <v>2795.58</v>
      </c>
      <c r="G532" s="46"/>
    </row>
    <row r="533" spans="1:7" s="47" customFormat="1" ht="5.25" customHeight="1" x14ac:dyDescent="0.2">
      <c r="A533" s="70"/>
      <c r="B533" s="91"/>
      <c r="C533" s="117"/>
      <c r="D533" s="99"/>
      <c r="E533" s="117"/>
      <c r="F533" s="30">
        <f t="shared" si="12"/>
        <v>0</v>
      </c>
      <c r="G533" s="46"/>
    </row>
    <row r="534" spans="1:7" s="47" customFormat="1" x14ac:dyDescent="0.2">
      <c r="A534" s="66">
        <v>2</v>
      </c>
      <c r="B534" s="67" t="s">
        <v>306</v>
      </c>
      <c r="C534" s="117"/>
      <c r="D534" s="99"/>
      <c r="E534" s="117"/>
      <c r="F534" s="30">
        <f t="shared" si="12"/>
        <v>0</v>
      </c>
      <c r="G534" s="46"/>
    </row>
    <row r="535" spans="1:7" s="47" customFormat="1" x14ac:dyDescent="0.2">
      <c r="A535" s="75">
        <v>2.1</v>
      </c>
      <c r="B535" s="91" t="s">
        <v>462</v>
      </c>
      <c r="C535" s="117">
        <v>16.09</v>
      </c>
      <c r="D535" s="99" t="s">
        <v>38</v>
      </c>
      <c r="E535" s="117">
        <v>317.68</v>
      </c>
      <c r="F535" s="30">
        <f t="shared" si="12"/>
        <v>5111.47</v>
      </c>
      <c r="G535" s="46"/>
    </row>
    <row r="536" spans="1:7" s="47" customFormat="1" x14ac:dyDescent="0.2">
      <c r="A536" s="75">
        <v>2.2000000000000002</v>
      </c>
      <c r="B536" s="91" t="s">
        <v>463</v>
      </c>
      <c r="C536" s="117">
        <v>6.93</v>
      </c>
      <c r="D536" s="99" t="s">
        <v>38</v>
      </c>
      <c r="E536" s="117">
        <v>66.27</v>
      </c>
      <c r="F536" s="30">
        <f t="shared" si="12"/>
        <v>459.25</v>
      </c>
      <c r="G536" s="46"/>
    </row>
    <row r="537" spans="1:7" s="47" customFormat="1" x14ac:dyDescent="0.2">
      <c r="A537" s="75">
        <v>2.2999999999999998</v>
      </c>
      <c r="B537" s="91" t="s">
        <v>464</v>
      </c>
      <c r="C537" s="117">
        <v>10.99</v>
      </c>
      <c r="D537" s="99" t="s">
        <v>38</v>
      </c>
      <c r="E537" s="117">
        <v>130.81</v>
      </c>
      <c r="F537" s="30">
        <f t="shared" si="12"/>
        <v>1437.6</v>
      </c>
      <c r="G537" s="46"/>
    </row>
    <row r="538" spans="1:7" s="47" customFormat="1" ht="5.25" customHeight="1" x14ac:dyDescent="0.2">
      <c r="A538" s="70"/>
      <c r="B538" s="91"/>
      <c r="C538" s="117"/>
      <c r="D538" s="99"/>
      <c r="E538" s="117"/>
      <c r="F538" s="30">
        <f t="shared" si="12"/>
        <v>0</v>
      </c>
      <c r="G538" s="46"/>
    </row>
    <row r="539" spans="1:7" s="47" customFormat="1" x14ac:dyDescent="0.2">
      <c r="A539" s="66">
        <v>3</v>
      </c>
      <c r="B539" s="67" t="s">
        <v>465</v>
      </c>
      <c r="C539" s="117"/>
      <c r="D539" s="99"/>
      <c r="E539" s="117"/>
      <c r="F539" s="30">
        <f t="shared" si="12"/>
        <v>0</v>
      </c>
      <c r="G539" s="46"/>
    </row>
    <row r="540" spans="1:7" s="47" customFormat="1" x14ac:dyDescent="0.2">
      <c r="A540" s="75">
        <v>3.1</v>
      </c>
      <c r="B540" s="91" t="s">
        <v>466</v>
      </c>
      <c r="C540" s="117">
        <v>6.44</v>
      </c>
      <c r="D540" s="99" t="s">
        <v>38</v>
      </c>
      <c r="E540" s="117">
        <v>7833.41</v>
      </c>
      <c r="F540" s="30">
        <f t="shared" si="12"/>
        <v>50447.16</v>
      </c>
      <c r="G540" s="46"/>
    </row>
    <row r="541" spans="1:7" s="47" customFormat="1" x14ac:dyDescent="0.2">
      <c r="A541" s="75">
        <v>3.2</v>
      </c>
      <c r="B541" s="91" t="s">
        <v>467</v>
      </c>
      <c r="C541" s="117">
        <v>0.24</v>
      </c>
      <c r="D541" s="99" t="s">
        <v>38</v>
      </c>
      <c r="E541" s="117">
        <v>19853.04</v>
      </c>
      <c r="F541" s="30">
        <f t="shared" si="12"/>
        <v>4764.7299999999996</v>
      </c>
      <c r="G541" s="46"/>
    </row>
    <row r="542" spans="1:7" s="47" customFormat="1" ht="15.75" customHeight="1" x14ac:dyDescent="0.2">
      <c r="A542" s="75">
        <v>3.3</v>
      </c>
      <c r="B542" s="91" t="s">
        <v>468</v>
      </c>
      <c r="C542" s="117">
        <v>6.24</v>
      </c>
      <c r="D542" s="99" t="s">
        <v>38</v>
      </c>
      <c r="E542" s="117">
        <v>14173.66</v>
      </c>
      <c r="F542" s="30">
        <f t="shared" si="12"/>
        <v>88443.64</v>
      </c>
      <c r="G542" s="46"/>
    </row>
    <row r="543" spans="1:7" s="47" customFormat="1" ht="5.25" customHeight="1" x14ac:dyDescent="0.2">
      <c r="A543" s="70"/>
      <c r="B543" s="91"/>
      <c r="C543" s="117"/>
      <c r="D543" s="99"/>
      <c r="E543" s="117"/>
      <c r="F543" s="30">
        <f t="shared" si="12"/>
        <v>0</v>
      </c>
      <c r="G543" s="46"/>
    </row>
    <row r="544" spans="1:7" s="47" customFormat="1" x14ac:dyDescent="0.2">
      <c r="A544" s="66">
        <v>4</v>
      </c>
      <c r="B544" s="67" t="s">
        <v>469</v>
      </c>
      <c r="C544" s="117"/>
      <c r="D544" s="99"/>
      <c r="E544" s="117"/>
      <c r="F544" s="30">
        <f t="shared" si="12"/>
        <v>0</v>
      </c>
      <c r="G544" s="46"/>
    </row>
    <row r="545" spans="1:7" s="47" customFormat="1" x14ac:dyDescent="0.2">
      <c r="A545" s="75">
        <v>4.0999999999999996</v>
      </c>
      <c r="B545" s="91" t="s">
        <v>470</v>
      </c>
      <c r="C545" s="117">
        <v>19.8</v>
      </c>
      <c r="D545" s="99" t="s">
        <v>85</v>
      </c>
      <c r="E545" s="68">
        <v>899.79</v>
      </c>
      <c r="F545" s="30">
        <f t="shared" si="12"/>
        <v>17815.84</v>
      </c>
      <c r="G545" s="46"/>
    </row>
    <row r="546" spans="1:7" s="47" customFormat="1" x14ac:dyDescent="0.2">
      <c r="A546" s="75">
        <v>4.2</v>
      </c>
      <c r="B546" s="91" t="s">
        <v>471</v>
      </c>
      <c r="C546" s="117">
        <v>97.41</v>
      </c>
      <c r="D546" s="99" t="s">
        <v>85</v>
      </c>
      <c r="E546" s="117">
        <v>962.09</v>
      </c>
      <c r="F546" s="30">
        <f t="shared" si="12"/>
        <v>93717.19</v>
      </c>
      <c r="G546" s="46"/>
    </row>
    <row r="547" spans="1:7" s="47" customFormat="1" ht="10.5" customHeight="1" x14ac:dyDescent="0.2">
      <c r="A547" s="70"/>
      <c r="B547" s="91"/>
      <c r="C547" s="117"/>
      <c r="D547" s="99"/>
      <c r="E547" s="117"/>
      <c r="F547" s="30">
        <f t="shared" si="12"/>
        <v>0</v>
      </c>
      <c r="G547" s="46"/>
    </row>
    <row r="548" spans="1:7" s="47" customFormat="1" x14ac:dyDescent="0.2">
      <c r="A548" s="66">
        <v>5</v>
      </c>
      <c r="B548" s="67" t="s">
        <v>472</v>
      </c>
      <c r="C548" s="117"/>
      <c r="D548" s="99"/>
      <c r="E548" s="117"/>
      <c r="F548" s="30">
        <f t="shared" si="12"/>
        <v>0</v>
      </c>
      <c r="G548" s="46"/>
    </row>
    <row r="549" spans="1:7" s="47" customFormat="1" x14ac:dyDescent="0.2">
      <c r="A549" s="75">
        <v>5.0999999999999996</v>
      </c>
      <c r="B549" s="91" t="s">
        <v>473</v>
      </c>
      <c r="C549" s="117">
        <v>46.2</v>
      </c>
      <c r="D549" s="99" t="s">
        <v>85</v>
      </c>
      <c r="E549" s="68">
        <v>453.25</v>
      </c>
      <c r="F549" s="30">
        <f t="shared" si="12"/>
        <v>20940.150000000001</v>
      </c>
      <c r="G549" s="46"/>
    </row>
    <row r="550" spans="1:7" s="47" customFormat="1" x14ac:dyDescent="0.2">
      <c r="A550" s="75">
        <v>5.2</v>
      </c>
      <c r="B550" s="91" t="s">
        <v>474</v>
      </c>
      <c r="C550" s="117">
        <v>180.38</v>
      </c>
      <c r="D550" s="99" t="s">
        <v>85</v>
      </c>
      <c r="E550" s="68">
        <v>274.02</v>
      </c>
      <c r="F550" s="30">
        <f t="shared" si="12"/>
        <v>49427.73</v>
      </c>
      <c r="G550" s="46"/>
    </row>
    <row r="551" spans="1:7" s="47" customFormat="1" x14ac:dyDescent="0.2">
      <c r="A551" s="75">
        <v>5.3</v>
      </c>
      <c r="B551" s="91" t="s">
        <v>475</v>
      </c>
      <c r="C551" s="117">
        <v>92.64</v>
      </c>
      <c r="D551" s="99" t="s">
        <v>85</v>
      </c>
      <c r="E551" s="68">
        <v>296.02</v>
      </c>
      <c r="F551" s="30">
        <f t="shared" si="12"/>
        <v>27423.29</v>
      </c>
      <c r="G551" s="46"/>
    </row>
    <row r="552" spans="1:7" s="47" customFormat="1" x14ac:dyDescent="0.2">
      <c r="A552" s="75">
        <v>5.4</v>
      </c>
      <c r="B552" s="91" t="s">
        <v>134</v>
      </c>
      <c r="C552" s="117">
        <v>181.86</v>
      </c>
      <c r="D552" s="99" t="s">
        <v>85</v>
      </c>
      <c r="E552" s="68"/>
      <c r="F552" s="30">
        <f t="shared" si="12"/>
        <v>0</v>
      </c>
      <c r="G552" s="46"/>
    </row>
    <row r="553" spans="1:7" s="47" customFormat="1" x14ac:dyDescent="0.2">
      <c r="A553" s="75">
        <v>5.5</v>
      </c>
      <c r="B553" s="91" t="s">
        <v>476</v>
      </c>
      <c r="C553" s="117">
        <v>46.2</v>
      </c>
      <c r="D553" s="99" t="s">
        <v>85</v>
      </c>
      <c r="E553" s="117">
        <v>1011.92</v>
      </c>
      <c r="F553" s="30">
        <f t="shared" si="12"/>
        <v>46750.7</v>
      </c>
      <c r="G553" s="46"/>
    </row>
    <row r="554" spans="1:7" s="47" customFormat="1" x14ac:dyDescent="0.2">
      <c r="A554" s="75">
        <v>5.6</v>
      </c>
      <c r="B554" s="91" t="s">
        <v>477</v>
      </c>
      <c r="C554" s="117">
        <v>59</v>
      </c>
      <c r="D554" s="99" t="s">
        <v>85</v>
      </c>
      <c r="E554" s="117">
        <v>453.25</v>
      </c>
      <c r="F554" s="30">
        <f t="shared" si="12"/>
        <v>26741.75</v>
      </c>
      <c r="G554" s="46"/>
    </row>
    <row r="555" spans="1:7" s="47" customFormat="1" x14ac:dyDescent="0.2">
      <c r="A555" s="75">
        <v>5.7</v>
      </c>
      <c r="B555" s="91" t="s">
        <v>478</v>
      </c>
      <c r="C555" s="117">
        <v>54.95</v>
      </c>
      <c r="D555" s="99" t="s">
        <v>129</v>
      </c>
      <c r="E555" s="117">
        <v>288.8</v>
      </c>
      <c r="F555" s="30">
        <f t="shared" si="12"/>
        <v>15869.56</v>
      </c>
      <c r="G555" s="46"/>
    </row>
    <row r="556" spans="1:7" s="47" customFormat="1" x14ac:dyDescent="0.2">
      <c r="A556" s="75">
        <v>5.8</v>
      </c>
      <c r="B556" s="91" t="s">
        <v>295</v>
      </c>
      <c r="C556" s="117">
        <v>26.8</v>
      </c>
      <c r="D556" s="99" t="s">
        <v>85</v>
      </c>
      <c r="E556" s="117">
        <v>707.01503564628001</v>
      </c>
      <c r="F556" s="30">
        <f t="shared" si="12"/>
        <v>18948</v>
      </c>
      <c r="G556" s="46"/>
    </row>
    <row r="557" spans="1:7" s="47" customFormat="1" x14ac:dyDescent="0.2">
      <c r="A557" s="75">
        <v>5.9</v>
      </c>
      <c r="B557" s="91" t="s">
        <v>479</v>
      </c>
      <c r="C557" s="117">
        <v>281.3</v>
      </c>
      <c r="D557" s="99" t="s">
        <v>85</v>
      </c>
      <c r="E557" s="117">
        <v>113.92</v>
      </c>
      <c r="F557" s="30">
        <f t="shared" si="12"/>
        <v>32045.7</v>
      </c>
      <c r="G557" s="46"/>
    </row>
    <row r="558" spans="1:7" s="47" customFormat="1" x14ac:dyDescent="0.2">
      <c r="A558" s="93">
        <v>5.0999999999999996</v>
      </c>
      <c r="B558" s="91" t="s">
        <v>324</v>
      </c>
      <c r="C558" s="117">
        <v>31.15</v>
      </c>
      <c r="D558" s="99" t="s">
        <v>129</v>
      </c>
      <c r="E558" s="117">
        <v>419.54399999999998</v>
      </c>
      <c r="F558" s="30">
        <f t="shared" si="12"/>
        <v>13068.8</v>
      </c>
      <c r="G558" s="46"/>
    </row>
    <row r="559" spans="1:7" s="47" customFormat="1" x14ac:dyDescent="0.2">
      <c r="A559" s="118"/>
      <c r="B559" s="119"/>
      <c r="C559" s="120"/>
      <c r="D559" s="112"/>
      <c r="E559" s="120"/>
      <c r="F559" s="52"/>
      <c r="G559" s="46"/>
    </row>
    <row r="560" spans="1:7" s="47" customFormat="1" x14ac:dyDescent="0.2">
      <c r="A560" s="66">
        <v>6</v>
      </c>
      <c r="B560" s="67" t="s">
        <v>480</v>
      </c>
      <c r="C560" s="117"/>
      <c r="D560" s="99"/>
      <c r="E560" s="117"/>
      <c r="F560" s="30">
        <f t="shared" si="12"/>
        <v>0</v>
      </c>
      <c r="G560" s="46"/>
    </row>
    <row r="561" spans="1:7" s="47" customFormat="1" x14ac:dyDescent="0.2">
      <c r="A561" s="75">
        <v>6.1</v>
      </c>
      <c r="B561" s="72" t="s">
        <v>384</v>
      </c>
      <c r="C561" s="117">
        <v>1</v>
      </c>
      <c r="D561" s="99" t="s">
        <v>25</v>
      </c>
      <c r="E561" s="117">
        <v>3454.43</v>
      </c>
      <c r="F561" s="30">
        <f t="shared" si="12"/>
        <v>3454.43</v>
      </c>
      <c r="G561" s="46"/>
    </row>
    <row r="562" spans="1:7" s="47" customFormat="1" x14ac:dyDescent="0.2">
      <c r="A562" s="75">
        <v>6.2</v>
      </c>
      <c r="B562" s="91" t="s">
        <v>481</v>
      </c>
      <c r="C562" s="117">
        <v>1</v>
      </c>
      <c r="D562" s="99" t="s">
        <v>25</v>
      </c>
      <c r="E562" s="117">
        <v>5226.5</v>
      </c>
      <c r="F562" s="30">
        <f t="shared" si="12"/>
        <v>5226.5</v>
      </c>
      <c r="G562" s="46"/>
    </row>
    <row r="563" spans="1:7" s="47" customFormat="1" x14ac:dyDescent="0.2">
      <c r="A563" s="75">
        <v>6.3</v>
      </c>
      <c r="B563" s="91" t="s">
        <v>382</v>
      </c>
      <c r="C563" s="117">
        <v>1</v>
      </c>
      <c r="D563" s="99" t="s">
        <v>25</v>
      </c>
      <c r="E563" s="117">
        <v>5299.06</v>
      </c>
      <c r="F563" s="30">
        <f t="shared" si="12"/>
        <v>5299.06</v>
      </c>
      <c r="G563" s="46"/>
    </row>
    <row r="564" spans="1:7" s="47" customFormat="1" x14ac:dyDescent="0.2">
      <c r="A564" s="75">
        <v>6.4</v>
      </c>
      <c r="B564" s="91" t="s">
        <v>482</v>
      </c>
      <c r="C564" s="117">
        <v>1</v>
      </c>
      <c r="D564" s="99" t="s">
        <v>25</v>
      </c>
      <c r="E564" s="117">
        <v>1500</v>
      </c>
      <c r="F564" s="30">
        <f t="shared" si="12"/>
        <v>1500</v>
      </c>
      <c r="G564" s="46"/>
    </row>
    <row r="565" spans="1:7" s="47" customFormat="1" x14ac:dyDescent="0.2">
      <c r="A565" s="75">
        <v>6.5</v>
      </c>
      <c r="B565" s="72" t="s">
        <v>385</v>
      </c>
      <c r="C565" s="117">
        <v>1</v>
      </c>
      <c r="D565" s="99" t="s">
        <v>25</v>
      </c>
      <c r="E565" s="117">
        <v>1313.21</v>
      </c>
      <c r="F565" s="30">
        <f t="shared" si="12"/>
        <v>1313.21</v>
      </c>
      <c r="G565" s="46"/>
    </row>
    <row r="566" spans="1:7" s="47" customFormat="1" x14ac:dyDescent="0.2">
      <c r="A566" s="75">
        <v>6.6</v>
      </c>
      <c r="B566" s="72" t="s">
        <v>386</v>
      </c>
      <c r="C566" s="117">
        <v>1</v>
      </c>
      <c r="D566" s="99" t="s">
        <v>25</v>
      </c>
      <c r="E566" s="117">
        <v>516.98</v>
      </c>
      <c r="F566" s="30">
        <f t="shared" si="12"/>
        <v>516.98</v>
      </c>
      <c r="G566" s="46"/>
    </row>
    <row r="567" spans="1:7" s="47" customFormat="1" x14ac:dyDescent="0.2">
      <c r="A567" s="75">
        <v>6.7</v>
      </c>
      <c r="B567" s="91" t="s">
        <v>483</v>
      </c>
      <c r="C567" s="117">
        <v>1</v>
      </c>
      <c r="D567" s="99" t="s">
        <v>25</v>
      </c>
      <c r="E567" s="117">
        <v>6957.22</v>
      </c>
      <c r="F567" s="30">
        <f t="shared" si="12"/>
        <v>6957.22</v>
      </c>
      <c r="G567" s="46"/>
    </row>
    <row r="568" spans="1:7" s="47" customFormat="1" x14ac:dyDescent="0.2">
      <c r="A568" s="75">
        <v>6.8</v>
      </c>
      <c r="B568" s="91" t="s">
        <v>484</v>
      </c>
      <c r="C568" s="117">
        <v>3</v>
      </c>
      <c r="D568" s="99" t="s">
        <v>25</v>
      </c>
      <c r="E568" s="117">
        <v>4143.74</v>
      </c>
      <c r="F568" s="30">
        <f t="shared" si="12"/>
        <v>12431.22</v>
      </c>
      <c r="G568" s="46"/>
    </row>
    <row r="569" spans="1:7" s="47" customFormat="1" x14ac:dyDescent="0.2">
      <c r="A569" s="75">
        <v>6.9</v>
      </c>
      <c r="B569" s="91" t="s">
        <v>485</v>
      </c>
      <c r="C569" s="117">
        <v>1</v>
      </c>
      <c r="D569" s="99" t="s">
        <v>25</v>
      </c>
      <c r="E569" s="117">
        <v>16529.53</v>
      </c>
      <c r="F569" s="30">
        <f t="shared" ref="F569:F635" si="13">ROUND(C569*E569,2)</f>
        <v>16529.53</v>
      </c>
      <c r="G569" s="46"/>
    </row>
    <row r="570" spans="1:7" s="47" customFormat="1" x14ac:dyDescent="0.2">
      <c r="A570" s="93">
        <v>6.1</v>
      </c>
      <c r="B570" s="91" t="s">
        <v>486</v>
      </c>
      <c r="C570" s="117">
        <v>1</v>
      </c>
      <c r="D570" s="99" t="s">
        <v>25</v>
      </c>
      <c r="E570" s="117">
        <v>80518.600000000006</v>
      </c>
      <c r="F570" s="30">
        <f t="shared" si="13"/>
        <v>80518.600000000006</v>
      </c>
      <c r="G570" s="46"/>
    </row>
    <row r="571" spans="1:7" s="47" customFormat="1" x14ac:dyDescent="0.2">
      <c r="A571" s="93">
        <v>6.11</v>
      </c>
      <c r="B571" s="91" t="s">
        <v>487</v>
      </c>
      <c r="C571" s="117">
        <v>1</v>
      </c>
      <c r="D571" s="99" t="s">
        <v>25</v>
      </c>
      <c r="E571" s="117">
        <v>136254.15</v>
      </c>
      <c r="F571" s="30">
        <f t="shared" si="13"/>
        <v>136254.15</v>
      </c>
      <c r="G571" s="46"/>
    </row>
    <row r="572" spans="1:7" s="47" customFormat="1" x14ac:dyDescent="0.2">
      <c r="A572" s="70"/>
      <c r="B572" s="91"/>
      <c r="C572" s="117"/>
      <c r="D572" s="99"/>
      <c r="E572" s="117"/>
      <c r="F572" s="30">
        <f t="shared" si="13"/>
        <v>0</v>
      </c>
      <c r="G572" s="46"/>
    </row>
    <row r="573" spans="1:7" s="47" customFormat="1" x14ac:dyDescent="0.2">
      <c r="A573" s="66">
        <v>7</v>
      </c>
      <c r="B573" s="67" t="s">
        <v>488</v>
      </c>
      <c r="C573" s="117"/>
      <c r="D573" s="99"/>
      <c r="E573" s="117"/>
      <c r="F573" s="30">
        <f t="shared" si="13"/>
        <v>0</v>
      </c>
      <c r="G573" s="46"/>
    </row>
    <row r="574" spans="1:7" s="47" customFormat="1" x14ac:dyDescent="0.2">
      <c r="A574" s="75">
        <v>7.1</v>
      </c>
      <c r="B574" s="91" t="s">
        <v>489</v>
      </c>
      <c r="C574" s="117">
        <v>8</v>
      </c>
      <c r="D574" s="99" t="s">
        <v>25</v>
      </c>
      <c r="E574" s="117">
        <v>794.97</v>
      </c>
      <c r="F574" s="30">
        <f t="shared" si="13"/>
        <v>6359.76</v>
      </c>
      <c r="G574" s="46"/>
    </row>
    <row r="575" spans="1:7" s="47" customFormat="1" x14ac:dyDescent="0.2">
      <c r="A575" s="75">
        <v>7.2</v>
      </c>
      <c r="B575" s="91" t="s">
        <v>490</v>
      </c>
      <c r="C575" s="117">
        <v>10</v>
      </c>
      <c r="D575" s="99" t="s">
        <v>25</v>
      </c>
      <c r="E575" s="117">
        <v>892.4</v>
      </c>
      <c r="F575" s="30">
        <f t="shared" si="13"/>
        <v>8924</v>
      </c>
      <c r="G575" s="46"/>
    </row>
    <row r="576" spans="1:7" s="47" customFormat="1" x14ac:dyDescent="0.2">
      <c r="A576" s="75">
        <v>7.3</v>
      </c>
      <c r="B576" s="91" t="s">
        <v>491</v>
      </c>
      <c r="C576" s="117">
        <v>8</v>
      </c>
      <c r="D576" s="99" t="s">
        <v>25</v>
      </c>
      <c r="E576" s="117">
        <v>773.07</v>
      </c>
      <c r="F576" s="30">
        <f t="shared" si="13"/>
        <v>6184.56</v>
      </c>
      <c r="G576" s="46"/>
    </row>
    <row r="577" spans="1:7" s="47" customFormat="1" x14ac:dyDescent="0.2">
      <c r="A577" s="75">
        <v>7.4</v>
      </c>
      <c r="B577" s="91" t="s">
        <v>492</v>
      </c>
      <c r="C577" s="117">
        <v>1</v>
      </c>
      <c r="D577" s="99" t="s">
        <v>25</v>
      </c>
      <c r="E577" s="117">
        <v>3470.48</v>
      </c>
      <c r="F577" s="30">
        <f t="shared" si="13"/>
        <v>3470.48</v>
      </c>
      <c r="G577" s="46"/>
    </row>
    <row r="578" spans="1:7" s="47" customFormat="1" x14ac:dyDescent="0.2">
      <c r="A578" s="75">
        <v>7.5</v>
      </c>
      <c r="B578" s="91" t="s">
        <v>493</v>
      </c>
      <c r="C578" s="117">
        <v>1</v>
      </c>
      <c r="D578" s="99" t="s">
        <v>25</v>
      </c>
      <c r="E578" s="117">
        <v>2919.87</v>
      </c>
      <c r="F578" s="30">
        <f t="shared" si="13"/>
        <v>2919.87</v>
      </c>
      <c r="G578" s="46"/>
    </row>
    <row r="579" spans="1:7" s="47" customFormat="1" x14ac:dyDescent="0.2">
      <c r="A579" s="70"/>
      <c r="B579" s="91"/>
      <c r="C579" s="117"/>
      <c r="D579" s="99"/>
      <c r="E579" s="117"/>
      <c r="F579" s="30">
        <f t="shared" si="13"/>
        <v>0</v>
      </c>
      <c r="G579" s="46"/>
    </row>
    <row r="580" spans="1:7" s="47" customFormat="1" x14ac:dyDescent="0.2">
      <c r="A580" s="66">
        <v>8</v>
      </c>
      <c r="B580" s="67" t="s">
        <v>494</v>
      </c>
      <c r="C580" s="117"/>
      <c r="D580" s="99"/>
      <c r="E580" s="117"/>
      <c r="F580" s="30">
        <f t="shared" si="13"/>
        <v>0</v>
      </c>
      <c r="G580" s="46"/>
    </row>
    <row r="581" spans="1:7" s="47" customFormat="1" x14ac:dyDescent="0.2">
      <c r="A581" s="75">
        <v>8.1</v>
      </c>
      <c r="B581" s="91" t="s">
        <v>495</v>
      </c>
      <c r="C581" s="117">
        <v>5</v>
      </c>
      <c r="D581" s="99" t="s">
        <v>25</v>
      </c>
      <c r="E581" s="117">
        <v>6900</v>
      </c>
      <c r="F581" s="30">
        <f t="shared" si="13"/>
        <v>34500</v>
      </c>
      <c r="G581" s="46"/>
    </row>
    <row r="582" spans="1:7" s="47" customFormat="1" x14ac:dyDescent="0.2">
      <c r="A582" s="70"/>
      <c r="B582" s="91"/>
      <c r="C582" s="117"/>
      <c r="D582" s="99"/>
      <c r="E582" s="117"/>
      <c r="F582" s="30">
        <f t="shared" si="13"/>
        <v>0</v>
      </c>
      <c r="G582" s="46"/>
    </row>
    <row r="583" spans="1:7" s="47" customFormat="1" x14ac:dyDescent="0.2">
      <c r="A583" s="66">
        <v>9</v>
      </c>
      <c r="B583" s="67" t="s">
        <v>496</v>
      </c>
      <c r="C583" s="117"/>
      <c r="D583" s="99"/>
      <c r="E583" s="117"/>
      <c r="F583" s="30">
        <f t="shared" si="13"/>
        <v>0</v>
      </c>
      <c r="G583" s="46"/>
    </row>
    <row r="584" spans="1:7" s="47" customFormat="1" x14ac:dyDescent="0.2">
      <c r="A584" s="75">
        <v>9.1</v>
      </c>
      <c r="B584" s="91" t="s">
        <v>497</v>
      </c>
      <c r="C584" s="117">
        <v>80.48</v>
      </c>
      <c r="D584" s="99" t="s">
        <v>337</v>
      </c>
      <c r="E584" s="117">
        <v>458</v>
      </c>
      <c r="F584" s="30">
        <f t="shared" si="13"/>
        <v>36859.839999999997</v>
      </c>
      <c r="G584" s="46"/>
    </row>
    <row r="585" spans="1:7" s="47" customFormat="1" x14ac:dyDescent="0.2">
      <c r="A585" s="75"/>
      <c r="B585" s="91"/>
      <c r="C585" s="117"/>
      <c r="D585" s="99"/>
      <c r="E585" s="117"/>
      <c r="F585" s="30">
        <f t="shared" si="13"/>
        <v>0</v>
      </c>
      <c r="G585" s="46"/>
    </row>
    <row r="586" spans="1:7" s="47" customFormat="1" x14ac:dyDescent="0.2">
      <c r="A586" s="70">
        <v>10</v>
      </c>
      <c r="B586" s="91" t="s">
        <v>498</v>
      </c>
      <c r="C586" s="117">
        <v>1</v>
      </c>
      <c r="D586" s="99" t="s">
        <v>25</v>
      </c>
      <c r="E586" s="117">
        <v>2484.96</v>
      </c>
      <c r="F586" s="30">
        <f t="shared" si="13"/>
        <v>2484.96</v>
      </c>
      <c r="G586" s="46"/>
    </row>
    <row r="587" spans="1:7" s="47" customFormat="1" x14ac:dyDescent="0.2">
      <c r="A587" s="66"/>
      <c r="B587" s="67"/>
      <c r="C587" s="117"/>
      <c r="D587" s="99"/>
      <c r="E587" s="117"/>
      <c r="F587" s="30">
        <f t="shared" si="13"/>
        <v>0</v>
      </c>
      <c r="G587" s="46"/>
    </row>
    <row r="588" spans="1:7" s="47" customFormat="1" x14ac:dyDescent="0.2">
      <c r="A588" s="66" t="s">
        <v>499</v>
      </c>
      <c r="B588" s="67" t="s">
        <v>500</v>
      </c>
      <c r="C588" s="68"/>
      <c r="D588" s="69"/>
      <c r="E588" s="68"/>
      <c r="F588" s="30">
        <f t="shared" si="13"/>
        <v>0</v>
      </c>
      <c r="G588" s="46"/>
    </row>
    <row r="589" spans="1:7" s="47" customFormat="1" x14ac:dyDescent="0.2">
      <c r="A589" s="70"/>
      <c r="B589" s="91"/>
      <c r="C589" s="68"/>
      <c r="D589" s="69"/>
      <c r="E589" s="68"/>
      <c r="F589" s="30">
        <f t="shared" si="13"/>
        <v>0</v>
      </c>
      <c r="G589" s="46"/>
    </row>
    <row r="590" spans="1:7" s="47" customFormat="1" x14ac:dyDescent="0.2">
      <c r="A590" s="66">
        <v>1</v>
      </c>
      <c r="B590" s="67" t="s">
        <v>501</v>
      </c>
      <c r="C590" s="117"/>
      <c r="D590" s="99"/>
      <c r="E590" s="117"/>
      <c r="F590" s="30">
        <f t="shared" si="13"/>
        <v>0</v>
      </c>
      <c r="G590" s="46"/>
    </row>
    <row r="591" spans="1:7" s="47" customFormat="1" x14ac:dyDescent="0.2">
      <c r="A591" s="70">
        <v>1.1000000000000001</v>
      </c>
      <c r="B591" s="91" t="s">
        <v>501</v>
      </c>
      <c r="C591" s="117">
        <v>260</v>
      </c>
      <c r="D591" s="99" t="s">
        <v>129</v>
      </c>
      <c r="E591" s="117">
        <v>6537.75</v>
      </c>
      <c r="F591" s="30">
        <f>ROUND(C591*E591,2)</f>
        <v>1699815</v>
      </c>
      <c r="G591" s="46"/>
    </row>
    <row r="592" spans="1:7" s="47" customFormat="1" x14ac:dyDescent="0.2">
      <c r="A592" s="70">
        <v>1.2</v>
      </c>
      <c r="B592" s="91" t="s">
        <v>502</v>
      </c>
      <c r="C592" s="117">
        <v>1</v>
      </c>
      <c r="D592" s="99" t="s">
        <v>25</v>
      </c>
      <c r="E592" s="117">
        <v>21089.9</v>
      </c>
      <c r="F592" s="30">
        <f>ROUND(C592*E592,2)</f>
        <v>21089.9</v>
      </c>
      <c r="G592" s="46"/>
    </row>
    <row r="593" spans="1:7" s="47" customFormat="1" x14ac:dyDescent="0.2">
      <c r="A593" s="66"/>
      <c r="B593" s="67"/>
      <c r="C593" s="117"/>
      <c r="D593" s="99"/>
      <c r="E593" s="117"/>
      <c r="F593" s="30">
        <f>ROUND(C593*E593,2)</f>
        <v>0</v>
      </c>
      <c r="G593" s="46"/>
    </row>
    <row r="594" spans="1:7" s="47" customFormat="1" x14ac:dyDescent="0.2">
      <c r="A594" s="70">
        <v>2</v>
      </c>
      <c r="B594" s="91" t="s">
        <v>503</v>
      </c>
      <c r="C594" s="117">
        <v>1141.3</v>
      </c>
      <c r="D594" s="99" t="s">
        <v>85</v>
      </c>
      <c r="E594" s="117">
        <v>82.1</v>
      </c>
      <c r="F594" s="30">
        <f>ROUND(C594*E594,2)</f>
        <v>93700.73</v>
      </c>
      <c r="G594" s="46"/>
    </row>
    <row r="595" spans="1:7" s="47" customFormat="1" x14ac:dyDescent="0.2">
      <c r="A595" s="66"/>
      <c r="B595" s="67"/>
      <c r="C595" s="117"/>
      <c r="D595" s="99"/>
      <c r="E595" s="117"/>
      <c r="F595" s="30">
        <f t="shared" si="13"/>
        <v>0</v>
      </c>
      <c r="G595" s="46"/>
    </row>
    <row r="596" spans="1:7" s="47" customFormat="1" x14ac:dyDescent="0.2">
      <c r="A596" s="66">
        <v>3</v>
      </c>
      <c r="B596" s="67" t="s">
        <v>504</v>
      </c>
      <c r="C596" s="117"/>
      <c r="D596" s="99"/>
      <c r="E596" s="117"/>
      <c r="F596" s="30">
        <f t="shared" si="13"/>
        <v>0</v>
      </c>
      <c r="G596" s="46"/>
    </row>
    <row r="597" spans="1:7" s="47" customFormat="1" x14ac:dyDescent="0.2">
      <c r="A597" s="70">
        <v>3.1</v>
      </c>
      <c r="B597" s="91" t="s">
        <v>505</v>
      </c>
      <c r="C597" s="117">
        <v>121.5</v>
      </c>
      <c r="D597" s="99" t="s">
        <v>129</v>
      </c>
      <c r="E597" s="117">
        <v>1363.43</v>
      </c>
      <c r="F597" s="30">
        <f t="shared" si="13"/>
        <v>165656.75</v>
      </c>
      <c r="G597" s="46"/>
    </row>
    <row r="598" spans="1:7" s="47" customFormat="1" x14ac:dyDescent="0.2">
      <c r="A598" s="70">
        <v>3.2</v>
      </c>
      <c r="B598" s="91" t="s">
        <v>506</v>
      </c>
      <c r="C598" s="117">
        <v>332.3</v>
      </c>
      <c r="D598" s="99" t="s">
        <v>129</v>
      </c>
      <c r="E598" s="117">
        <v>706.75</v>
      </c>
      <c r="F598" s="30">
        <f t="shared" si="13"/>
        <v>234853.03</v>
      </c>
      <c r="G598" s="46"/>
    </row>
    <row r="599" spans="1:7" s="47" customFormat="1" x14ac:dyDescent="0.2">
      <c r="A599" s="70">
        <v>3.3</v>
      </c>
      <c r="B599" s="91" t="s">
        <v>507</v>
      </c>
      <c r="C599" s="117">
        <v>71.680000000000007</v>
      </c>
      <c r="D599" s="99" t="s">
        <v>85</v>
      </c>
      <c r="E599" s="117">
        <v>707.01503564628001</v>
      </c>
      <c r="F599" s="30">
        <f t="shared" si="13"/>
        <v>50678.84</v>
      </c>
      <c r="G599" s="46"/>
    </row>
    <row r="600" spans="1:7" s="47" customFormat="1" x14ac:dyDescent="0.2">
      <c r="A600" s="70"/>
      <c r="B600" s="91"/>
      <c r="C600" s="117"/>
      <c r="D600" s="99"/>
      <c r="E600" s="117"/>
      <c r="F600" s="30">
        <f t="shared" si="13"/>
        <v>0</v>
      </c>
      <c r="G600" s="46"/>
    </row>
    <row r="601" spans="1:7" s="47" customFormat="1" x14ac:dyDescent="0.2">
      <c r="A601" s="66">
        <v>4</v>
      </c>
      <c r="B601" s="67" t="s">
        <v>508</v>
      </c>
      <c r="C601" s="68"/>
      <c r="D601" s="69"/>
      <c r="E601" s="68"/>
      <c r="F601" s="30">
        <f t="shared" si="13"/>
        <v>0</v>
      </c>
      <c r="G601" s="46"/>
    </row>
    <row r="602" spans="1:7" s="47" customFormat="1" x14ac:dyDescent="0.2">
      <c r="A602" s="121" t="s">
        <v>509</v>
      </c>
      <c r="B602" s="122" t="s">
        <v>510</v>
      </c>
      <c r="C602" s="68">
        <v>3</v>
      </c>
      <c r="D602" s="123" t="s">
        <v>30</v>
      </c>
      <c r="E602" s="124">
        <v>3600</v>
      </c>
      <c r="F602" s="30">
        <f t="shared" si="13"/>
        <v>10800</v>
      </c>
      <c r="G602" s="46"/>
    </row>
    <row r="603" spans="1:7" s="47" customFormat="1" x14ac:dyDescent="0.2">
      <c r="A603" s="121" t="s">
        <v>511</v>
      </c>
      <c r="B603" s="122" t="s">
        <v>512</v>
      </c>
      <c r="C603" s="68">
        <v>314.24</v>
      </c>
      <c r="D603" s="123" t="s">
        <v>38</v>
      </c>
      <c r="E603" s="124">
        <v>806.5</v>
      </c>
      <c r="F603" s="30">
        <f t="shared" si="13"/>
        <v>253434.56</v>
      </c>
      <c r="G603" s="46"/>
    </row>
    <row r="604" spans="1:7" s="47" customFormat="1" x14ac:dyDescent="0.2">
      <c r="A604" s="121" t="s">
        <v>513</v>
      </c>
      <c r="B604" s="122" t="s">
        <v>514</v>
      </c>
      <c r="C604" s="68">
        <v>251.39</v>
      </c>
      <c r="D604" s="123" t="s">
        <v>38</v>
      </c>
      <c r="E604" s="124">
        <v>249.84</v>
      </c>
      <c r="F604" s="30">
        <f t="shared" si="13"/>
        <v>62807.28</v>
      </c>
      <c r="G604" s="46"/>
    </row>
    <row r="605" spans="1:7" s="47" customFormat="1" x14ac:dyDescent="0.2">
      <c r="A605" s="121" t="s">
        <v>515</v>
      </c>
      <c r="B605" s="122" t="s">
        <v>516</v>
      </c>
      <c r="C605" s="68">
        <v>837.97</v>
      </c>
      <c r="D605" s="123" t="s">
        <v>85</v>
      </c>
      <c r="E605" s="124">
        <v>643.15536067724872</v>
      </c>
      <c r="F605" s="30">
        <f t="shared" si="13"/>
        <v>538944.9</v>
      </c>
      <c r="G605" s="46"/>
    </row>
    <row r="606" spans="1:7" s="47" customFormat="1" x14ac:dyDescent="0.2">
      <c r="A606" s="121" t="s">
        <v>517</v>
      </c>
      <c r="B606" s="122" t="s">
        <v>518</v>
      </c>
      <c r="C606" s="68">
        <v>837.97</v>
      </c>
      <c r="D606" s="123" t="s">
        <v>85</v>
      </c>
      <c r="E606" s="124">
        <v>98.87</v>
      </c>
      <c r="F606" s="30">
        <f t="shared" si="13"/>
        <v>82850.09</v>
      </c>
      <c r="G606" s="46"/>
    </row>
    <row r="607" spans="1:7" s="47" customFormat="1" x14ac:dyDescent="0.2">
      <c r="A607" s="121" t="s">
        <v>517</v>
      </c>
      <c r="B607" s="122" t="s">
        <v>519</v>
      </c>
      <c r="C607" s="68">
        <v>5761.0437500000007</v>
      </c>
      <c r="D607" s="123" t="s">
        <v>38</v>
      </c>
      <c r="E607" s="124">
        <v>20</v>
      </c>
      <c r="F607" s="30">
        <f t="shared" si="13"/>
        <v>115220.88</v>
      </c>
      <c r="G607" s="46"/>
    </row>
    <row r="608" spans="1:7" s="47" customFormat="1" x14ac:dyDescent="0.2">
      <c r="A608" s="125" t="s">
        <v>520</v>
      </c>
      <c r="B608" s="126" t="s">
        <v>521</v>
      </c>
      <c r="C608" s="68"/>
      <c r="D608" s="123"/>
      <c r="E608" s="124"/>
      <c r="F608" s="30"/>
      <c r="G608" s="46"/>
    </row>
    <row r="609" spans="1:7" s="47" customFormat="1" x14ac:dyDescent="0.2">
      <c r="A609" s="121" t="s">
        <v>522</v>
      </c>
      <c r="B609" s="122" t="s">
        <v>523</v>
      </c>
      <c r="C609" s="68">
        <v>1</v>
      </c>
      <c r="D609" s="123" t="s">
        <v>25</v>
      </c>
      <c r="E609" s="124">
        <v>17095.28</v>
      </c>
      <c r="F609" s="30">
        <f>ROUND(C609*E609,2)</f>
        <v>17095.28</v>
      </c>
      <c r="G609" s="46"/>
    </row>
    <row r="610" spans="1:7" s="47" customFormat="1" x14ac:dyDescent="0.2">
      <c r="A610" s="121" t="s">
        <v>524</v>
      </c>
      <c r="B610" s="122" t="s">
        <v>525</v>
      </c>
      <c r="C610" s="68">
        <v>1</v>
      </c>
      <c r="D610" s="123" t="s">
        <v>25</v>
      </c>
      <c r="E610" s="124">
        <v>6606.33</v>
      </c>
      <c r="F610" s="30">
        <f t="shared" si="13"/>
        <v>6606.33</v>
      </c>
      <c r="G610" s="46"/>
    </row>
    <row r="611" spans="1:7" s="47" customFormat="1" x14ac:dyDescent="0.2">
      <c r="A611" s="70"/>
      <c r="B611" s="91"/>
      <c r="C611" s="68"/>
      <c r="D611" s="69"/>
      <c r="E611" s="68"/>
      <c r="F611" s="30">
        <f>ROUND(C611*E611,2)</f>
        <v>0</v>
      </c>
      <c r="G611" s="46"/>
    </row>
    <row r="612" spans="1:7" s="47" customFormat="1" x14ac:dyDescent="0.2">
      <c r="A612" s="66">
        <v>5</v>
      </c>
      <c r="B612" s="67" t="s">
        <v>526</v>
      </c>
      <c r="C612" s="68"/>
      <c r="D612" s="69"/>
      <c r="E612" s="68"/>
      <c r="F612" s="30">
        <f t="shared" si="13"/>
        <v>0</v>
      </c>
      <c r="G612" s="46"/>
    </row>
    <row r="613" spans="1:7" s="47" customFormat="1" x14ac:dyDescent="0.2">
      <c r="A613" s="70"/>
      <c r="B613" s="91"/>
      <c r="C613" s="68"/>
      <c r="D613" s="69"/>
      <c r="E613" s="68"/>
      <c r="F613" s="30">
        <f t="shared" si="13"/>
        <v>0</v>
      </c>
      <c r="G613" s="46"/>
    </row>
    <row r="614" spans="1:7" s="47" customFormat="1" x14ac:dyDescent="0.2">
      <c r="A614" s="26">
        <v>5.0999999999999996</v>
      </c>
      <c r="B614" s="127" t="s">
        <v>527</v>
      </c>
      <c r="C614" s="68"/>
      <c r="D614" s="69"/>
      <c r="E614" s="68"/>
      <c r="F614" s="30">
        <f t="shared" si="13"/>
        <v>0</v>
      </c>
      <c r="G614" s="46"/>
    </row>
    <row r="615" spans="1:7" s="47" customFormat="1" ht="25.5" x14ac:dyDescent="0.2">
      <c r="A615" s="64" t="s">
        <v>86</v>
      </c>
      <c r="B615" s="128" t="s">
        <v>528</v>
      </c>
      <c r="C615" s="129">
        <v>25</v>
      </c>
      <c r="D615" s="130" t="s">
        <v>38</v>
      </c>
      <c r="E615" s="59">
        <v>329.4</v>
      </c>
      <c r="F615" s="30">
        <f>ROUND(C615*E615,2)</f>
        <v>8235</v>
      </c>
      <c r="G615" s="46"/>
    </row>
    <row r="616" spans="1:7" s="47" customFormat="1" x14ac:dyDescent="0.2">
      <c r="A616" s="87"/>
      <c r="B616" s="131"/>
      <c r="C616" s="132"/>
      <c r="D616" s="133"/>
      <c r="E616" s="134"/>
      <c r="F616" s="52">
        <f t="shared" si="13"/>
        <v>0</v>
      </c>
      <c r="G616" s="46"/>
    </row>
    <row r="617" spans="1:7" s="47" customFormat="1" x14ac:dyDescent="0.2">
      <c r="A617" s="64">
        <v>5.2</v>
      </c>
      <c r="B617" s="128" t="s">
        <v>529</v>
      </c>
      <c r="C617" s="129">
        <v>250</v>
      </c>
      <c r="D617" s="130" t="s">
        <v>85</v>
      </c>
      <c r="E617" s="59">
        <v>147.30000000000001</v>
      </c>
      <c r="F617" s="30">
        <f>ROUND(C617*E617,2)</f>
        <v>36825</v>
      </c>
      <c r="G617" s="46"/>
    </row>
    <row r="618" spans="1:7" s="47" customFormat="1" x14ac:dyDescent="0.2">
      <c r="A618" s="64"/>
      <c r="B618" s="128"/>
      <c r="C618" s="129"/>
      <c r="D618" s="130"/>
      <c r="E618" s="59"/>
      <c r="F618" s="30">
        <f t="shared" si="13"/>
        <v>0</v>
      </c>
      <c r="G618" s="46"/>
    </row>
    <row r="619" spans="1:7" s="47" customFormat="1" x14ac:dyDescent="0.2">
      <c r="A619" s="26">
        <v>5.3</v>
      </c>
      <c r="B619" s="127" t="s">
        <v>530</v>
      </c>
      <c r="C619" s="129"/>
      <c r="D619" s="130"/>
      <c r="E619" s="59"/>
      <c r="F619" s="30">
        <f t="shared" si="13"/>
        <v>0</v>
      </c>
      <c r="G619" s="46"/>
    </row>
    <row r="620" spans="1:7" s="47" customFormat="1" x14ac:dyDescent="0.2">
      <c r="A620" s="64" t="s">
        <v>531</v>
      </c>
      <c r="B620" s="128" t="s">
        <v>532</v>
      </c>
      <c r="C620" s="129">
        <v>30</v>
      </c>
      <c r="D620" s="130" t="s">
        <v>25</v>
      </c>
      <c r="E620" s="59">
        <v>828.32</v>
      </c>
      <c r="F620" s="30">
        <f t="shared" si="13"/>
        <v>24849.599999999999</v>
      </c>
      <c r="G620" s="46"/>
    </row>
    <row r="621" spans="1:7" s="47" customFormat="1" x14ac:dyDescent="0.2">
      <c r="A621" s="64" t="s">
        <v>533</v>
      </c>
      <c r="B621" s="128" t="s">
        <v>534</v>
      </c>
      <c r="C621" s="129">
        <v>3</v>
      </c>
      <c r="D621" s="130" t="s">
        <v>25</v>
      </c>
      <c r="E621" s="59">
        <v>503.88</v>
      </c>
      <c r="F621" s="30">
        <f t="shared" si="13"/>
        <v>1511.64</v>
      </c>
      <c r="G621" s="46"/>
    </row>
    <row r="622" spans="1:7" s="47" customFormat="1" x14ac:dyDescent="0.2">
      <c r="A622" s="64" t="s">
        <v>535</v>
      </c>
      <c r="B622" s="128" t="s">
        <v>536</v>
      </c>
      <c r="C622" s="129">
        <v>2</v>
      </c>
      <c r="D622" s="130" t="s">
        <v>25</v>
      </c>
      <c r="E622" s="59">
        <v>375.56</v>
      </c>
      <c r="F622" s="30">
        <f t="shared" si="13"/>
        <v>751.12</v>
      </c>
      <c r="G622" s="46"/>
    </row>
    <row r="623" spans="1:7" s="47" customFormat="1" x14ac:dyDescent="0.2">
      <c r="A623" s="64" t="s">
        <v>537</v>
      </c>
      <c r="B623" s="128" t="s">
        <v>538</v>
      </c>
      <c r="C623" s="129">
        <v>4</v>
      </c>
      <c r="D623" s="130" t="s">
        <v>25</v>
      </c>
      <c r="E623" s="59">
        <v>1133.03</v>
      </c>
      <c r="F623" s="30">
        <f t="shared" si="13"/>
        <v>4532.12</v>
      </c>
      <c r="G623" s="46"/>
    </row>
    <row r="624" spans="1:7" s="47" customFormat="1" x14ac:dyDescent="0.2">
      <c r="A624" s="64" t="s">
        <v>539</v>
      </c>
      <c r="B624" s="128" t="s">
        <v>540</v>
      </c>
      <c r="C624" s="129">
        <v>2</v>
      </c>
      <c r="D624" s="130" t="s">
        <v>25</v>
      </c>
      <c r="E624" s="59">
        <v>1653.18</v>
      </c>
      <c r="F624" s="30">
        <f t="shared" si="13"/>
        <v>3306.36</v>
      </c>
      <c r="G624" s="46"/>
    </row>
    <row r="625" spans="1:7" s="47" customFormat="1" x14ac:dyDescent="0.2">
      <c r="A625" s="64" t="s">
        <v>541</v>
      </c>
      <c r="B625" s="128" t="s">
        <v>542</v>
      </c>
      <c r="C625" s="129">
        <v>1</v>
      </c>
      <c r="D625" s="130" t="s">
        <v>25</v>
      </c>
      <c r="E625" s="59">
        <v>1456.24</v>
      </c>
      <c r="F625" s="30">
        <f t="shared" si="13"/>
        <v>1456.24</v>
      </c>
      <c r="G625" s="46"/>
    </row>
    <row r="626" spans="1:7" s="47" customFormat="1" x14ac:dyDescent="0.2">
      <c r="A626" s="64" t="s">
        <v>543</v>
      </c>
      <c r="B626" s="128" t="s">
        <v>544</v>
      </c>
      <c r="C626" s="129">
        <v>1</v>
      </c>
      <c r="D626" s="130" t="s">
        <v>25</v>
      </c>
      <c r="E626" s="59">
        <v>1894.7</v>
      </c>
      <c r="F626" s="30">
        <f t="shared" si="13"/>
        <v>1894.7</v>
      </c>
      <c r="G626" s="46"/>
    </row>
    <row r="627" spans="1:7" s="47" customFormat="1" x14ac:dyDescent="0.2">
      <c r="A627" s="64" t="s">
        <v>545</v>
      </c>
      <c r="B627" s="128" t="s">
        <v>546</v>
      </c>
      <c r="C627" s="129">
        <v>5</v>
      </c>
      <c r="D627" s="130" t="s">
        <v>25</v>
      </c>
      <c r="E627" s="59">
        <v>424.9</v>
      </c>
      <c r="F627" s="30">
        <f t="shared" si="13"/>
        <v>2124.5</v>
      </c>
      <c r="G627" s="46"/>
    </row>
    <row r="628" spans="1:7" s="47" customFormat="1" x14ac:dyDescent="0.2">
      <c r="A628" s="64" t="s">
        <v>547</v>
      </c>
      <c r="B628" s="128" t="s">
        <v>548</v>
      </c>
      <c r="C628" s="129">
        <v>1</v>
      </c>
      <c r="D628" s="130" t="s">
        <v>25</v>
      </c>
      <c r="E628" s="59">
        <v>808.96</v>
      </c>
      <c r="F628" s="30">
        <f t="shared" si="13"/>
        <v>808.96</v>
      </c>
      <c r="G628" s="46"/>
    </row>
    <row r="629" spans="1:7" s="47" customFormat="1" x14ac:dyDescent="0.2">
      <c r="A629" s="64" t="s">
        <v>549</v>
      </c>
      <c r="B629" s="128" t="s">
        <v>550</v>
      </c>
      <c r="C629" s="129">
        <v>1</v>
      </c>
      <c r="D629" s="130" t="s">
        <v>25</v>
      </c>
      <c r="E629" s="59">
        <v>202.96</v>
      </c>
      <c r="F629" s="30">
        <f t="shared" si="13"/>
        <v>202.96</v>
      </c>
      <c r="G629" s="46"/>
    </row>
    <row r="630" spans="1:7" s="47" customFormat="1" x14ac:dyDescent="0.2">
      <c r="A630" s="64" t="s">
        <v>551</v>
      </c>
      <c r="B630" s="128" t="s">
        <v>552</v>
      </c>
      <c r="C630" s="129">
        <v>43</v>
      </c>
      <c r="D630" s="130" t="s">
        <v>25</v>
      </c>
      <c r="E630" s="59">
        <v>29.48</v>
      </c>
      <c r="F630" s="30">
        <f t="shared" si="13"/>
        <v>1267.6400000000001</v>
      </c>
      <c r="G630" s="46"/>
    </row>
    <row r="631" spans="1:7" s="47" customFormat="1" x14ac:dyDescent="0.2">
      <c r="A631" s="64" t="s">
        <v>553</v>
      </c>
      <c r="B631" s="128" t="s">
        <v>554</v>
      </c>
      <c r="C631" s="129">
        <v>276</v>
      </c>
      <c r="D631" s="130" t="s">
        <v>25</v>
      </c>
      <c r="E631" s="59">
        <v>15.63</v>
      </c>
      <c r="F631" s="30">
        <f t="shared" si="13"/>
        <v>4313.88</v>
      </c>
      <c r="G631" s="46"/>
    </row>
    <row r="632" spans="1:7" s="47" customFormat="1" x14ac:dyDescent="0.2">
      <c r="A632" s="64" t="s">
        <v>555</v>
      </c>
      <c r="B632" s="128" t="s">
        <v>556</v>
      </c>
      <c r="C632" s="129">
        <v>3</v>
      </c>
      <c r="D632" s="130" t="s">
        <v>25</v>
      </c>
      <c r="E632" s="59">
        <v>330.48</v>
      </c>
      <c r="F632" s="30">
        <f t="shared" si="13"/>
        <v>991.44</v>
      </c>
      <c r="G632" s="46"/>
    </row>
    <row r="633" spans="1:7" s="47" customFormat="1" x14ac:dyDescent="0.2">
      <c r="A633" s="64" t="s">
        <v>557</v>
      </c>
      <c r="B633" s="128" t="s">
        <v>558</v>
      </c>
      <c r="C633" s="129">
        <v>4</v>
      </c>
      <c r="D633" s="130" t="s">
        <v>25</v>
      </c>
      <c r="E633" s="59">
        <v>359.22</v>
      </c>
      <c r="F633" s="30">
        <f t="shared" si="13"/>
        <v>1436.88</v>
      </c>
      <c r="G633" s="46"/>
    </row>
    <row r="634" spans="1:7" s="47" customFormat="1" ht="25.5" x14ac:dyDescent="0.2">
      <c r="A634" s="64" t="s">
        <v>559</v>
      </c>
      <c r="B634" s="128" t="s">
        <v>560</v>
      </c>
      <c r="C634" s="129">
        <v>9</v>
      </c>
      <c r="D634" s="130" t="s">
        <v>25</v>
      </c>
      <c r="E634" s="59">
        <v>305.45</v>
      </c>
      <c r="F634" s="30">
        <f t="shared" si="13"/>
        <v>2749.05</v>
      </c>
      <c r="G634" s="46"/>
    </row>
    <row r="635" spans="1:7" s="47" customFormat="1" x14ac:dyDescent="0.2">
      <c r="A635" s="64" t="s">
        <v>561</v>
      </c>
      <c r="B635" s="128" t="s">
        <v>562</v>
      </c>
      <c r="C635" s="129">
        <v>10</v>
      </c>
      <c r="D635" s="130" t="s">
        <v>25</v>
      </c>
      <c r="E635" s="59">
        <v>258.83</v>
      </c>
      <c r="F635" s="30">
        <f t="shared" si="13"/>
        <v>2588.3000000000002</v>
      </c>
      <c r="G635" s="46"/>
    </row>
    <row r="636" spans="1:7" s="47" customFormat="1" x14ac:dyDescent="0.2">
      <c r="A636" s="64" t="s">
        <v>563</v>
      </c>
      <c r="B636" s="128" t="s">
        <v>564</v>
      </c>
      <c r="C636" s="129">
        <v>1</v>
      </c>
      <c r="D636" s="130" t="s">
        <v>25</v>
      </c>
      <c r="E636" s="59">
        <v>77.23</v>
      </c>
      <c r="F636" s="30">
        <f t="shared" ref="F636:F702" si="14">ROUND(C636*E636,2)</f>
        <v>77.23</v>
      </c>
      <c r="G636" s="46"/>
    </row>
    <row r="637" spans="1:7" s="47" customFormat="1" x14ac:dyDescent="0.2">
      <c r="A637" s="64" t="s">
        <v>565</v>
      </c>
      <c r="B637" s="128" t="s">
        <v>566</v>
      </c>
      <c r="C637" s="129">
        <v>1</v>
      </c>
      <c r="D637" s="130" t="s">
        <v>25</v>
      </c>
      <c r="E637" s="59">
        <v>630.04</v>
      </c>
      <c r="F637" s="30">
        <f t="shared" si="14"/>
        <v>630.04</v>
      </c>
      <c r="G637" s="46"/>
    </row>
    <row r="638" spans="1:7" s="47" customFormat="1" x14ac:dyDescent="0.2">
      <c r="A638" s="64" t="s">
        <v>567</v>
      </c>
      <c r="B638" s="128" t="s">
        <v>568</v>
      </c>
      <c r="C638" s="129">
        <v>36</v>
      </c>
      <c r="D638" s="130" t="s">
        <v>25</v>
      </c>
      <c r="E638" s="59">
        <v>10.5</v>
      </c>
      <c r="F638" s="30">
        <f t="shared" si="14"/>
        <v>378</v>
      </c>
      <c r="G638" s="46"/>
    </row>
    <row r="639" spans="1:7" s="47" customFormat="1" x14ac:dyDescent="0.2">
      <c r="A639" s="64" t="s">
        <v>569</v>
      </c>
      <c r="B639" s="128" t="s">
        <v>570</v>
      </c>
      <c r="C639" s="129">
        <v>5</v>
      </c>
      <c r="D639" s="130" t="s">
        <v>25</v>
      </c>
      <c r="E639" s="59">
        <v>185.29</v>
      </c>
      <c r="F639" s="30">
        <f t="shared" si="14"/>
        <v>926.45</v>
      </c>
      <c r="G639" s="46"/>
    </row>
    <row r="640" spans="1:7" s="47" customFormat="1" x14ac:dyDescent="0.2">
      <c r="A640" s="64" t="s">
        <v>571</v>
      </c>
      <c r="B640" s="128" t="s">
        <v>572</v>
      </c>
      <c r="C640" s="129">
        <v>1</v>
      </c>
      <c r="D640" s="130" t="s">
        <v>25</v>
      </c>
      <c r="E640" s="59">
        <v>244.92</v>
      </c>
      <c r="F640" s="30">
        <f t="shared" si="14"/>
        <v>244.92</v>
      </c>
      <c r="G640" s="46"/>
    </row>
    <row r="641" spans="1:7" s="47" customFormat="1" x14ac:dyDescent="0.2">
      <c r="A641" s="64" t="s">
        <v>573</v>
      </c>
      <c r="B641" s="128" t="s">
        <v>574</v>
      </c>
      <c r="C641" s="129">
        <v>1</v>
      </c>
      <c r="D641" s="130" t="s">
        <v>25</v>
      </c>
      <c r="E641" s="59">
        <v>155.74</v>
      </c>
      <c r="F641" s="30">
        <f t="shared" si="14"/>
        <v>155.74</v>
      </c>
      <c r="G641" s="46"/>
    </row>
    <row r="642" spans="1:7" s="47" customFormat="1" x14ac:dyDescent="0.2">
      <c r="A642" s="64" t="s">
        <v>575</v>
      </c>
      <c r="B642" s="128" t="s">
        <v>576</v>
      </c>
      <c r="C642" s="129">
        <v>113</v>
      </c>
      <c r="D642" s="130" t="s">
        <v>25</v>
      </c>
      <c r="E642" s="59">
        <v>50.91</v>
      </c>
      <c r="F642" s="30">
        <f t="shared" si="14"/>
        <v>5752.83</v>
      </c>
      <c r="G642" s="46"/>
    </row>
    <row r="643" spans="1:7" s="47" customFormat="1" x14ac:dyDescent="0.2">
      <c r="A643" s="64" t="s">
        <v>577</v>
      </c>
      <c r="B643" s="128" t="s">
        <v>578</v>
      </c>
      <c r="C643" s="129">
        <v>4</v>
      </c>
      <c r="D643" s="130" t="s">
        <v>25</v>
      </c>
      <c r="E643" s="59">
        <v>107.09</v>
      </c>
      <c r="F643" s="30">
        <f t="shared" si="14"/>
        <v>428.36</v>
      </c>
      <c r="G643" s="46"/>
    </row>
    <row r="644" spans="1:7" s="47" customFormat="1" x14ac:dyDescent="0.2">
      <c r="A644" s="64" t="s">
        <v>579</v>
      </c>
      <c r="B644" s="128" t="s">
        <v>580</v>
      </c>
      <c r="C644" s="129">
        <v>1</v>
      </c>
      <c r="D644" s="130" t="s">
        <v>25</v>
      </c>
      <c r="E644" s="59">
        <v>300.89</v>
      </c>
      <c r="F644" s="30">
        <f t="shared" si="14"/>
        <v>300.89</v>
      </c>
      <c r="G644" s="46"/>
    </row>
    <row r="645" spans="1:7" s="47" customFormat="1" x14ac:dyDescent="0.2">
      <c r="A645" s="64" t="s">
        <v>581</v>
      </c>
      <c r="B645" s="128" t="s">
        <v>582</v>
      </c>
      <c r="C645" s="129">
        <v>1</v>
      </c>
      <c r="D645" s="130" t="s">
        <v>25</v>
      </c>
      <c r="E645" s="59">
        <v>1905.89</v>
      </c>
      <c r="F645" s="30">
        <f t="shared" si="14"/>
        <v>1905.89</v>
      </c>
      <c r="G645" s="46"/>
    </row>
    <row r="646" spans="1:7" s="47" customFormat="1" x14ac:dyDescent="0.2">
      <c r="A646" s="64" t="s">
        <v>583</v>
      </c>
      <c r="B646" s="128" t="s">
        <v>584</v>
      </c>
      <c r="C646" s="129">
        <v>3</v>
      </c>
      <c r="D646" s="130" t="s">
        <v>25</v>
      </c>
      <c r="E646" s="59">
        <v>42.13</v>
      </c>
      <c r="F646" s="30">
        <f t="shared" si="14"/>
        <v>126.39</v>
      </c>
      <c r="G646" s="46"/>
    </row>
    <row r="647" spans="1:7" s="47" customFormat="1" x14ac:dyDescent="0.2">
      <c r="A647" s="64" t="s">
        <v>585</v>
      </c>
      <c r="B647" s="128" t="s">
        <v>586</v>
      </c>
      <c r="C647" s="129">
        <v>13</v>
      </c>
      <c r="D647" s="130" t="s">
        <v>25</v>
      </c>
      <c r="E647" s="59">
        <v>6.18</v>
      </c>
      <c r="F647" s="30">
        <f t="shared" si="14"/>
        <v>80.34</v>
      </c>
      <c r="G647" s="46"/>
    </row>
    <row r="648" spans="1:7" s="47" customFormat="1" x14ac:dyDescent="0.2">
      <c r="A648" s="64" t="s">
        <v>587</v>
      </c>
      <c r="B648" s="128" t="s">
        <v>588</v>
      </c>
      <c r="C648" s="129">
        <v>1</v>
      </c>
      <c r="D648" s="130" t="s">
        <v>25</v>
      </c>
      <c r="E648" s="59">
        <v>8161.76</v>
      </c>
      <c r="F648" s="30">
        <f t="shared" si="14"/>
        <v>8161.76</v>
      </c>
      <c r="G648" s="46"/>
    </row>
    <row r="649" spans="1:7" s="47" customFormat="1" x14ac:dyDescent="0.2">
      <c r="A649" s="64" t="s">
        <v>589</v>
      </c>
      <c r="B649" s="128" t="s">
        <v>590</v>
      </c>
      <c r="C649" s="129">
        <v>581</v>
      </c>
      <c r="D649" s="130" t="s">
        <v>25</v>
      </c>
      <c r="E649" s="59">
        <v>52.69</v>
      </c>
      <c r="F649" s="30">
        <f t="shared" si="14"/>
        <v>30612.89</v>
      </c>
      <c r="G649" s="46"/>
    </row>
    <row r="650" spans="1:7" s="47" customFormat="1" ht="38.25" x14ac:dyDescent="0.2">
      <c r="A650" s="135" t="s">
        <v>591</v>
      </c>
      <c r="B650" s="128" t="s">
        <v>592</v>
      </c>
      <c r="C650" s="129">
        <v>1</v>
      </c>
      <c r="D650" s="130" t="s">
        <v>25</v>
      </c>
      <c r="E650" s="59">
        <v>18000</v>
      </c>
      <c r="F650" s="30">
        <f>ROUND(C650*E650,2)</f>
        <v>18000</v>
      </c>
      <c r="G650" s="46"/>
    </row>
    <row r="651" spans="1:7" s="47" customFormat="1" x14ac:dyDescent="0.2">
      <c r="A651" s="64"/>
      <c r="B651" s="128"/>
      <c r="C651" s="129"/>
      <c r="D651" s="130"/>
      <c r="E651" s="59"/>
      <c r="F651" s="30">
        <f t="shared" si="14"/>
        <v>0</v>
      </c>
      <c r="G651" s="46"/>
    </row>
    <row r="652" spans="1:7" s="47" customFormat="1" x14ac:dyDescent="0.2">
      <c r="A652" s="26">
        <v>5.4</v>
      </c>
      <c r="B652" s="127" t="s">
        <v>593</v>
      </c>
      <c r="C652" s="129"/>
      <c r="D652" s="130"/>
      <c r="E652" s="59"/>
      <c r="F652" s="30">
        <f t="shared" si="14"/>
        <v>0</v>
      </c>
      <c r="G652" s="46"/>
    </row>
    <row r="653" spans="1:7" s="47" customFormat="1" x14ac:dyDescent="0.2">
      <c r="A653" s="64" t="s">
        <v>136</v>
      </c>
      <c r="B653" s="128" t="s">
        <v>594</v>
      </c>
      <c r="C653" s="129">
        <v>11</v>
      </c>
      <c r="D653" s="130" t="s">
        <v>25</v>
      </c>
      <c r="E653" s="59">
        <v>40.380000000000003</v>
      </c>
      <c r="F653" s="30">
        <f t="shared" si="14"/>
        <v>444.18</v>
      </c>
      <c r="G653" s="46"/>
    </row>
    <row r="654" spans="1:7" s="47" customFormat="1" x14ac:dyDescent="0.2">
      <c r="A654" s="64" t="s">
        <v>138</v>
      </c>
      <c r="B654" s="128" t="s">
        <v>595</v>
      </c>
      <c r="C654" s="129">
        <v>11</v>
      </c>
      <c r="D654" s="130" t="s">
        <v>25</v>
      </c>
      <c r="E654" s="59">
        <v>101.76</v>
      </c>
      <c r="F654" s="30">
        <f t="shared" si="14"/>
        <v>1119.3599999999999</v>
      </c>
      <c r="G654" s="46"/>
    </row>
    <row r="655" spans="1:7" s="47" customFormat="1" x14ac:dyDescent="0.2">
      <c r="A655" s="64" t="s">
        <v>140</v>
      </c>
      <c r="B655" s="128" t="s">
        <v>596</v>
      </c>
      <c r="C655" s="129">
        <v>5</v>
      </c>
      <c r="D655" s="130" t="s">
        <v>25</v>
      </c>
      <c r="E655" s="59">
        <v>3129.2</v>
      </c>
      <c r="F655" s="30">
        <f t="shared" si="14"/>
        <v>15646</v>
      </c>
      <c r="G655" s="46"/>
    </row>
    <row r="656" spans="1:7" s="47" customFormat="1" x14ac:dyDescent="0.2">
      <c r="A656" s="64" t="s">
        <v>142</v>
      </c>
      <c r="B656" s="128" t="s">
        <v>597</v>
      </c>
      <c r="C656" s="129">
        <v>5</v>
      </c>
      <c r="D656" s="130" t="s">
        <v>25</v>
      </c>
      <c r="E656" s="59">
        <v>2057.8200000000002</v>
      </c>
      <c r="F656" s="30">
        <f t="shared" si="14"/>
        <v>10289.1</v>
      </c>
      <c r="G656" s="46"/>
    </row>
    <row r="657" spans="1:7" s="47" customFormat="1" x14ac:dyDescent="0.2">
      <c r="A657" s="64" t="s">
        <v>144</v>
      </c>
      <c r="B657" s="128" t="s">
        <v>598</v>
      </c>
      <c r="C657" s="129">
        <v>1</v>
      </c>
      <c r="D657" s="130" t="s">
        <v>25</v>
      </c>
      <c r="E657" s="59">
        <v>2727.28</v>
      </c>
      <c r="F657" s="30">
        <f t="shared" si="14"/>
        <v>2727.28</v>
      </c>
      <c r="G657" s="46"/>
    </row>
    <row r="658" spans="1:7" s="47" customFormat="1" x14ac:dyDescent="0.2">
      <c r="A658" s="70"/>
      <c r="B658" s="91"/>
      <c r="C658" s="68"/>
      <c r="D658" s="69"/>
      <c r="E658" s="68"/>
      <c r="F658" s="30">
        <f t="shared" si="14"/>
        <v>0</v>
      </c>
      <c r="G658" s="46"/>
    </row>
    <row r="659" spans="1:7" s="47" customFormat="1" x14ac:dyDescent="0.2">
      <c r="A659" s="70">
        <v>6</v>
      </c>
      <c r="B659" s="91" t="s">
        <v>599</v>
      </c>
      <c r="C659" s="68">
        <v>4</v>
      </c>
      <c r="D659" s="69" t="s">
        <v>30</v>
      </c>
      <c r="E659" s="68">
        <v>2484.96</v>
      </c>
      <c r="F659" s="30">
        <f t="shared" si="14"/>
        <v>9939.84</v>
      </c>
      <c r="G659" s="46"/>
    </row>
    <row r="660" spans="1:7" s="47" customFormat="1" x14ac:dyDescent="0.2">
      <c r="A660" s="70"/>
      <c r="B660" s="91"/>
      <c r="C660" s="68"/>
      <c r="D660" s="69"/>
      <c r="E660" s="68"/>
      <c r="F660" s="30">
        <f t="shared" si="14"/>
        <v>0</v>
      </c>
      <c r="G660" s="46"/>
    </row>
    <row r="661" spans="1:7" s="47" customFormat="1" x14ac:dyDescent="0.2">
      <c r="A661" s="66" t="s">
        <v>600</v>
      </c>
      <c r="B661" s="67" t="s">
        <v>601</v>
      </c>
      <c r="C661" s="68"/>
      <c r="D661" s="69"/>
      <c r="E661" s="68"/>
      <c r="F661" s="30">
        <f t="shared" si="14"/>
        <v>0</v>
      </c>
      <c r="G661" s="46"/>
    </row>
    <row r="662" spans="1:7" s="47" customFormat="1" x14ac:dyDescent="0.2">
      <c r="A662" s="70"/>
      <c r="B662" s="91"/>
      <c r="C662" s="68"/>
      <c r="D662" s="69"/>
      <c r="E662" s="68"/>
      <c r="F662" s="30">
        <f t="shared" si="14"/>
        <v>0</v>
      </c>
      <c r="G662" s="46"/>
    </row>
    <row r="663" spans="1:7" s="47" customFormat="1" x14ac:dyDescent="0.2">
      <c r="A663" s="70">
        <v>1</v>
      </c>
      <c r="B663" s="91" t="s">
        <v>32</v>
      </c>
      <c r="C663" s="68">
        <v>122.58</v>
      </c>
      <c r="D663" s="69" t="s">
        <v>129</v>
      </c>
      <c r="E663" s="68">
        <v>55.25</v>
      </c>
      <c r="F663" s="30">
        <f t="shared" si="14"/>
        <v>6772.55</v>
      </c>
      <c r="G663" s="46"/>
    </row>
    <row r="664" spans="1:7" s="47" customFormat="1" x14ac:dyDescent="0.2">
      <c r="A664" s="70"/>
      <c r="B664" s="91"/>
      <c r="C664" s="68"/>
      <c r="D664" s="69"/>
      <c r="E664" s="68"/>
      <c r="F664" s="30">
        <f t="shared" si="14"/>
        <v>0</v>
      </c>
      <c r="G664" s="46"/>
    </row>
    <row r="665" spans="1:7" s="47" customFormat="1" x14ac:dyDescent="0.2">
      <c r="A665" s="66">
        <v>2</v>
      </c>
      <c r="B665" s="67" t="s">
        <v>602</v>
      </c>
      <c r="C665" s="68"/>
      <c r="D665" s="69"/>
      <c r="E665" s="68"/>
      <c r="F665" s="30">
        <f t="shared" si="14"/>
        <v>0</v>
      </c>
      <c r="G665" s="46"/>
    </row>
    <row r="666" spans="1:7" s="47" customFormat="1" x14ac:dyDescent="0.2">
      <c r="A666" s="70">
        <v>2.1</v>
      </c>
      <c r="B666" s="91" t="s">
        <v>603</v>
      </c>
      <c r="C666" s="68">
        <v>213.1</v>
      </c>
      <c r="D666" s="69" t="s">
        <v>38</v>
      </c>
      <c r="E666" s="68">
        <v>115.56</v>
      </c>
      <c r="F666" s="30">
        <f t="shared" si="14"/>
        <v>24625.84</v>
      </c>
      <c r="G666" s="46"/>
    </row>
    <row r="667" spans="1:7" s="47" customFormat="1" x14ac:dyDescent="0.2">
      <c r="A667" s="70">
        <v>2.2000000000000002</v>
      </c>
      <c r="B667" s="91" t="s">
        <v>604</v>
      </c>
      <c r="C667" s="68">
        <v>0.66</v>
      </c>
      <c r="D667" s="69" t="s">
        <v>38</v>
      </c>
      <c r="E667" s="68">
        <v>957.62</v>
      </c>
      <c r="F667" s="30">
        <f t="shared" si="14"/>
        <v>632.03</v>
      </c>
      <c r="G667" s="46"/>
    </row>
    <row r="668" spans="1:7" s="47" customFormat="1" ht="25.5" x14ac:dyDescent="0.2">
      <c r="A668" s="70">
        <v>2.2999999999999998</v>
      </c>
      <c r="B668" s="91" t="s">
        <v>605</v>
      </c>
      <c r="C668" s="68">
        <v>192.06</v>
      </c>
      <c r="D668" s="69" t="s">
        <v>38</v>
      </c>
      <c r="E668" s="68">
        <v>147.97999999999999</v>
      </c>
      <c r="F668" s="30">
        <f t="shared" si="14"/>
        <v>28421.040000000001</v>
      </c>
      <c r="G668" s="46"/>
    </row>
    <row r="669" spans="1:7" s="47" customFormat="1" x14ac:dyDescent="0.2">
      <c r="A669" s="70">
        <v>2.4</v>
      </c>
      <c r="B669" s="91" t="s">
        <v>464</v>
      </c>
      <c r="C669" s="68">
        <v>24.29</v>
      </c>
      <c r="D669" s="69" t="s">
        <v>38</v>
      </c>
      <c r="E669" s="68">
        <v>130.81</v>
      </c>
      <c r="F669" s="30">
        <f t="shared" si="14"/>
        <v>3177.37</v>
      </c>
      <c r="G669" s="46"/>
    </row>
    <row r="670" spans="1:7" s="47" customFormat="1" x14ac:dyDescent="0.2">
      <c r="A670" s="83"/>
      <c r="B670" s="119"/>
      <c r="C670" s="81"/>
      <c r="D670" s="82"/>
      <c r="E670" s="81"/>
      <c r="F670" s="52">
        <f t="shared" si="14"/>
        <v>0</v>
      </c>
      <c r="G670" s="46"/>
    </row>
    <row r="671" spans="1:7" s="47" customFormat="1" x14ac:dyDescent="0.2">
      <c r="A671" s="66">
        <v>3</v>
      </c>
      <c r="B671" s="67" t="s">
        <v>606</v>
      </c>
      <c r="C671" s="68"/>
      <c r="D671" s="69"/>
      <c r="E671" s="68"/>
      <c r="F671" s="30">
        <f t="shared" si="14"/>
        <v>0</v>
      </c>
      <c r="G671" s="46"/>
    </row>
    <row r="672" spans="1:7" s="47" customFormat="1" ht="12.75" customHeight="1" x14ac:dyDescent="0.2">
      <c r="A672" s="70">
        <v>3.1</v>
      </c>
      <c r="B672" s="91" t="s">
        <v>607</v>
      </c>
      <c r="C672" s="68">
        <v>131.22</v>
      </c>
      <c r="D672" s="69" t="s">
        <v>129</v>
      </c>
      <c r="E672" s="68">
        <v>7119.22</v>
      </c>
      <c r="F672" s="30">
        <f t="shared" si="14"/>
        <v>934184.05</v>
      </c>
      <c r="G672" s="46"/>
    </row>
    <row r="673" spans="1:7" s="47" customFormat="1" x14ac:dyDescent="0.2">
      <c r="A673" s="70">
        <v>3.2</v>
      </c>
      <c r="B673" s="91" t="s">
        <v>608</v>
      </c>
      <c r="C673" s="68">
        <v>8.11</v>
      </c>
      <c r="D673" s="69" t="s">
        <v>129</v>
      </c>
      <c r="E673" s="68">
        <v>3253.66</v>
      </c>
      <c r="F673" s="30">
        <f t="shared" si="14"/>
        <v>26387.18</v>
      </c>
      <c r="G673" s="46"/>
    </row>
    <row r="674" spans="1:7" s="47" customFormat="1" x14ac:dyDescent="0.2">
      <c r="A674" s="70"/>
      <c r="B674" s="91"/>
      <c r="C674" s="68"/>
      <c r="D674" s="69"/>
      <c r="E674" s="68"/>
      <c r="F674" s="30">
        <f t="shared" si="14"/>
        <v>0</v>
      </c>
      <c r="G674" s="46"/>
    </row>
    <row r="675" spans="1:7" s="47" customFormat="1" x14ac:dyDescent="0.2">
      <c r="A675" s="66">
        <v>4</v>
      </c>
      <c r="B675" s="67" t="s">
        <v>609</v>
      </c>
      <c r="C675" s="68"/>
      <c r="D675" s="69"/>
      <c r="E675" s="68"/>
      <c r="F675" s="30">
        <f t="shared" si="14"/>
        <v>0</v>
      </c>
      <c r="G675" s="46"/>
    </row>
    <row r="676" spans="1:7" s="47" customFormat="1" ht="25.5" x14ac:dyDescent="0.2">
      <c r="A676" s="70">
        <v>4.0999999999999996</v>
      </c>
      <c r="B676" s="91" t="s">
        <v>610</v>
      </c>
      <c r="C676" s="68">
        <v>131.22</v>
      </c>
      <c r="D676" s="69" t="s">
        <v>129</v>
      </c>
      <c r="E676" s="68">
        <v>629</v>
      </c>
      <c r="F676" s="30">
        <f t="shared" si="14"/>
        <v>82537.38</v>
      </c>
      <c r="G676" s="46"/>
    </row>
    <row r="677" spans="1:7" s="47" customFormat="1" x14ac:dyDescent="0.2">
      <c r="A677" s="70">
        <v>4.2</v>
      </c>
      <c r="B677" s="91" t="s">
        <v>608</v>
      </c>
      <c r="C677" s="68">
        <v>8.11</v>
      </c>
      <c r="D677" s="69" t="s">
        <v>129</v>
      </c>
      <c r="E677" s="68">
        <v>62.92</v>
      </c>
      <c r="F677" s="30">
        <f t="shared" si="14"/>
        <v>510.28</v>
      </c>
      <c r="G677" s="46"/>
    </row>
    <row r="678" spans="1:7" s="47" customFormat="1" x14ac:dyDescent="0.2">
      <c r="A678" s="70"/>
      <c r="B678" s="91"/>
      <c r="C678" s="68"/>
      <c r="D678" s="69"/>
      <c r="E678" s="68"/>
      <c r="F678" s="30">
        <f t="shared" si="14"/>
        <v>0</v>
      </c>
      <c r="G678" s="46"/>
    </row>
    <row r="679" spans="1:7" s="47" customFormat="1" x14ac:dyDescent="0.2">
      <c r="A679" s="66">
        <v>5</v>
      </c>
      <c r="B679" s="67" t="s">
        <v>611</v>
      </c>
      <c r="C679" s="68"/>
      <c r="D679" s="69"/>
      <c r="E679" s="68"/>
      <c r="F679" s="30">
        <f t="shared" si="14"/>
        <v>0</v>
      </c>
      <c r="G679" s="46"/>
    </row>
    <row r="680" spans="1:7" s="47" customFormat="1" ht="25.5" x14ac:dyDescent="0.2">
      <c r="A680" s="70">
        <v>5.0999999999999996</v>
      </c>
      <c r="B680" s="91" t="s">
        <v>612</v>
      </c>
      <c r="C680" s="68">
        <v>1</v>
      </c>
      <c r="D680" s="69" t="s">
        <v>25</v>
      </c>
      <c r="E680" s="68">
        <v>2797.55</v>
      </c>
      <c r="F680" s="30">
        <f t="shared" si="14"/>
        <v>2797.55</v>
      </c>
      <c r="G680" s="46"/>
    </row>
    <row r="681" spans="1:7" s="47" customFormat="1" x14ac:dyDescent="0.2">
      <c r="A681" s="70"/>
      <c r="B681" s="91"/>
      <c r="C681" s="68"/>
      <c r="D681" s="69"/>
      <c r="E681" s="68"/>
      <c r="F681" s="30">
        <f t="shared" si="14"/>
        <v>0</v>
      </c>
      <c r="G681" s="46"/>
    </row>
    <row r="682" spans="1:7" s="47" customFormat="1" x14ac:dyDescent="0.2">
      <c r="A682" s="70">
        <v>6</v>
      </c>
      <c r="B682" s="91" t="s">
        <v>613</v>
      </c>
      <c r="C682" s="68">
        <v>8</v>
      </c>
      <c r="D682" s="69" t="s">
        <v>25</v>
      </c>
      <c r="E682" s="68">
        <v>2500</v>
      </c>
      <c r="F682" s="30">
        <f t="shared" si="14"/>
        <v>20000</v>
      </c>
      <c r="G682" s="46"/>
    </row>
    <row r="683" spans="1:7" s="47" customFormat="1" x14ac:dyDescent="0.2">
      <c r="A683" s="70"/>
      <c r="B683" s="91"/>
      <c r="C683" s="68"/>
      <c r="D683" s="69"/>
      <c r="E683" s="68"/>
      <c r="F683" s="30">
        <f t="shared" si="14"/>
        <v>0</v>
      </c>
      <c r="G683" s="46"/>
    </row>
    <row r="684" spans="1:7" s="47" customFormat="1" x14ac:dyDescent="0.2">
      <c r="A684" s="66">
        <v>7</v>
      </c>
      <c r="B684" s="67" t="s">
        <v>614</v>
      </c>
      <c r="C684" s="68"/>
      <c r="D684" s="69"/>
      <c r="E684" s="68"/>
      <c r="F684" s="30">
        <f t="shared" si="14"/>
        <v>0</v>
      </c>
      <c r="G684" s="46"/>
    </row>
    <row r="685" spans="1:7" s="47" customFormat="1" x14ac:dyDescent="0.2">
      <c r="A685" s="70">
        <v>7.1</v>
      </c>
      <c r="B685" s="91" t="s">
        <v>615</v>
      </c>
      <c r="C685" s="68">
        <v>1</v>
      </c>
      <c r="D685" s="69" t="s">
        <v>25</v>
      </c>
      <c r="E685" s="68">
        <v>38670.92</v>
      </c>
      <c r="F685" s="30">
        <f>ROUND(C685*E685,2)</f>
        <v>38670.92</v>
      </c>
      <c r="G685" s="46"/>
    </row>
    <row r="686" spans="1:7" s="47" customFormat="1" x14ac:dyDescent="0.2">
      <c r="A686" s="70">
        <v>7.2</v>
      </c>
      <c r="B686" s="91" t="s">
        <v>616</v>
      </c>
      <c r="C686" s="68">
        <v>2</v>
      </c>
      <c r="D686" s="69" t="s">
        <v>25</v>
      </c>
      <c r="E686" s="68">
        <v>45174.64</v>
      </c>
      <c r="F686" s="30">
        <f>ROUND(C686*E686,2)</f>
        <v>90349.28</v>
      </c>
      <c r="G686" s="46"/>
    </row>
    <row r="687" spans="1:7" s="47" customFormat="1" x14ac:dyDescent="0.2">
      <c r="A687" s="70">
        <v>7.3</v>
      </c>
      <c r="B687" s="91" t="s">
        <v>617</v>
      </c>
      <c r="C687" s="68">
        <v>2</v>
      </c>
      <c r="D687" s="69" t="s">
        <v>25</v>
      </c>
      <c r="E687" s="68">
        <v>51303.040000000001</v>
      </c>
      <c r="F687" s="30">
        <f>ROUND(C687*E687,2)</f>
        <v>102606.08</v>
      </c>
      <c r="G687" s="46"/>
    </row>
    <row r="688" spans="1:7" s="47" customFormat="1" x14ac:dyDescent="0.2">
      <c r="A688" s="70"/>
      <c r="B688" s="91"/>
      <c r="C688" s="68"/>
      <c r="D688" s="69"/>
      <c r="E688" s="68"/>
      <c r="F688" s="30">
        <f t="shared" si="14"/>
        <v>0</v>
      </c>
      <c r="G688" s="46"/>
    </row>
    <row r="689" spans="1:7" s="47" customFormat="1" x14ac:dyDescent="0.2">
      <c r="A689" s="66">
        <v>8</v>
      </c>
      <c r="B689" s="67" t="s">
        <v>618</v>
      </c>
      <c r="C689" s="68"/>
      <c r="D689" s="69"/>
      <c r="E689" s="68"/>
      <c r="F689" s="30">
        <f t="shared" si="14"/>
        <v>0</v>
      </c>
      <c r="G689" s="46"/>
    </row>
    <row r="690" spans="1:7" s="47" customFormat="1" x14ac:dyDescent="0.2">
      <c r="A690" s="70">
        <v>8.1</v>
      </c>
      <c r="B690" s="91" t="s">
        <v>619</v>
      </c>
      <c r="C690" s="68">
        <v>1</v>
      </c>
      <c r="D690" s="69" t="s">
        <v>25</v>
      </c>
      <c r="E690" s="68">
        <v>1708.41</v>
      </c>
      <c r="F690" s="30">
        <f t="shared" si="14"/>
        <v>1708.41</v>
      </c>
      <c r="G690" s="46"/>
    </row>
    <row r="691" spans="1:7" s="47" customFormat="1" x14ac:dyDescent="0.2">
      <c r="A691" s="70">
        <v>8.1999999999999993</v>
      </c>
      <c r="B691" s="91" t="s">
        <v>602</v>
      </c>
      <c r="C691" s="68">
        <v>1</v>
      </c>
      <c r="D691" s="69" t="s">
        <v>25</v>
      </c>
      <c r="E691" s="68">
        <v>3882.75</v>
      </c>
      <c r="F691" s="30">
        <f t="shared" si="14"/>
        <v>3882.75</v>
      </c>
      <c r="G691" s="46"/>
    </row>
    <row r="692" spans="1:7" s="47" customFormat="1" x14ac:dyDescent="0.2">
      <c r="A692" s="70"/>
      <c r="B692" s="91"/>
      <c r="C692" s="68"/>
      <c r="D692" s="69"/>
      <c r="E692" s="68"/>
      <c r="F692" s="30">
        <f t="shared" si="14"/>
        <v>0</v>
      </c>
      <c r="G692" s="46"/>
    </row>
    <row r="693" spans="1:7" s="47" customFormat="1" x14ac:dyDescent="0.2">
      <c r="A693" s="66">
        <v>8.3000000000000007</v>
      </c>
      <c r="B693" s="67" t="s">
        <v>465</v>
      </c>
      <c r="C693" s="68"/>
      <c r="D693" s="69"/>
      <c r="E693" s="68"/>
      <c r="F693" s="30">
        <f t="shared" si="14"/>
        <v>0</v>
      </c>
      <c r="G693" s="46"/>
    </row>
    <row r="694" spans="1:7" s="47" customFormat="1" x14ac:dyDescent="0.2">
      <c r="A694" s="70" t="s">
        <v>620</v>
      </c>
      <c r="B694" s="91" t="s">
        <v>621</v>
      </c>
      <c r="C694" s="68">
        <v>0.73</v>
      </c>
      <c r="D694" s="69" t="s">
        <v>38</v>
      </c>
      <c r="E694" s="68">
        <v>12137.18</v>
      </c>
      <c r="F694" s="30">
        <f t="shared" si="14"/>
        <v>8860.14</v>
      </c>
      <c r="G694" s="46"/>
    </row>
    <row r="695" spans="1:7" s="47" customFormat="1" x14ac:dyDescent="0.2">
      <c r="A695" s="70" t="s">
        <v>622</v>
      </c>
      <c r="B695" s="91" t="s">
        <v>623</v>
      </c>
      <c r="C695" s="68">
        <v>2.98</v>
      </c>
      <c r="D695" s="69" t="s">
        <v>38</v>
      </c>
      <c r="E695" s="68">
        <v>16974.830000000002</v>
      </c>
      <c r="F695" s="30">
        <f t="shared" si="14"/>
        <v>50584.99</v>
      </c>
      <c r="G695" s="46"/>
    </row>
    <row r="696" spans="1:7" s="47" customFormat="1" x14ac:dyDescent="0.2">
      <c r="A696" s="70" t="s">
        <v>624</v>
      </c>
      <c r="B696" s="91" t="s">
        <v>625</v>
      </c>
      <c r="C696" s="68">
        <v>0.66</v>
      </c>
      <c r="D696" s="69" t="s">
        <v>38</v>
      </c>
      <c r="E696" s="68">
        <v>12470.73</v>
      </c>
      <c r="F696" s="30">
        <f t="shared" si="14"/>
        <v>8230.68</v>
      </c>
      <c r="G696" s="46"/>
    </row>
    <row r="697" spans="1:7" s="47" customFormat="1" x14ac:dyDescent="0.2">
      <c r="A697" s="70"/>
      <c r="B697" s="91"/>
      <c r="C697" s="68"/>
      <c r="D697" s="69"/>
      <c r="E697" s="68"/>
      <c r="F697" s="30">
        <f t="shared" si="14"/>
        <v>0</v>
      </c>
      <c r="G697" s="46"/>
    </row>
    <row r="698" spans="1:7" s="47" customFormat="1" x14ac:dyDescent="0.2">
      <c r="A698" s="66">
        <v>8.4</v>
      </c>
      <c r="B698" s="67" t="s">
        <v>83</v>
      </c>
      <c r="C698" s="68"/>
      <c r="D698" s="69"/>
      <c r="E698" s="68"/>
      <c r="F698" s="30">
        <f t="shared" si="14"/>
        <v>0</v>
      </c>
      <c r="G698" s="46"/>
    </row>
    <row r="699" spans="1:7" s="47" customFormat="1" x14ac:dyDescent="0.2">
      <c r="A699" s="70" t="s">
        <v>159</v>
      </c>
      <c r="B699" s="91" t="s">
        <v>626</v>
      </c>
      <c r="C699" s="68">
        <v>3.54</v>
      </c>
      <c r="D699" s="69" t="s">
        <v>85</v>
      </c>
      <c r="E699" s="68">
        <v>443.56</v>
      </c>
      <c r="F699" s="30">
        <f t="shared" si="14"/>
        <v>1570.2</v>
      </c>
      <c r="G699" s="46"/>
    </row>
    <row r="700" spans="1:7" s="47" customFormat="1" x14ac:dyDescent="0.2">
      <c r="A700" s="70" t="s">
        <v>160</v>
      </c>
      <c r="B700" s="91" t="s">
        <v>439</v>
      </c>
      <c r="C700" s="68">
        <v>4.88</v>
      </c>
      <c r="D700" s="69" t="s">
        <v>85</v>
      </c>
      <c r="E700" s="68">
        <v>453.25</v>
      </c>
      <c r="F700" s="30">
        <f t="shared" si="14"/>
        <v>2211.86</v>
      </c>
      <c r="G700" s="46"/>
    </row>
    <row r="701" spans="1:7" s="47" customFormat="1" x14ac:dyDescent="0.2">
      <c r="A701" s="70" t="s">
        <v>161</v>
      </c>
      <c r="B701" s="91" t="s">
        <v>627</v>
      </c>
      <c r="C701" s="68">
        <v>21.7</v>
      </c>
      <c r="D701" s="69" t="s">
        <v>85</v>
      </c>
      <c r="E701" s="68">
        <v>296.02</v>
      </c>
      <c r="F701" s="30">
        <f t="shared" si="14"/>
        <v>6423.63</v>
      </c>
      <c r="G701" s="46"/>
    </row>
    <row r="702" spans="1:7" s="47" customFormat="1" x14ac:dyDescent="0.2">
      <c r="A702" s="70" t="s">
        <v>162</v>
      </c>
      <c r="B702" s="91" t="s">
        <v>628</v>
      </c>
      <c r="C702" s="68">
        <v>20.62</v>
      </c>
      <c r="D702" s="69" t="s">
        <v>85</v>
      </c>
      <c r="E702" s="68">
        <v>274.02</v>
      </c>
      <c r="F702" s="30">
        <f t="shared" si="14"/>
        <v>5650.29</v>
      </c>
      <c r="G702" s="46"/>
    </row>
    <row r="703" spans="1:7" s="47" customFormat="1" x14ac:dyDescent="0.2">
      <c r="A703" s="70" t="s">
        <v>163</v>
      </c>
      <c r="B703" s="91" t="s">
        <v>134</v>
      </c>
      <c r="C703" s="68">
        <v>22.78</v>
      </c>
      <c r="D703" s="69" t="s">
        <v>85</v>
      </c>
      <c r="E703" s="68"/>
      <c r="F703" s="30">
        <f t="shared" ref="F703:F715" si="15">ROUND(C703*E703,2)</f>
        <v>0</v>
      </c>
      <c r="G703" s="46"/>
    </row>
    <row r="704" spans="1:7" s="47" customFormat="1" x14ac:dyDescent="0.2">
      <c r="A704" s="70" t="s">
        <v>629</v>
      </c>
      <c r="B704" s="91" t="s">
        <v>630</v>
      </c>
      <c r="C704" s="68">
        <v>25.5</v>
      </c>
      <c r="D704" s="69" t="s">
        <v>85</v>
      </c>
      <c r="E704" s="68">
        <v>135.58000000000001</v>
      </c>
      <c r="F704" s="30">
        <f t="shared" si="15"/>
        <v>3457.29</v>
      </c>
      <c r="G704" s="46"/>
    </row>
    <row r="705" spans="1:7" s="47" customFormat="1" x14ac:dyDescent="0.2">
      <c r="A705" s="70"/>
      <c r="B705" s="91"/>
      <c r="C705" s="68"/>
      <c r="D705" s="69"/>
      <c r="E705" s="68"/>
      <c r="F705" s="30">
        <f t="shared" si="15"/>
        <v>0</v>
      </c>
      <c r="G705" s="46"/>
    </row>
    <row r="706" spans="1:7" s="47" customFormat="1" x14ac:dyDescent="0.2">
      <c r="A706" s="66">
        <v>8.5</v>
      </c>
      <c r="B706" s="67" t="s">
        <v>631</v>
      </c>
      <c r="C706" s="68"/>
      <c r="D706" s="69"/>
      <c r="E706" s="68"/>
      <c r="F706" s="30">
        <f t="shared" si="15"/>
        <v>0</v>
      </c>
      <c r="G706" s="46"/>
    </row>
    <row r="707" spans="1:7" s="47" customFormat="1" ht="25.5" x14ac:dyDescent="0.2">
      <c r="A707" s="70" t="s">
        <v>632</v>
      </c>
      <c r="B707" s="91" t="s">
        <v>633</v>
      </c>
      <c r="C707" s="68">
        <v>1</v>
      </c>
      <c r="D707" s="69" t="s">
        <v>25</v>
      </c>
      <c r="E707" s="68">
        <v>6982.5</v>
      </c>
      <c r="F707" s="30">
        <f t="shared" si="15"/>
        <v>6982.5</v>
      </c>
      <c r="G707" s="46"/>
    </row>
    <row r="708" spans="1:7" s="47" customFormat="1" x14ac:dyDescent="0.2">
      <c r="A708" s="70" t="s">
        <v>634</v>
      </c>
      <c r="B708" s="91" t="s">
        <v>635</v>
      </c>
      <c r="C708" s="68">
        <v>1</v>
      </c>
      <c r="D708" s="69" t="s">
        <v>25</v>
      </c>
      <c r="E708" s="68">
        <v>4000.88</v>
      </c>
      <c r="F708" s="30">
        <f t="shared" si="15"/>
        <v>4000.88</v>
      </c>
      <c r="G708" s="46"/>
    </row>
    <row r="709" spans="1:7" s="47" customFormat="1" ht="25.5" x14ac:dyDescent="0.2">
      <c r="A709" s="70" t="s">
        <v>636</v>
      </c>
      <c r="B709" s="91" t="s">
        <v>637</v>
      </c>
      <c r="C709" s="68">
        <v>2</v>
      </c>
      <c r="D709" s="69" t="s">
        <v>25</v>
      </c>
      <c r="E709" s="68">
        <v>9021.2099999999991</v>
      </c>
      <c r="F709" s="30">
        <f t="shared" si="15"/>
        <v>18042.419999999998</v>
      </c>
      <c r="G709" s="46"/>
    </row>
    <row r="710" spans="1:7" s="47" customFormat="1" ht="25.5" x14ac:dyDescent="0.2">
      <c r="A710" s="70" t="s">
        <v>638</v>
      </c>
      <c r="B710" s="91" t="s">
        <v>639</v>
      </c>
      <c r="C710" s="68">
        <v>1</v>
      </c>
      <c r="D710" s="69" t="s">
        <v>25</v>
      </c>
      <c r="E710" s="68">
        <v>3414.78</v>
      </c>
      <c r="F710" s="30">
        <f t="shared" si="15"/>
        <v>3414.78</v>
      </c>
      <c r="G710" s="46"/>
    </row>
    <row r="711" spans="1:7" s="47" customFormat="1" ht="25.5" x14ac:dyDescent="0.2">
      <c r="A711" s="70" t="s">
        <v>640</v>
      </c>
      <c r="B711" s="91" t="s">
        <v>641</v>
      </c>
      <c r="C711" s="68">
        <v>2</v>
      </c>
      <c r="D711" s="69" t="s">
        <v>25</v>
      </c>
      <c r="E711" s="68">
        <v>4253.8999999999996</v>
      </c>
      <c r="F711" s="30">
        <f t="shared" si="15"/>
        <v>8507.7999999999993</v>
      </c>
      <c r="G711" s="46"/>
    </row>
    <row r="712" spans="1:7" s="47" customFormat="1" ht="25.5" x14ac:dyDescent="0.2">
      <c r="A712" s="70" t="s">
        <v>642</v>
      </c>
      <c r="B712" s="91" t="s">
        <v>643</v>
      </c>
      <c r="C712" s="68">
        <v>1</v>
      </c>
      <c r="D712" s="69" t="s">
        <v>25</v>
      </c>
      <c r="E712" s="68">
        <v>7292.4</v>
      </c>
      <c r="F712" s="30">
        <f t="shared" si="15"/>
        <v>7292.4</v>
      </c>
      <c r="G712" s="46"/>
    </row>
    <row r="713" spans="1:7" s="47" customFormat="1" ht="25.5" x14ac:dyDescent="0.2">
      <c r="A713" s="70" t="s">
        <v>644</v>
      </c>
      <c r="B713" s="91" t="s">
        <v>645</v>
      </c>
      <c r="C713" s="68">
        <v>1</v>
      </c>
      <c r="D713" s="69" t="s">
        <v>25</v>
      </c>
      <c r="E713" s="68">
        <v>4861.6000000000004</v>
      </c>
      <c r="F713" s="30">
        <f t="shared" si="15"/>
        <v>4861.6000000000004</v>
      </c>
      <c r="G713" s="46"/>
    </row>
    <row r="714" spans="1:7" s="47" customFormat="1" x14ac:dyDescent="0.2">
      <c r="A714" s="70" t="s">
        <v>646</v>
      </c>
      <c r="B714" s="91" t="s">
        <v>145</v>
      </c>
      <c r="C714" s="68">
        <v>1</v>
      </c>
      <c r="D714" s="69" t="s">
        <v>25</v>
      </c>
      <c r="E714" s="68">
        <v>17339.27</v>
      </c>
      <c r="F714" s="30">
        <f t="shared" si="15"/>
        <v>17339.27</v>
      </c>
      <c r="G714" s="46"/>
    </row>
    <row r="715" spans="1:7" s="47" customFormat="1" ht="6" customHeight="1" x14ac:dyDescent="0.2">
      <c r="A715" s="70"/>
      <c r="B715" s="91"/>
      <c r="C715" s="68"/>
      <c r="D715" s="69"/>
      <c r="E715" s="68"/>
      <c r="F715" s="30">
        <f t="shared" si="15"/>
        <v>0</v>
      </c>
      <c r="G715" s="46"/>
    </row>
    <row r="716" spans="1:7" s="47" customFormat="1" x14ac:dyDescent="0.2">
      <c r="A716" s="66" t="s">
        <v>600</v>
      </c>
      <c r="B716" s="67" t="s">
        <v>647</v>
      </c>
      <c r="C716" s="68"/>
      <c r="D716" s="69"/>
      <c r="E716" s="68"/>
      <c r="F716" s="65"/>
      <c r="G716" s="46"/>
    </row>
    <row r="717" spans="1:7" s="47" customFormat="1" ht="7.5" customHeight="1" x14ac:dyDescent="0.2">
      <c r="A717" s="66"/>
      <c r="B717" s="67"/>
      <c r="C717" s="117"/>
      <c r="D717" s="99"/>
      <c r="E717" s="117"/>
      <c r="F717" s="136"/>
      <c r="G717" s="46"/>
    </row>
    <row r="718" spans="1:7" s="47" customFormat="1" x14ac:dyDescent="0.2">
      <c r="A718" s="109">
        <v>1</v>
      </c>
      <c r="B718" s="67" t="s">
        <v>648</v>
      </c>
      <c r="C718" s="137"/>
      <c r="D718" s="138"/>
      <c r="E718" s="137"/>
      <c r="F718" s="136"/>
      <c r="G718" s="46"/>
    </row>
    <row r="719" spans="1:7" s="47" customFormat="1" x14ac:dyDescent="0.2">
      <c r="A719" s="110">
        <v>1.1000000000000001</v>
      </c>
      <c r="B719" s="91" t="s">
        <v>649</v>
      </c>
      <c r="C719" s="137">
        <v>17.89</v>
      </c>
      <c r="D719" s="138" t="s">
        <v>38</v>
      </c>
      <c r="E719" s="137">
        <v>828.32</v>
      </c>
      <c r="F719" s="136">
        <f>ROUND(E719*C719,2)</f>
        <v>14818.64</v>
      </c>
      <c r="G719" s="46"/>
    </row>
    <row r="720" spans="1:7" s="47" customFormat="1" ht="8.25" customHeight="1" x14ac:dyDescent="0.2">
      <c r="A720" s="110"/>
      <c r="B720" s="91"/>
      <c r="C720" s="137"/>
      <c r="D720" s="138"/>
      <c r="E720" s="137"/>
      <c r="F720" s="136"/>
      <c r="G720" s="46"/>
    </row>
    <row r="721" spans="1:7" s="47" customFormat="1" x14ac:dyDescent="0.2">
      <c r="A721" s="83">
        <v>2</v>
      </c>
      <c r="B721" s="119" t="s">
        <v>650</v>
      </c>
      <c r="C721" s="139">
        <v>94</v>
      </c>
      <c r="D721" s="140" t="s">
        <v>129</v>
      </c>
      <c r="E721" s="139">
        <v>1363.43</v>
      </c>
      <c r="F721" s="141">
        <f>ROUND(E721*C721,2)</f>
        <v>128162.42</v>
      </c>
      <c r="G721" s="46"/>
    </row>
    <row r="722" spans="1:7" s="47" customFormat="1" x14ac:dyDescent="0.2">
      <c r="A722" s="70"/>
      <c r="B722" s="91"/>
      <c r="C722" s="137"/>
      <c r="D722" s="138"/>
      <c r="E722" s="137"/>
      <c r="F722" s="136"/>
      <c r="G722" s="46"/>
    </row>
    <row r="723" spans="1:7" s="47" customFormat="1" x14ac:dyDescent="0.2">
      <c r="A723" s="98">
        <v>3</v>
      </c>
      <c r="B723" s="91" t="s">
        <v>651</v>
      </c>
      <c r="C723" s="137">
        <v>241.92</v>
      </c>
      <c r="D723" s="138" t="s">
        <v>85</v>
      </c>
      <c r="E723" s="137">
        <v>649.85</v>
      </c>
      <c r="F723" s="136">
        <f>ROUND(E723*C723,2)</f>
        <v>157211.71</v>
      </c>
      <c r="G723" s="46"/>
    </row>
    <row r="724" spans="1:7" s="47" customFormat="1" ht="7.5" customHeight="1" x14ac:dyDescent="0.2">
      <c r="A724" s="70"/>
      <c r="B724" s="91"/>
      <c r="C724" s="117"/>
      <c r="D724" s="99"/>
      <c r="E724" s="117"/>
      <c r="F724" s="136"/>
      <c r="G724" s="46"/>
    </row>
    <row r="725" spans="1:7" s="47" customFormat="1" ht="38.25" x14ac:dyDescent="0.2">
      <c r="A725" s="66">
        <v>4</v>
      </c>
      <c r="B725" s="67" t="s">
        <v>652</v>
      </c>
      <c r="C725" s="142"/>
      <c r="D725" s="143"/>
      <c r="E725" s="142"/>
      <c r="F725" s="144"/>
      <c r="G725" s="46"/>
    </row>
    <row r="726" spans="1:7" s="47" customFormat="1" x14ac:dyDescent="0.2">
      <c r="A726" s="110">
        <v>4.0999999999999996</v>
      </c>
      <c r="B726" s="91" t="s">
        <v>653</v>
      </c>
      <c r="C726" s="137">
        <v>578.54999999999995</v>
      </c>
      <c r="D726" s="138" t="s">
        <v>38</v>
      </c>
      <c r="E726" s="137">
        <v>806.5</v>
      </c>
      <c r="F726" s="136">
        <f>ROUND(E726*C726,2)</f>
        <v>466600.58</v>
      </c>
      <c r="G726" s="46"/>
    </row>
    <row r="727" spans="1:7" s="47" customFormat="1" ht="25.5" x14ac:dyDescent="0.2">
      <c r="A727" s="110">
        <v>4.2</v>
      </c>
      <c r="B727" s="91" t="s">
        <v>654</v>
      </c>
      <c r="C727" s="137">
        <v>656.25</v>
      </c>
      <c r="D727" s="138" t="s">
        <v>38</v>
      </c>
      <c r="E727" s="137">
        <v>240.12</v>
      </c>
      <c r="F727" s="136">
        <f>ROUND(E727*C727,2)</f>
        <v>157578.75</v>
      </c>
      <c r="G727" s="46"/>
    </row>
    <row r="728" spans="1:7" s="47" customFormat="1" x14ac:dyDescent="0.2">
      <c r="A728" s="70"/>
      <c r="B728" s="91"/>
      <c r="C728" s="117"/>
      <c r="D728" s="99"/>
      <c r="E728" s="117"/>
      <c r="F728" s="136"/>
      <c r="G728" s="46"/>
    </row>
    <row r="729" spans="1:7" s="47" customFormat="1" ht="25.5" x14ac:dyDescent="0.2">
      <c r="A729" s="66">
        <v>5</v>
      </c>
      <c r="B729" s="67" t="s">
        <v>655</v>
      </c>
      <c r="C729" s="142"/>
      <c r="D729" s="143"/>
      <c r="E729" s="142"/>
      <c r="F729" s="144"/>
      <c r="G729" s="46"/>
    </row>
    <row r="730" spans="1:7" s="47" customFormat="1" x14ac:dyDescent="0.2">
      <c r="A730" s="145">
        <v>5.0999999999999996</v>
      </c>
      <c r="B730" s="146" t="s">
        <v>656</v>
      </c>
      <c r="C730" s="147">
        <v>2314.1999999999998</v>
      </c>
      <c r="D730" s="148" t="s">
        <v>85</v>
      </c>
      <c r="E730" s="149">
        <v>98.87</v>
      </c>
      <c r="F730" s="147">
        <f>ROUND(C730*E730,2)</f>
        <v>228804.95</v>
      </c>
      <c r="G730" s="46"/>
    </row>
    <row r="731" spans="1:7" s="47" customFormat="1" x14ac:dyDescent="0.2">
      <c r="A731" s="145">
        <v>5.2</v>
      </c>
      <c r="B731" s="146" t="s">
        <v>657</v>
      </c>
      <c r="C731" s="147">
        <v>2314.1999999999998</v>
      </c>
      <c r="D731" s="148" t="s">
        <v>85</v>
      </c>
      <c r="E731" s="149">
        <v>42.5</v>
      </c>
      <c r="F731" s="147">
        <f>ROUND(C731*E731,2)</f>
        <v>98353.5</v>
      </c>
      <c r="G731" s="46"/>
    </row>
    <row r="732" spans="1:7" s="47" customFormat="1" x14ac:dyDescent="0.2">
      <c r="A732" s="145">
        <v>5.3</v>
      </c>
      <c r="B732" s="146" t="s">
        <v>658</v>
      </c>
      <c r="C732" s="147">
        <v>144.63749999999999</v>
      </c>
      <c r="D732" s="148" t="s">
        <v>38</v>
      </c>
      <c r="E732" s="147">
        <v>8497.18</v>
      </c>
      <c r="F732" s="147">
        <f>ROUND(C732*E732,2)</f>
        <v>1229010.8700000001</v>
      </c>
      <c r="G732" s="46"/>
    </row>
    <row r="733" spans="1:7" s="47" customFormat="1" x14ac:dyDescent="0.2">
      <c r="A733" s="145">
        <v>5.4</v>
      </c>
      <c r="B733" s="146" t="s">
        <v>659</v>
      </c>
      <c r="C733" s="147">
        <v>144.63999999999999</v>
      </c>
      <c r="D733" s="148" t="s">
        <v>38</v>
      </c>
      <c r="E733" s="147">
        <v>1079.8499999999999</v>
      </c>
      <c r="F733" s="147">
        <f>ROUND(C733*E733,2)</f>
        <v>156189.5</v>
      </c>
      <c r="G733" s="46"/>
    </row>
    <row r="734" spans="1:7" s="47" customFormat="1" x14ac:dyDescent="0.2">
      <c r="A734" s="145">
        <v>5.5</v>
      </c>
      <c r="B734" s="146" t="s">
        <v>660</v>
      </c>
      <c r="C734" s="147">
        <v>14753.025</v>
      </c>
      <c r="D734" s="148" t="s">
        <v>661</v>
      </c>
      <c r="E734" s="147">
        <v>20</v>
      </c>
      <c r="F734" s="147">
        <f>ROUND(C734*E734,2)</f>
        <v>295060.5</v>
      </c>
      <c r="G734" s="46"/>
    </row>
    <row r="735" spans="1:7" s="47" customFormat="1" x14ac:dyDescent="0.2">
      <c r="A735" s="70"/>
      <c r="B735" s="91"/>
      <c r="C735" s="117"/>
      <c r="D735" s="99"/>
      <c r="E735" s="117"/>
      <c r="F735" s="136"/>
      <c r="G735" s="46"/>
    </row>
    <row r="736" spans="1:7" s="47" customFormat="1" x14ac:dyDescent="0.2">
      <c r="A736" s="66">
        <v>6</v>
      </c>
      <c r="B736" s="67" t="s">
        <v>662</v>
      </c>
      <c r="C736" s="117"/>
      <c r="D736" s="99"/>
      <c r="E736" s="117"/>
      <c r="F736" s="136"/>
      <c r="G736" s="46"/>
    </row>
    <row r="737" spans="1:7" s="47" customFormat="1" x14ac:dyDescent="0.2">
      <c r="A737" s="70"/>
      <c r="B737" s="91"/>
      <c r="C737" s="117"/>
      <c r="D737" s="99"/>
      <c r="E737" s="117"/>
      <c r="F737" s="136"/>
      <c r="G737" s="46"/>
    </row>
    <row r="738" spans="1:7" s="47" customFormat="1" x14ac:dyDescent="0.2">
      <c r="A738" s="70">
        <v>6.1</v>
      </c>
      <c r="B738" s="91" t="s">
        <v>619</v>
      </c>
      <c r="C738" s="137">
        <v>1</v>
      </c>
      <c r="D738" s="138" t="s">
        <v>25</v>
      </c>
      <c r="E738" s="137">
        <v>776.55</v>
      </c>
      <c r="F738" s="136">
        <f>ROUND(E738*C738,2)</f>
        <v>776.55</v>
      </c>
      <c r="G738" s="46"/>
    </row>
    <row r="739" spans="1:7" s="47" customFormat="1" x14ac:dyDescent="0.2">
      <c r="A739" s="70"/>
      <c r="B739" s="91"/>
      <c r="C739" s="117"/>
      <c r="D739" s="99"/>
      <c r="E739" s="117"/>
      <c r="F739" s="136"/>
      <c r="G739" s="46"/>
    </row>
    <row r="740" spans="1:7" s="47" customFormat="1" x14ac:dyDescent="0.2">
      <c r="A740" s="66">
        <v>6.2</v>
      </c>
      <c r="B740" s="67" t="s">
        <v>602</v>
      </c>
      <c r="C740" s="137"/>
      <c r="D740" s="138"/>
      <c r="E740" s="137"/>
      <c r="F740" s="136"/>
      <c r="G740" s="46"/>
    </row>
    <row r="741" spans="1:7" s="47" customFormat="1" x14ac:dyDescent="0.2">
      <c r="A741" s="150" t="s">
        <v>149</v>
      </c>
      <c r="B741" s="151" t="s">
        <v>603</v>
      </c>
      <c r="C741" s="152">
        <v>11.4</v>
      </c>
      <c r="D741" s="138" t="s">
        <v>38</v>
      </c>
      <c r="E741" s="137">
        <v>115.56</v>
      </c>
      <c r="F741" s="136">
        <f>ROUND(E741*C741,2)</f>
        <v>1317.38</v>
      </c>
      <c r="G741" s="46"/>
    </row>
    <row r="742" spans="1:7" s="47" customFormat="1" x14ac:dyDescent="0.2">
      <c r="A742" s="150" t="s">
        <v>663</v>
      </c>
      <c r="B742" s="151" t="s">
        <v>664</v>
      </c>
      <c r="C742" s="152">
        <v>14.82</v>
      </c>
      <c r="D742" s="138" t="s">
        <v>38</v>
      </c>
      <c r="E742" s="137">
        <v>130.81</v>
      </c>
      <c r="F742" s="136">
        <f>ROUND(E742*C742,2)</f>
        <v>1938.6</v>
      </c>
      <c r="G742" s="46"/>
    </row>
    <row r="743" spans="1:7" s="47" customFormat="1" x14ac:dyDescent="0.2">
      <c r="A743" s="150" t="s">
        <v>150</v>
      </c>
      <c r="B743" s="151" t="s">
        <v>665</v>
      </c>
      <c r="C743" s="137">
        <v>8</v>
      </c>
      <c r="D743" s="138" t="s">
        <v>38</v>
      </c>
      <c r="E743" s="137">
        <v>954.48</v>
      </c>
      <c r="F743" s="136">
        <f>ROUND(E743*C743,2)</f>
        <v>7635.84</v>
      </c>
      <c r="G743" s="46"/>
    </row>
    <row r="744" spans="1:7" s="47" customFormat="1" x14ac:dyDescent="0.2">
      <c r="A744" s="70"/>
      <c r="B744" s="91"/>
      <c r="C744" s="117"/>
      <c r="D744" s="99"/>
      <c r="E744" s="117"/>
      <c r="F744" s="136"/>
      <c r="G744" s="46"/>
    </row>
    <row r="745" spans="1:7" s="47" customFormat="1" x14ac:dyDescent="0.2">
      <c r="A745" s="66">
        <v>6.3</v>
      </c>
      <c r="B745" s="67" t="s">
        <v>606</v>
      </c>
      <c r="C745" s="137"/>
      <c r="D745" s="138"/>
      <c r="E745" s="137"/>
      <c r="F745" s="136"/>
      <c r="G745" s="46"/>
    </row>
    <row r="746" spans="1:7" s="47" customFormat="1" x14ac:dyDescent="0.2">
      <c r="A746" s="150" t="s">
        <v>666</v>
      </c>
      <c r="B746" s="151" t="s">
        <v>667</v>
      </c>
      <c r="C746" s="137">
        <v>12</v>
      </c>
      <c r="D746" s="138" t="s">
        <v>129</v>
      </c>
      <c r="E746" s="137">
        <v>3425.73</v>
      </c>
      <c r="F746" s="136">
        <f>ROUND(E746*C746,2)</f>
        <v>41108.76</v>
      </c>
      <c r="G746" s="46"/>
    </row>
    <row r="747" spans="1:7" s="47" customFormat="1" x14ac:dyDescent="0.2">
      <c r="A747" s="70"/>
      <c r="B747" s="91"/>
      <c r="C747" s="117"/>
      <c r="D747" s="99"/>
      <c r="E747" s="117"/>
      <c r="F747" s="136"/>
      <c r="G747" s="46"/>
    </row>
    <row r="748" spans="1:7" s="47" customFormat="1" x14ac:dyDescent="0.2">
      <c r="A748" s="66">
        <v>6.4</v>
      </c>
      <c r="B748" s="67" t="s">
        <v>668</v>
      </c>
      <c r="C748" s="137"/>
      <c r="D748" s="138"/>
      <c r="E748" s="137"/>
      <c r="F748" s="136"/>
      <c r="G748" s="46"/>
    </row>
    <row r="749" spans="1:7" s="47" customFormat="1" x14ac:dyDescent="0.2">
      <c r="A749" s="150" t="s">
        <v>669</v>
      </c>
      <c r="B749" s="151" t="s">
        <v>667</v>
      </c>
      <c r="C749" s="137">
        <v>12</v>
      </c>
      <c r="D749" s="138" t="s">
        <v>129</v>
      </c>
      <c r="E749" s="137">
        <v>606.97</v>
      </c>
      <c r="F749" s="136">
        <f>ROUND(E749*C749,2)</f>
        <v>7283.64</v>
      </c>
      <c r="G749" s="46"/>
    </row>
    <row r="750" spans="1:7" s="47" customFormat="1" x14ac:dyDescent="0.2">
      <c r="A750" s="70"/>
      <c r="B750" s="91"/>
      <c r="C750" s="117"/>
      <c r="D750" s="99"/>
      <c r="E750" s="117"/>
      <c r="F750" s="136"/>
      <c r="G750" s="46"/>
    </row>
    <row r="751" spans="1:7" s="47" customFormat="1" x14ac:dyDescent="0.2">
      <c r="A751" s="153">
        <v>6.5</v>
      </c>
      <c r="B751" s="151" t="s">
        <v>670</v>
      </c>
      <c r="C751" s="137">
        <v>2</v>
      </c>
      <c r="D751" s="138" t="s">
        <v>25</v>
      </c>
      <c r="E751" s="137">
        <v>18500</v>
      </c>
      <c r="F751" s="136">
        <f>ROUND(E751*C751,2)</f>
        <v>37000</v>
      </c>
      <c r="G751" s="46"/>
    </row>
    <row r="752" spans="1:7" s="47" customFormat="1" x14ac:dyDescent="0.2">
      <c r="A752" s="53"/>
      <c r="B752" s="54" t="s">
        <v>671</v>
      </c>
      <c r="C752" s="55"/>
      <c r="D752" s="56"/>
      <c r="E752" s="55"/>
      <c r="F752" s="57">
        <f>SUM(F122:F751)</f>
        <v>22609471.890000015</v>
      </c>
      <c r="G752" s="46"/>
    </row>
    <row r="753" spans="1:7" s="47" customFormat="1" x14ac:dyDescent="0.2">
      <c r="A753" s="26"/>
      <c r="B753" s="29"/>
      <c r="C753" s="28"/>
      <c r="D753" s="29"/>
      <c r="E753" s="28"/>
      <c r="F753" s="30">
        <f t="shared" ref="F753:F811" si="16">ROUND(C753*E753,2)</f>
        <v>0</v>
      </c>
      <c r="G753" s="46"/>
    </row>
    <row r="754" spans="1:7" s="47" customFormat="1" ht="38.25" x14ac:dyDescent="0.2">
      <c r="A754" s="26" t="s">
        <v>672</v>
      </c>
      <c r="B754" s="27" t="s">
        <v>673</v>
      </c>
      <c r="C754" s="59"/>
      <c r="D754" s="60"/>
      <c r="E754" s="59"/>
      <c r="F754" s="30">
        <f t="shared" si="16"/>
        <v>0</v>
      </c>
      <c r="G754" s="46"/>
    </row>
    <row r="755" spans="1:7" s="47" customFormat="1" x14ac:dyDescent="0.2">
      <c r="A755" s="64"/>
      <c r="B755" s="154"/>
      <c r="C755" s="59"/>
      <c r="D755" s="60"/>
      <c r="E755" s="59"/>
      <c r="F755" s="30">
        <f t="shared" si="16"/>
        <v>0</v>
      </c>
      <c r="G755" s="46"/>
    </row>
    <row r="756" spans="1:7" s="47" customFormat="1" x14ac:dyDescent="0.2">
      <c r="A756" s="64">
        <v>1</v>
      </c>
      <c r="B756" s="154" t="s">
        <v>619</v>
      </c>
      <c r="C756" s="59">
        <v>1</v>
      </c>
      <c r="D756" s="60" t="s">
        <v>25</v>
      </c>
      <c r="E756" s="59">
        <v>2950.89</v>
      </c>
      <c r="F756" s="30">
        <f>ROUND(C756*E756,2)</f>
        <v>2950.89</v>
      </c>
      <c r="G756" s="46"/>
    </row>
    <row r="757" spans="1:7" s="47" customFormat="1" x14ac:dyDescent="0.2">
      <c r="A757" s="64"/>
      <c r="B757" s="154"/>
      <c r="C757" s="59"/>
      <c r="D757" s="60"/>
      <c r="E757" s="59"/>
      <c r="F757" s="30">
        <f t="shared" si="16"/>
        <v>0</v>
      </c>
      <c r="G757" s="46"/>
    </row>
    <row r="758" spans="1:7" s="47" customFormat="1" x14ac:dyDescent="0.2">
      <c r="A758" s="26">
        <v>2</v>
      </c>
      <c r="B758" s="27" t="s">
        <v>674</v>
      </c>
      <c r="C758" s="59"/>
      <c r="D758" s="60"/>
      <c r="E758" s="59"/>
      <c r="F758" s="30">
        <f t="shared" si="16"/>
        <v>0</v>
      </c>
      <c r="G758" s="46"/>
    </row>
    <row r="759" spans="1:7" s="47" customFormat="1" x14ac:dyDescent="0.2">
      <c r="A759" s="64">
        <v>2.1</v>
      </c>
      <c r="B759" s="154" t="s">
        <v>675</v>
      </c>
      <c r="C759" s="59">
        <v>6</v>
      </c>
      <c r="D759" s="60" t="s">
        <v>30</v>
      </c>
      <c r="E759" s="59">
        <v>3600</v>
      </c>
      <c r="F759" s="30">
        <f>ROUND(C759*E759,2)</f>
        <v>21600</v>
      </c>
      <c r="G759" s="46"/>
    </row>
    <row r="760" spans="1:7" s="47" customFormat="1" x14ac:dyDescent="0.2">
      <c r="A760" s="64">
        <v>2.2000000000000002</v>
      </c>
      <c r="B760" s="154" t="s">
        <v>676</v>
      </c>
      <c r="C760" s="59">
        <v>2</v>
      </c>
      <c r="D760" s="60" t="s">
        <v>677</v>
      </c>
      <c r="E760" s="59">
        <v>1150</v>
      </c>
      <c r="F760" s="30">
        <f>ROUND(C760*E760,2)</f>
        <v>2300</v>
      </c>
      <c r="G760" s="46"/>
    </row>
    <row r="761" spans="1:7" s="47" customFormat="1" x14ac:dyDescent="0.2">
      <c r="A761" s="64"/>
      <c r="B761" s="154"/>
      <c r="C761" s="59"/>
      <c r="D761" s="60"/>
      <c r="E761" s="59"/>
      <c r="F761" s="30">
        <f t="shared" si="16"/>
        <v>0</v>
      </c>
      <c r="G761" s="46"/>
    </row>
    <row r="762" spans="1:7" s="47" customFormat="1" x14ac:dyDescent="0.2">
      <c r="A762" s="26">
        <v>3</v>
      </c>
      <c r="B762" s="27" t="s">
        <v>678</v>
      </c>
      <c r="C762" s="59"/>
      <c r="D762" s="60"/>
      <c r="E762" s="59"/>
      <c r="F762" s="30">
        <f>ROUND(C762*E762,2)</f>
        <v>0</v>
      </c>
      <c r="G762" s="46"/>
    </row>
    <row r="763" spans="1:7" s="47" customFormat="1" x14ac:dyDescent="0.2">
      <c r="A763" s="64">
        <v>3.1</v>
      </c>
      <c r="B763" s="154" t="s">
        <v>53</v>
      </c>
      <c r="C763" s="59">
        <v>12</v>
      </c>
      <c r="D763" s="60" t="s">
        <v>38</v>
      </c>
      <c r="E763" s="59">
        <v>1304.5999999999999</v>
      </c>
      <c r="F763" s="30">
        <f>ROUND(C763*E763,2)</f>
        <v>15655.2</v>
      </c>
      <c r="G763" s="46"/>
    </row>
    <row r="764" spans="1:7" s="47" customFormat="1" x14ac:dyDescent="0.2">
      <c r="A764" s="64">
        <v>3.2</v>
      </c>
      <c r="B764" s="154" t="s">
        <v>55</v>
      </c>
      <c r="C764" s="59">
        <v>27</v>
      </c>
      <c r="D764" s="60" t="s">
        <v>38</v>
      </c>
      <c r="E764" s="59">
        <v>1307.68</v>
      </c>
      <c r="F764" s="30">
        <f>ROUND(C764*E764,2)</f>
        <v>35307.360000000001</v>
      </c>
      <c r="G764" s="46"/>
    </row>
    <row r="765" spans="1:7" s="47" customFormat="1" x14ac:dyDescent="0.2">
      <c r="A765" s="64"/>
      <c r="B765" s="154"/>
      <c r="C765" s="59"/>
      <c r="D765" s="60"/>
      <c r="E765" s="59"/>
      <c r="F765" s="30"/>
      <c r="G765" s="46"/>
    </row>
    <row r="766" spans="1:7" s="47" customFormat="1" x14ac:dyDescent="0.2">
      <c r="A766" s="109">
        <v>4</v>
      </c>
      <c r="B766" s="73" t="s">
        <v>679</v>
      </c>
      <c r="C766" s="68"/>
      <c r="D766" s="99"/>
      <c r="E766" s="68"/>
      <c r="F766" s="30">
        <f t="shared" si="16"/>
        <v>0</v>
      </c>
      <c r="G766" s="46"/>
    </row>
    <row r="767" spans="1:7" s="47" customFormat="1" x14ac:dyDescent="0.2">
      <c r="A767" s="70">
        <v>4.0999999999999996</v>
      </c>
      <c r="B767" s="72" t="s">
        <v>680</v>
      </c>
      <c r="C767" s="68">
        <v>7.88</v>
      </c>
      <c r="D767" s="99" t="s">
        <v>38</v>
      </c>
      <c r="E767" s="68">
        <v>19044.16</v>
      </c>
      <c r="F767" s="30">
        <f t="shared" si="16"/>
        <v>150067.98000000001</v>
      </c>
      <c r="G767" s="46"/>
    </row>
    <row r="768" spans="1:7" s="47" customFormat="1" x14ac:dyDescent="0.2">
      <c r="A768" s="70">
        <v>4.2</v>
      </c>
      <c r="B768" s="72" t="s">
        <v>681</v>
      </c>
      <c r="C768" s="68">
        <v>17.41</v>
      </c>
      <c r="D768" s="99" t="s">
        <v>38</v>
      </c>
      <c r="E768" s="68">
        <v>24231.62</v>
      </c>
      <c r="F768" s="30">
        <f t="shared" si="16"/>
        <v>421872.5</v>
      </c>
      <c r="G768" s="46"/>
    </row>
    <row r="769" spans="1:7" s="47" customFormat="1" x14ac:dyDescent="0.2">
      <c r="A769" s="70">
        <v>4.3</v>
      </c>
      <c r="B769" s="72" t="s">
        <v>682</v>
      </c>
      <c r="C769" s="68">
        <v>2.13</v>
      </c>
      <c r="D769" s="99" t="s">
        <v>38</v>
      </c>
      <c r="E769" s="68">
        <v>17450.71</v>
      </c>
      <c r="F769" s="30">
        <f t="shared" si="16"/>
        <v>37170.01</v>
      </c>
      <c r="G769" s="46"/>
    </row>
    <row r="770" spans="1:7" s="47" customFormat="1" x14ac:dyDescent="0.2">
      <c r="A770" s="70">
        <v>4.4000000000000004</v>
      </c>
      <c r="B770" s="72" t="s">
        <v>683</v>
      </c>
      <c r="C770" s="68">
        <v>46.25</v>
      </c>
      <c r="D770" s="99" t="s">
        <v>38</v>
      </c>
      <c r="E770" s="68">
        <v>10511.29</v>
      </c>
      <c r="F770" s="30">
        <f t="shared" si="16"/>
        <v>486147.16</v>
      </c>
      <c r="G770" s="46"/>
    </row>
    <row r="771" spans="1:7" s="47" customFormat="1" x14ac:dyDescent="0.2">
      <c r="A771" s="70"/>
      <c r="B771" s="72"/>
      <c r="C771" s="68"/>
      <c r="D771" s="99"/>
      <c r="E771" s="68"/>
      <c r="F771" s="30">
        <f t="shared" si="16"/>
        <v>0</v>
      </c>
      <c r="G771" s="46"/>
    </row>
    <row r="772" spans="1:7" s="47" customFormat="1" x14ac:dyDescent="0.2">
      <c r="A772" s="66">
        <v>5</v>
      </c>
      <c r="B772" s="67" t="s">
        <v>472</v>
      </c>
      <c r="C772" s="117"/>
      <c r="D772" s="99"/>
      <c r="E772" s="117"/>
      <c r="F772" s="30">
        <f t="shared" si="16"/>
        <v>0</v>
      </c>
      <c r="G772" s="46"/>
    </row>
    <row r="773" spans="1:7" s="47" customFormat="1" x14ac:dyDescent="0.2">
      <c r="A773" s="75">
        <v>5.0999999999999996</v>
      </c>
      <c r="B773" s="91" t="s">
        <v>439</v>
      </c>
      <c r="C773" s="117">
        <v>308.31</v>
      </c>
      <c r="D773" s="99" t="s">
        <v>85</v>
      </c>
      <c r="E773" s="68">
        <v>453.25</v>
      </c>
      <c r="F773" s="30">
        <f t="shared" si="16"/>
        <v>139741.51</v>
      </c>
      <c r="G773" s="46"/>
    </row>
    <row r="774" spans="1:7" s="47" customFormat="1" x14ac:dyDescent="0.2">
      <c r="A774" s="75">
        <v>5.2</v>
      </c>
      <c r="B774" s="91" t="s">
        <v>627</v>
      </c>
      <c r="C774" s="117">
        <v>36.799999999999997</v>
      </c>
      <c r="D774" s="99" t="s">
        <v>85</v>
      </c>
      <c r="E774" s="68">
        <v>296.02</v>
      </c>
      <c r="F774" s="30">
        <f t="shared" si="16"/>
        <v>10893.54</v>
      </c>
      <c r="G774" s="46"/>
    </row>
    <row r="775" spans="1:7" s="47" customFormat="1" x14ac:dyDescent="0.2">
      <c r="A775" s="101">
        <v>5.3</v>
      </c>
      <c r="B775" s="119" t="s">
        <v>134</v>
      </c>
      <c r="C775" s="120">
        <v>75.599999999999994</v>
      </c>
      <c r="D775" s="112" t="s">
        <v>129</v>
      </c>
      <c r="E775" s="81">
        <v>71.02</v>
      </c>
      <c r="F775" s="52">
        <f t="shared" si="16"/>
        <v>5369.11</v>
      </c>
      <c r="G775" s="46"/>
    </row>
    <row r="776" spans="1:7" s="47" customFormat="1" x14ac:dyDescent="0.2">
      <c r="A776" s="75">
        <v>5.4</v>
      </c>
      <c r="B776" s="91" t="s">
        <v>684</v>
      </c>
      <c r="C776" s="117">
        <v>381.91</v>
      </c>
      <c r="D776" s="99" t="s">
        <v>85</v>
      </c>
      <c r="E776" s="68">
        <v>113.92</v>
      </c>
      <c r="F776" s="30">
        <f t="shared" si="16"/>
        <v>43507.19</v>
      </c>
      <c r="G776" s="46"/>
    </row>
    <row r="777" spans="1:7" s="47" customFormat="1" ht="25.5" x14ac:dyDescent="0.2">
      <c r="A777" s="75">
        <v>5.5</v>
      </c>
      <c r="B777" s="91" t="s">
        <v>685</v>
      </c>
      <c r="C777" s="117">
        <v>252.28</v>
      </c>
      <c r="D777" s="99" t="s">
        <v>85</v>
      </c>
      <c r="E777" s="68">
        <v>113.92</v>
      </c>
      <c r="F777" s="30">
        <f t="shared" si="16"/>
        <v>28739.74</v>
      </c>
      <c r="G777" s="46"/>
    </row>
    <row r="778" spans="1:7" s="47" customFormat="1" x14ac:dyDescent="0.2">
      <c r="A778" s="75"/>
      <c r="B778" s="91"/>
      <c r="C778" s="117"/>
      <c r="D778" s="99"/>
      <c r="E778" s="117"/>
      <c r="F778" s="30">
        <f t="shared" si="16"/>
        <v>0</v>
      </c>
      <c r="G778" s="46"/>
    </row>
    <row r="779" spans="1:7" s="47" customFormat="1" x14ac:dyDescent="0.2">
      <c r="A779" s="66">
        <v>6</v>
      </c>
      <c r="B779" s="67" t="s">
        <v>686</v>
      </c>
      <c r="C779" s="117"/>
      <c r="D779" s="99"/>
      <c r="E779" s="117"/>
      <c r="F779" s="30"/>
      <c r="G779" s="46"/>
    </row>
    <row r="780" spans="1:7" s="47" customFormat="1" x14ac:dyDescent="0.2">
      <c r="A780" s="75">
        <v>6.1</v>
      </c>
      <c r="B780" s="155" t="s">
        <v>687</v>
      </c>
      <c r="C780" s="117">
        <v>62</v>
      </c>
      <c r="D780" s="99" t="s">
        <v>129</v>
      </c>
      <c r="E780" s="117">
        <v>42.71</v>
      </c>
      <c r="F780" s="30">
        <f>ROUND(C780*E780,2)</f>
        <v>2648.02</v>
      </c>
      <c r="G780" s="46"/>
    </row>
    <row r="781" spans="1:7" s="47" customFormat="1" x14ac:dyDescent="0.2">
      <c r="A781" s="70">
        <v>6.2</v>
      </c>
      <c r="B781" s="91" t="s">
        <v>688</v>
      </c>
      <c r="C781" s="117">
        <v>3</v>
      </c>
      <c r="D781" s="99" t="s">
        <v>30</v>
      </c>
      <c r="E781" s="117">
        <v>3600</v>
      </c>
      <c r="F781" s="30">
        <f>ROUND(C781*E781,2)</f>
        <v>10800</v>
      </c>
      <c r="G781" s="46"/>
    </row>
    <row r="782" spans="1:7" s="47" customFormat="1" x14ac:dyDescent="0.2">
      <c r="A782" s="70">
        <v>6.3</v>
      </c>
      <c r="B782" s="91" t="s">
        <v>689</v>
      </c>
      <c r="C782" s="117">
        <v>6</v>
      </c>
      <c r="D782" s="99" t="s">
        <v>30</v>
      </c>
      <c r="E782" s="117">
        <v>2400</v>
      </c>
      <c r="F782" s="30">
        <f>ROUND(C782*E782,2)</f>
        <v>14400</v>
      </c>
      <c r="G782" s="46"/>
    </row>
    <row r="783" spans="1:7" s="47" customFormat="1" x14ac:dyDescent="0.2">
      <c r="A783" s="70"/>
      <c r="B783" s="91"/>
      <c r="C783" s="117"/>
      <c r="D783" s="99"/>
      <c r="E783" s="117"/>
      <c r="F783" s="30"/>
      <c r="G783" s="46"/>
    </row>
    <row r="784" spans="1:7" s="47" customFormat="1" ht="25.5" x14ac:dyDescent="0.2">
      <c r="A784" s="66">
        <v>7</v>
      </c>
      <c r="B784" s="67" t="s">
        <v>690</v>
      </c>
      <c r="C784" s="117"/>
      <c r="D784" s="99"/>
      <c r="E784" s="117"/>
      <c r="F784" s="30"/>
      <c r="G784" s="46"/>
    </row>
    <row r="785" spans="1:7" s="47" customFormat="1" x14ac:dyDescent="0.2">
      <c r="A785" s="70">
        <v>7.1</v>
      </c>
      <c r="B785" s="91" t="s">
        <v>691</v>
      </c>
      <c r="C785" s="117">
        <v>1</v>
      </c>
      <c r="D785" s="99" t="s">
        <v>38</v>
      </c>
      <c r="E785" s="117">
        <v>19085.810000000001</v>
      </c>
      <c r="F785" s="30">
        <f t="shared" si="16"/>
        <v>19085.810000000001</v>
      </c>
      <c r="G785" s="46"/>
    </row>
    <row r="786" spans="1:7" s="47" customFormat="1" x14ac:dyDescent="0.2">
      <c r="A786" s="70">
        <v>7.2</v>
      </c>
      <c r="B786" s="91" t="s">
        <v>692</v>
      </c>
      <c r="C786" s="117">
        <v>6.66</v>
      </c>
      <c r="D786" s="99" t="s">
        <v>85</v>
      </c>
      <c r="E786" s="117">
        <v>306.62</v>
      </c>
      <c r="F786" s="30">
        <f t="shared" si="16"/>
        <v>2042.09</v>
      </c>
      <c r="G786" s="46"/>
    </row>
    <row r="787" spans="1:7" s="47" customFormat="1" x14ac:dyDescent="0.2">
      <c r="A787" s="75"/>
      <c r="B787" s="91"/>
      <c r="C787" s="117"/>
      <c r="D787" s="99"/>
      <c r="E787" s="117"/>
      <c r="F787" s="30">
        <f t="shared" si="16"/>
        <v>0</v>
      </c>
      <c r="G787" s="46"/>
    </row>
    <row r="788" spans="1:7" s="47" customFormat="1" x14ac:dyDescent="0.2">
      <c r="A788" s="66">
        <v>8</v>
      </c>
      <c r="B788" s="67" t="s">
        <v>501</v>
      </c>
      <c r="C788" s="117"/>
      <c r="D788" s="99"/>
      <c r="E788" s="117"/>
      <c r="F788" s="30">
        <f t="shared" si="16"/>
        <v>0</v>
      </c>
      <c r="G788" s="46"/>
    </row>
    <row r="789" spans="1:7" s="47" customFormat="1" x14ac:dyDescent="0.2">
      <c r="A789" s="75">
        <v>8.1</v>
      </c>
      <c r="B789" s="91" t="s">
        <v>501</v>
      </c>
      <c r="C789" s="117">
        <v>62</v>
      </c>
      <c r="D789" s="99" t="s">
        <v>129</v>
      </c>
      <c r="E789" s="117">
        <v>6537.75</v>
      </c>
      <c r="F789" s="30">
        <f t="shared" si="16"/>
        <v>405340.5</v>
      </c>
      <c r="G789" s="46"/>
    </row>
    <row r="790" spans="1:7" s="47" customFormat="1" x14ac:dyDescent="0.2">
      <c r="A790" s="93"/>
      <c r="B790" s="91"/>
      <c r="C790" s="117"/>
      <c r="D790" s="99"/>
      <c r="E790" s="117"/>
      <c r="F790" s="30">
        <f t="shared" si="16"/>
        <v>0</v>
      </c>
      <c r="G790" s="46"/>
    </row>
    <row r="791" spans="1:7" s="47" customFormat="1" x14ac:dyDescent="0.2">
      <c r="A791" s="66">
        <v>9</v>
      </c>
      <c r="B791" s="67" t="s">
        <v>631</v>
      </c>
      <c r="C791" s="117"/>
      <c r="D791" s="99"/>
      <c r="E791" s="117"/>
      <c r="F791" s="30">
        <f t="shared" si="16"/>
        <v>0</v>
      </c>
      <c r="G791" s="46"/>
    </row>
    <row r="792" spans="1:7" s="47" customFormat="1" x14ac:dyDescent="0.2">
      <c r="A792" s="75">
        <v>9.1</v>
      </c>
      <c r="B792" s="155" t="s">
        <v>693</v>
      </c>
      <c r="C792" s="117">
        <v>46.32</v>
      </c>
      <c r="D792" s="99" t="s">
        <v>129</v>
      </c>
      <c r="E792" s="117">
        <v>1574.35</v>
      </c>
      <c r="F792" s="30">
        <f t="shared" si="16"/>
        <v>72923.89</v>
      </c>
      <c r="G792" s="46"/>
    </row>
    <row r="793" spans="1:7" s="47" customFormat="1" ht="25.5" x14ac:dyDescent="0.2">
      <c r="A793" s="75">
        <v>9.1999999999999993</v>
      </c>
      <c r="B793" s="155" t="s">
        <v>641</v>
      </c>
      <c r="C793" s="117">
        <v>2</v>
      </c>
      <c r="D793" s="99" t="s">
        <v>25</v>
      </c>
      <c r="E793" s="117">
        <v>4253.8999999999996</v>
      </c>
      <c r="F793" s="30">
        <f t="shared" si="16"/>
        <v>8507.7999999999993</v>
      </c>
      <c r="G793" s="46"/>
    </row>
    <row r="794" spans="1:7" s="47" customFormat="1" ht="25.5" x14ac:dyDescent="0.2">
      <c r="A794" s="75">
        <v>9.3000000000000007</v>
      </c>
      <c r="B794" s="155" t="s">
        <v>694</v>
      </c>
      <c r="C794" s="117">
        <v>2</v>
      </c>
      <c r="D794" s="99" t="s">
        <v>25</v>
      </c>
      <c r="E794" s="117">
        <v>2781</v>
      </c>
      <c r="F794" s="30">
        <f t="shared" si="16"/>
        <v>5562</v>
      </c>
      <c r="G794" s="46"/>
    </row>
    <row r="795" spans="1:7" s="47" customFormat="1" x14ac:dyDescent="0.2">
      <c r="A795" s="75">
        <v>9.4</v>
      </c>
      <c r="B795" s="155" t="s">
        <v>695</v>
      </c>
      <c r="C795" s="117">
        <v>1</v>
      </c>
      <c r="D795" s="99" t="s">
        <v>25</v>
      </c>
      <c r="E795" s="117">
        <v>3403.12</v>
      </c>
      <c r="F795" s="30">
        <f t="shared" si="16"/>
        <v>3403.12</v>
      </c>
      <c r="G795" s="46"/>
    </row>
    <row r="796" spans="1:7" s="47" customFormat="1" ht="25.5" x14ac:dyDescent="0.2">
      <c r="A796" s="75">
        <v>9.5</v>
      </c>
      <c r="B796" s="155" t="s">
        <v>696</v>
      </c>
      <c r="C796" s="117">
        <v>2</v>
      </c>
      <c r="D796" s="99" t="s">
        <v>25</v>
      </c>
      <c r="E796" s="117">
        <v>3403.12</v>
      </c>
      <c r="F796" s="30">
        <f t="shared" si="16"/>
        <v>6806.24</v>
      </c>
      <c r="G796" s="46"/>
    </row>
    <row r="797" spans="1:7" s="31" customFormat="1" x14ac:dyDescent="0.2">
      <c r="A797" s="75">
        <v>9.6</v>
      </c>
      <c r="B797" s="155" t="s">
        <v>697</v>
      </c>
      <c r="C797" s="117">
        <v>2</v>
      </c>
      <c r="D797" s="99" t="s">
        <v>25</v>
      </c>
      <c r="E797" s="117">
        <v>1458.48</v>
      </c>
      <c r="F797" s="30">
        <f t="shared" si="16"/>
        <v>2916.96</v>
      </c>
      <c r="G797" s="40"/>
    </row>
    <row r="798" spans="1:7" s="47" customFormat="1" x14ac:dyDescent="0.2">
      <c r="A798" s="75">
        <v>9.6999999999999993</v>
      </c>
      <c r="B798" s="155" t="s">
        <v>698</v>
      </c>
      <c r="C798" s="117">
        <v>3</v>
      </c>
      <c r="D798" s="99" t="s">
        <v>25</v>
      </c>
      <c r="E798" s="117">
        <v>1093.8599999999999</v>
      </c>
      <c r="F798" s="30">
        <f t="shared" si="16"/>
        <v>3281.58</v>
      </c>
      <c r="G798" s="46"/>
    </row>
    <row r="799" spans="1:7" s="47" customFormat="1" x14ac:dyDescent="0.2">
      <c r="A799" s="75">
        <v>9.8000000000000007</v>
      </c>
      <c r="B799" s="155" t="s">
        <v>145</v>
      </c>
      <c r="C799" s="117">
        <v>1</v>
      </c>
      <c r="D799" s="99" t="s">
        <v>25</v>
      </c>
      <c r="E799" s="117">
        <v>17237.59</v>
      </c>
      <c r="F799" s="30">
        <f t="shared" si="16"/>
        <v>17237.59</v>
      </c>
      <c r="G799" s="46"/>
    </row>
    <row r="800" spans="1:7" s="47" customFormat="1" x14ac:dyDescent="0.2">
      <c r="A800" s="64"/>
      <c r="B800" s="154"/>
      <c r="C800" s="59"/>
      <c r="D800" s="60"/>
      <c r="E800" s="59"/>
      <c r="F800" s="30">
        <f t="shared" si="16"/>
        <v>0</v>
      </c>
      <c r="G800" s="46"/>
    </row>
    <row r="801" spans="1:7" s="47" customFormat="1" ht="25.5" x14ac:dyDescent="0.2">
      <c r="A801" s="92">
        <v>10</v>
      </c>
      <c r="B801" s="156" t="s">
        <v>699</v>
      </c>
      <c r="C801" s="117"/>
      <c r="D801" s="99"/>
      <c r="E801" s="117"/>
      <c r="F801" s="30">
        <f t="shared" si="16"/>
        <v>0</v>
      </c>
      <c r="G801" s="46"/>
    </row>
    <row r="802" spans="1:7" s="47" customFormat="1" x14ac:dyDescent="0.2">
      <c r="A802" s="75">
        <v>10.1</v>
      </c>
      <c r="B802" s="155" t="s">
        <v>700</v>
      </c>
      <c r="C802" s="117">
        <v>52</v>
      </c>
      <c r="D802" s="99" t="s">
        <v>25</v>
      </c>
      <c r="E802" s="117">
        <v>96.33</v>
      </c>
      <c r="F802" s="30">
        <f t="shared" si="16"/>
        <v>5009.16</v>
      </c>
      <c r="G802" s="46"/>
    </row>
    <row r="803" spans="1:7" s="47" customFormat="1" x14ac:dyDescent="0.2">
      <c r="A803" s="75">
        <v>10.199999999999999</v>
      </c>
      <c r="B803" s="155" t="s">
        <v>701</v>
      </c>
      <c r="C803" s="117">
        <v>52</v>
      </c>
      <c r="D803" s="99" t="s">
        <v>25</v>
      </c>
      <c r="E803" s="117">
        <v>59.71</v>
      </c>
      <c r="F803" s="30">
        <f t="shared" si="16"/>
        <v>3104.92</v>
      </c>
      <c r="G803" s="46"/>
    </row>
    <row r="804" spans="1:7" s="47" customFormat="1" x14ac:dyDescent="0.2">
      <c r="A804" s="75">
        <v>10.3</v>
      </c>
      <c r="B804" s="155" t="s">
        <v>702</v>
      </c>
      <c r="C804" s="117">
        <v>4</v>
      </c>
      <c r="D804" s="99" t="s">
        <v>30</v>
      </c>
      <c r="E804" s="117">
        <v>1850</v>
      </c>
      <c r="F804" s="30">
        <f t="shared" si="16"/>
        <v>7400</v>
      </c>
      <c r="G804" s="46"/>
    </row>
    <row r="805" spans="1:7" s="47" customFormat="1" x14ac:dyDescent="0.2">
      <c r="A805" s="75">
        <v>10.4</v>
      </c>
      <c r="B805" s="155" t="s">
        <v>703</v>
      </c>
      <c r="C805" s="117">
        <v>4</v>
      </c>
      <c r="D805" s="99" t="s">
        <v>30</v>
      </c>
      <c r="E805" s="117">
        <v>1200</v>
      </c>
      <c r="F805" s="30">
        <f t="shared" si="16"/>
        <v>4800</v>
      </c>
      <c r="G805" s="46"/>
    </row>
    <row r="806" spans="1:7" s="47" customFormat="1" x14ac:dyDescent="0.2">
      <c r="A806" s="64"/>
      <c r="B806" s="154"/>
      <c r="C806" s="59"/>
      <c r="D806" s="60"/>
      <c r="E806" s="59"/>
      <c r="F806" s="30">
        <f t="shared" si="16"/>
        <v>0</v>
      </c>
      <c r="G806" s="46"/>
    </row>
    <row r="807" spans="1:7" s="47" customFormat="1" x14ac:dyDescent="0.2">
      <c r="A807" s="76">
        <v>11</v>
      </c>
      <c r="B807" s="155" t="s">
        <v>704</v>
      </c>
      <c r="C807" s="117">
        <v>48</v>
      </c>
      <c r="D807" s="99" t="s">
        <v>38</v>
      </c>
      <c r="E807" s="117">
        <v>1087.17</v>
      </c>
      <c r="F807" s="30">
        <f t="shared" si="16"/>
        <v>52184.160000000003</v>
      </c>
      <c r="G807" s="46"/>
    </row>
    <row r="808" spans="1:7" s="47" customFormat="1" x14ac:dyDescent="0.2">
      <c r="A808" s="64"/>
      <c r="B808" s="154"/>
      <c r="C808" s="59"/>
      <c r="D808" s="60"/>
      <c r="E808" s="59"/>
      <c r="F808" s="30">
        <f t="shared" si="16"/>
        <v>0</v>
      </c>
      <c r="G808" s="46"/>
    </row>
    <row r="809" spans="1:7" s="47" customFormat="1" x14ac:dyDescent="0.2">
      <c r="A809" s="70">
        <v>12</v>
      </c>
      <c r="B809" s="91" t="s">
        <v>705</v>
      </c>
      <c r="C809" s="117">
        <v>3155.86</v>
      </c>
      <c r="D809" s="99" t="s">
        <v>85</v>
      </c>
      <c r="E809" s="117">
        <v>82.1</v>
      </c>
      <c r="F809" s="30">
        <f t="shared" si="16"/>
        <v>259096.11</v>
      </c>
      <c r="G809" s="46"/>
    </row>
    <row r="810" spans="1:7" s="47" customFormat="1" x14ac:dyDescent="0.2">
      <c r="A810" s="70">
        <v>13</v>
      </c>
      <c r="B810" s="91" t="s">
        <v>70</v>
      </c>
      <c r="C810" s="117">
        <v>1</v>
      </c>
      <c r="D810" s="99" t="s">
        <v>25</v>
      </c>
      <c r="E810" s="117">
        <v>4969.92</v>
      </c>
      <c r="F810" s="30">
        <f t="shared" si="16"/>
        <v>4969.92</v>
      </c>
      <c r="G810" s="46"/>
    </row>
    <row r="811" spans="1:7" s="47" customFormat="1" x14ac:dyDescent="0.2">
      <c r="A811" s="70">
        <v>14</v>
      </c>
      <c r="B811" s="91" t="s">
        <v>706</v>
      </c>
      <c r="C811" s="117">
        <v>2</v>
      </c>
      <c r="D811" s="99" t="s">
        <v>25</v>
      </c>
      <c r="E811" s="117">
        <v>12500</v>
      </c>
      <c r="F811" s="30">
        <f t="shared" si="16"/>
        <v>25000</v>
      </c>
      <c r="G811" s="46"/>
    </row>
    <row r="812" spans="1:7" s="47" customFormat="1" x14ac:dyDescent="0.2">
      <c r="A812" s="70"/>
      <c r="B812" s="91"/>
      <c r="C812" s="117"/>
      <c r="D812" s="99"/>
      <c r="E812" s="117"/>
      <c r="F812" s="30"/>
      <c r="G812" s="46"/>
    </row>
    <row r="813" spans="1:7" s="47" customFormat="1" ht="38.25" x14ac:dyDescent="0.2">
      <c r="A813" s="76">
        <v>15</v>
      </c>
      <c r="B813" s="155" t="s">
        <v>707</v>
      </c>
      <c r="C813" s="117">
        <v>236.61</v>
      </c>
      <c r="D813" s="99" t="s">
        <v>129</v>
      </c>
      <c r="E813" s="117">
        <v>1483.88</v>
      </c>
      <c r="F813" s="30">
        <f>ROUND(C813*E813,2)</f>
        <v>351100.85</v>
      </c>
      <c r="G813" s="46"/>
    </row>
    <row r="814" spans="1:7" s="47" customFormat="1" x14ac:dyDescent="0.2">
      <c r="A814" s="70"/>
      <c r="B814" s="91"/>
      <c r="C814" s="151"/>
      <c r="D814" s="151"/>
      <c r="E814" s="151"/>
      <c r="F814" s="151"/>
      <c r="G814" s="46"/>
    </row>
    <row r="815" spans="1:7" s="47" customFormat="1" x14ac:dyDescent="0.2">
      <c r="A815" s="76">
        <v>16</v>
      </c>
      <c r="B815" s="155" t="s">
        <v>708</v>
      </c>
      <c r="C815" s="117">
        <v>48</v>
      </c>
      <c r="D815" s="99" t="s">
        <v>38</v>
      </c>
      <c r="E815" s="117">
        <v>130.81</v>
      </c>
      <c r="F815" s="30">
        <f t="shared" ref="F815:F830" si="17">ROUND(C815*E815,2)</f>
        <v>6278.88</v>
      </c>
      <c r="G815" s="46"/>
    </row>
    <row r="816" spans="1:7" s="47" customFormat="1" x14ac:dyDescent="0.2">
      <c r="A816" s="70"/>
      <c r="B816" s="91"/>
      <c r="C816" s="117"/>
      <c r="D816" s="99"/>
      <c r="E816" s="117"/>
      <c r="F816" s="30">
        <f>ROUND(C816*E816,2)</f>
        <v>0</v>
      </c>
      <c r="G816" s="46"/>
    </row>
    <row r="817" spans="1:7" s="47" customFormat="1" x14ac:dyDescent="0.2">
      <c r="A817" s="76">
        <v>17</v>
      </c>
      <c r="B817" s="155" t="s">
        <v>709</v>
      </c>
      <c r="C817" s="117">
        <v>155.56</v>
      </c>
      <c r="D817" s="99" t="s">
        <v>85</v>
      </c>
      <c r="E817" s="117">
        <v>707.01503564628001</v>
      </c>
      <c r="F817" s="30">
        <f t="shared" si="17"/>
        <v>109983.26</v>
      </c>
      <c r="G817" s="46"/>
    </row>
    <row r="818" spans="1:7" s="47" customFormat="1" x14ac:dyDescent="0.2">
      <c r="A818" s="70"/>
      <c r="B818" s="91"/>
      <c r="C818" s="117"/>
      <c r="D818" s="99"/>
      <c r="E818" s="117"/>
      <c r="F818" s="30">
        <f>ROUND(C818*E818,2)</f>
        <v>0</v>
      </c>
      <c r="G818" s="46"/>
    </row>
    <row r="819" spans="1:7" s="47" customFormat="1" ht="25.5" x14ac:dyDescent="0.2">
      <c r="A819" s="92">
        <v>18</v>
      </c>
      <c r="B819" s="156" t="s">
        <v>710</v>
      </c>
      <c r="C819" s="117"/>
      <c r="D819" s="99"/>
      <c r="E819" s="117"/>
      <c r="F819" s="30">
        <f t="shared" si="17"/>
        <v>0</v>
      </c>
      <c r="G819" s="46"/>
    </row>
    <row r="820" spans="1:7" s="47" customFormat="1" x14ac:dyDescent="0.2">
      <c r="A820" s="75">
        <v>18.100000000000001</v>
      </c>
      <c r="B820" s="155" t="s">
        <v>711</v>
      </c>
      <c r="C820" s="117">
        <v>6</v>
      </c>
      <c r="D820" s="99" t="s">
        <v>30</v>
      </c>
      <c r="E820" s="117">
        <v>4800</v>
      </c>
      <c r="F820" s="30">
        <f t="shared" si="17"/>
        <v>28800</v>
      </c>
      <c r="G820" s="46"/>
    </row>
    <row r="821" spans="1:7" s="47" customFormat="1" x14ac:dyDescent="0.2">
      <c r="A821" s="75">
        <v>18.2</v>
      </c>
      <c r="B821" s="155" t="s">
        <v>712</v>
      </c>
      <c r="C821" s="117">
        <v>4</v>
      </c>
      <c r="D821" s="99" t="s">
        <v>713</v>
      </c>
      <c r="E821" s="117">
        <v>1150</v>
      </c>
      <c r="F821" s="30">
        <f t="shared" si="17"/>
        <v>4600</v>
      </c>
      <c r="G821" s="46"/>
    </row>
    <row r="822" spans="1:7" s="47" customFormat="1" x14ac:dyDescent="0.2">
      <c r="A822" s="70"/>
      <c r="B822" s="91"/>
      <c r="C822" s="117"/>
      <c r="D822" s="99"/>
      <c r="E822" s="117"/>
      <c r="F822" s="30">
        <f t="shared" si="17"/>
        <v>0</v>
      </c>
      <c r="G822" s="46"/>
    </row>
    <row r="823" spans="1:7" s="47" customFormat="1" ht="25.5" x14ac:dyDescent="0.2">
      <c r="A823" s="157">
        <v>19</v>
      </c>
      <c r="B823" s="158" t="s">
        <v>714</v>
      </c>
      <c r="C823" s="120">
        <v>10</v>
      </c>
      <c r="D823" s="112" t="s">
        <v>25</v>
      </c>
      <c r="E823" s="120">
        <v>9870.4</v>
      </c>
      <c r="F823" s="52">
        <f t="shared" si="17"/>
        <v>98704</v>
      </c>
      <c r="G823" s="46"/>
    </row>
    <row r="824" spans="1:7" s="47" customFormat="1" x14ac:dyDescent="0.2">
      <c r="A824" s="70"/>
      <c r="B824" s="91"/>
      <c r="C824" s="117"/>
      <c r="D824" s="99"/>
      <c r="E824" s="117"/>
      <c r="F824" s="30">
        <f t="shared" si="17"/>
        <v>0</v>
      </c>
      <c r="G824" s="46"/>
    </row>
    <row r="825" spans="1:7" s="47" customFormat="1" ht="25.5" x14ac:dyDescent="0.2">
      <c r="A825" s="92">
        <v>20</v>
      </c>
      <c r="B825" s="156" t="s">
        <v>715</v>
      </c>
      <c r="C825" s="117"/>
      <c r="D825" s="99"/>
      <c r="E825" s="117"/>
      <c r="F825" s="30">
        <f t="shared" si="17"/>
        <v>0</v>
      </c>
      <c r="G825" s="46"/>
    </row>
    <row r="826" spans="1:7" s="47" customFormat="1" x14ac:dyDescent="0.2">
      <c r="A826" s="75">
        <v>20.100000000000001</v>
      </c>
      <c r="B826" s="155" t="s">
        <v>716</v>
      </c>
      <c r="C826" s="117">
        <v>473.25</v>
      </c>
      <c r="D826" s="99" t="s">
        <v>38</v>
      </c>
      <c r="E826" s="117">
        <v>388.28</v>
      </c>
      <c r="F826" s="30">
        <f t="shared" si="17"/>
        <v>183753.51</v>
      </c>
      <c r="G826" s="46"/>
    </row>
    <row r="827" spans="1:7" s="47" customFormat="1" x14ac:dyDescent="0.2">
      <c r="A827" s="75">
        <v>20.2</v>
      </c>
      <c r="B827" s="155" t="s">
        <v>464</v>
      </c>
      <c r="C827" s="117">
        <v>567.9</v>
      </c>
      <c r="D827" s="99" t="s">
        <v>38</v>
      </c>
      <c r="E827" s="117">
        <v>130.81</v>
      </c>
      <c r="F827" s="30">
        <f t="shared" si="17"/>
        <v>74287</v>
      </c>
      <c r="G827" s="46"/>
    </row>
    <row r="828" spans="1:7" s="47" customFormat="1" x14ac:dyDescent="0.2">
      <c r="A828" s="70"/>
      <c r="B828" s="91"/>
      <c r="C828" s="117"/>
      <c r="D828" s="99"/>
      <c r="E828" s="117"/>
      <c r="F828" s="30">
        <f t="shared" si="17"/>
        <v>0</v>
      </c>
      <c r="G828" s="46"/>
    </row>
    <row r="829" spans="1:7" s="47" customFormat="1" x14ac:dyDescent="0.2">
      <c r="A829" s="76">
        <v>21</v>
      </c>
      <c r="B829" s="155" t="s">
        <v>717</v>
      </c>
      <c r="C829" s="117">
        <v>6.27</v>
      </c>
      <c r="D829" s="99" t="s">
        <v>38</v>
      </c>
      <c r="E829" s="117">
        <v>4399.42</v>
      </c>
      <c r="F829" s="30">
        <f t="shared" si="17"/>
        <v>27584.36</v>
      </c>
      <c r="G829" s="46"/>
    </row>
    <row r="830" spans="1:7" s="47" customFormat="1" ht="25.5" x14ac:dyDescent="0.2">
      <c r="A830" s="76">
        <v>22</v>
      </c>
      <c r="B830" s="155" t="s">
        <v>718</v>
      </c>
      <c r="C830" s="117">
        <v>1</v>
      </c>
      <c r="D830" s="99" t="s">
        <v>25</v>
      </c>
      <c r="E830" s="117">
        <v>8871.2999999999993</v>
      </c>
      <c r="F830" s="30">
        <f t="shared" si="17"/>
        <v>8871.2999999999993</v>
      </c>
      <c r="G830" s="46"/>
    </row>
    <row r="831" spans="1:7" s="47" customFormat="1" x14ac:dyDescent="0.2">
      <c r="A831" s="53"/>
      <c r="B831" s="54" t="s">
        <v>719</v>
      </c>
      <c r="C831" s="55"/>
      <c r="D831" s="56"/>
      <c r="E831" s="55"/>
      <c r="F831" s="57">
        <f>SUM(F756:F830)</f>
        <v>3231805.2199999993</v>
      </c>
      <c r="G831" s="46"/>
    </row>
    <row r="832" spans="1:7" s="47" customFormat="1" x14ac:dyDescent="0.2">
      <c r="A832" s="64"/>
      <c r="B832" s="29"/>
      <c r="C832" s="59"/>
      <c r="D832" s="60"/>
      <c r="E832" s="59"/>
      <c r="F832" s="30">
        <f t="shared" ref="F832:F929" si="18">ROUND(C832*E832,2)</f>
        <v>0</v>
      </c>
      <c r="G832" s="46"/>
    </row>
    <row r="833" spans="1:7" s="47" customFormat="1" ht="25.5" x14ac:dyDescent="0.2">
      <c r="A833" s="26" t="s">
        <v>720</v>
      </c>
      <c r="B833" s="27" t="s">
        <v>721</v>
      </c>
      <c r="C833" s="59"/>
      <c r="D833" s="60"/>
      <c r="E833" s="59"/>
      <c r="F833" s="30">
        <f t="shared" si="18"/>
        <v>0</v>
      </c>
      <c r="G833" s="46"/>
    </row>
    <row r="834" spans="1:7" s="47" customFormat="1" ht="4.5" customHeight="1" x14ac:dyDescent="0.2">
      <c r="A834" s="64"/>
      <c r="B834" s="29"/>
      <c r="C834" s="59"/>
      <c r="D834" s="60"/>
      <c r="E834" s="59"/>
      <c r="F834" s="30"/>
      <c r="G834" s="46"/>
    </row>
    <row r="835" spans="1:7" s="47" customFormat="1" ht="25.5" x14ac:dyDescent="0.2">
      <c r="A835" s="92">
        <v>1</v>
      </c>
      <c r="B835" s="156" t="s">
        <v>722</v>
      </c>
      <c r="C835" s="117"/>
      <c r="D835" s="99"/>
      <c r="E835" s="117"/>
      <c r="F835" s="30"/>
      <c r="G835" s="46"/>
    </row>
    <row r="836" spans="1:7" s="47" customFormat="1" x14ac:dyDescent="0.2">
      <c r="A836" s="75">
        <v>1.1000000000000001</v>
      </c>
      <c r="B836" s="155" t="s">
        <v>723</v>
      </c>
      <c r="C836" s="117">
        <v>1</v>
      </c>
      <c r="D836" s="99" t="s">
        <v>30</v>
      </c>
      <c r="E836" s="117">
        <v>1200</v>
      </c>
      <c r="F836" s="30">
        <f>ROUND(C836*E836,2)</f>
        <v>1200</v>
      </c>
      <c r="G836" s="46"/>
    </row>
    <row r="837" spans="1:7" s="47" customFormat="1" x14ac:dyDescent="0.2">
      <c r="A837" s="75">
        <v>1.2</v>
      </c>
      <c r="B837" s="155" t="s">
        <v>724</v>
      </c>
      <c r="C837" s="117">
        <v>1</v>
      </c>
      <c r="D837" s="99" t="s">
        <v>25</v>
      </c>
      <c r="E837" s="117">
        <v>950</v>
      </c>
      <c r="F837" s="30">
        <f>ROUND(C837*E837,2)</f>
        <v>950</v>
      </c>
      <c r="G837" s="46"/>
    </row>
    <row r="838" spans="1:7" s="47" customFormat="1" x14ac:dyDescent="0.2">
      <c r="A838" s="75">
        <v>1.3</v>
      </c>
      <c r="B838" s="155" t="s">
        <v>725</v>
      </c>
      <c r="C838" s="117">
        <v>1</v>
      </c>
      <c r="D838" s="99" t="s">
        <v>25</v>
      </c>
      <c r="E838" s="117">
        <v>2500</v>
      </c>
      <c r="F838" s="30">
        <f>ROUND(C838*E838,2)</f>
        <v>2500</v>
      </c>
      <c r="G838" s="46"/>
    </row>
    <row r="839" spans="1:7" s="47" customFormat="1" x14ac:dyDescent="0.2">
      <c r="A839" s="75">
        <v>1.4</v>
      </c>
      <c r="B839" s="155" t="s">
        <v>726</v>
      </c>
      <c r="C839" s="117">
        <v>1</v>
      </c>
      <c r="D839" s="99" t="s">
        <v>30</v>
      </c>
      <c r="E839" s="117">
        <v>1100</v>
      </c>
      <c r="F839" s="30">
        <f>ROUND(C839*E839,2)</f>
        <v>1100</v>
      </c>
      <c r="G839" s="46"/>
    </row>
    <row r="840" spans="1:7" s="47" customFormat="1" x14ac:dyDescent="0.2">
      <c r="A840" s="75">
        <v>1.5</v>
      </c>
      <c r="B840" s="155" t="s">
        <v>727</v>
      </c>
      <c r="C840" s="117">
        <v>1</v>
      </c>
      <c r="D840" s="99" t="s">
        <v>30</v>
      </c>
      <c r="E840" s="117">
        <v>800</v>
      </c>
      <c r="F840" s="30">
        <f>ROUND(C840*E840,2)</f>
        <v>800</v>
      </c>
      <c r="G840" s="46"/>
    </row>
    <row r="841" spans="1:7" s="47" customFormat="1" x14ac:dyDescent="0.2">
      <c r="A841" s="64"/>
      <c r="B841" s="29"/>
      <c r="C841" s="59"/>
      <c r="D841" s="60"/>
      <c r="E841" s="59"/>
      <c r="F841" s="30"/>
      <c r="G841" s="46"/>
    </row>
    <row r="842" spans="1:7" s="47" customFormat="1" x14ac:dyDescent="0.2">
      <c r="A842" s="92">
        <v>2</v>
      </c>
      <c r="B842" s="156" t="s">
        <v>276</v>
      </c>
      <c r="C842" s="117"/>
      <c r="D842" s="99"/>
      <c r="E842" s="117"/>
      <c r="F842" s="30"/>
      <c r="G842" s="46"/>
    </row>
    <row r="843" spans="1:7" s="47" customFormat="1" ht="51" x14ac:dyDescent="0.2">
      <c r="A843" s="75">
        <v>2.1</v>
      </c>
      <c r="B843" s="155" t="s">
        <v>728</v>
      </c>
      <c r="C843" s="117">
        <v>1</v>
      </c>
      <c r="D843" s="99" t="s">
        <v>25</v>
      </c>
      <c r="E843" s="117">
        <v>78805.2</v>
      </c>
      <c r="F843" s="30">
        <f>ROUND(C843*E843,2)</f>
        <v>78805.2</v>
      </c>
      <c r="G843" s="46"/>
    </row>
    <row r="844" spans="1:7" s="47" customFormat="1" ht="25.5" x14ac:dyDescent="0.2">
      <c r="A844" s="75">
        <v>2.2000000000000002</v>
      </c>
      <c r="B844" s="155" t="s">
        <v>729</v>
      </c>
      <c r="C844" s="117">
        <v>1</v>
      </c>
      <c r="D844" s="99" t="s">
        <v>25</v>
      </c>
      <c r="E844" s="117">
        <v>11280.2</v>
      </c>
      <c r="F844" s="30">
        <f>ROUND(C844*E844,2)</f>
        <v>11280.2</v>
      </c>
      <c r="G844" s="46"/>
    </row>
    <row r="845" spans="1:7" s="47" customFormat="1" x14ac:dyDescent="0.2">
      <c r="A845" s="64"/>
      <c r="B845" s="29"/>
      <c r="C845" s="59"/>
      <c r="D845" s="60"/>
      <c r="E845" s="59"/>
      <c r="F845" s="30"/>
      <c r="G845" s="46"/>
    </row>
    <row r="846" spans="1:7" s="47" customFormat="1" x14ac:dyDescent="0.2">
      <c r="A846" s="92">
        <v>3</v>
      </c>
      <c r="B846" s="156" t="s">
        <v>730</v>
      </c>
      <c r="C846" s="117"/>
      <c r="D846" s="99"/>
      <c r="E846" s="117"/>
      <c r="F846" s="30"/>
      <c r="G846" s="46"/>
    </row>
    <row r="847" spans="1:7" s="47" customFormat="1" x14ac:dyDescent="0.2">
      <c r="A847" s="75">
        <v>3.1</v>
      </c>
      <c r="B847" s="155" t="s">
        <v>731</v>
      </c>
      <c r="C847" s="117">
        <v>122.5</v>
      </c>
      <c r="D847" s="99" t="s">
        <v>85</v>
      </c>
      <c r="E847" s="117">
        <v>170.35</v>
      </c>
      <c r="F847" s="30">
        <f>ROUND(C847*E847,2)</f>
        <v>20867.88</v>
      </c>
      <c r="G847" s="46"/>
    </row>
    <row r="848" spans="1:7" s="47" customFormat="1" x14ac:dyDescent="0.2">
      <c r="A848" s="64"/>
      <c r="B848" s="29"/>
      <c r="C848" s="59"/>
      <c r="D848" s="60"/>
      <c r="E848" s="59"/>
      <c r="F848" s="30"/>
      <c r="G848" s="46"/>
    </row>
    <row r="849" spans="1:7" s="47" customFormat="1" ht="38.25" x14ac:dyDescent="0.2">
      <c r="A849" s="92">
        <v>4</v>
      </c>
      <c r="B849" s="156" t="s">
        <v>732</v>
      </c>
      <c r="C849" s="117"/>
      <c r="D849" s="99"/>
      <c r="E849" s="117"/>
      <c r="F849" s="30"/>
      <c r="G849" s="46"/>
    </row>
    <row r="850" spans="1:7" s="47" customFormat="1" x14ac:dyDescent="0.2">
      <c r="A850" s="75">
        <v>4.0999999999999996</v>
      </c>
      <c r="B850" s="155" t="s">
        <v>675</v>
      </c>
      <c r="C850" s="117">
        <v>5</v>
      </c>
      <c r="D850" s="99" t="s">
        <v>30</v>
      </c>
      <c r="E850" s="117">
        <v>3600</v>
      </c>
      <c r="F850" s="30">
        <f>ROUND(C850*E850,2)</f>
        <v>18000</v>
      </c>
      <c r="G850" s="46"/>
    </row>
    <row r="851" spans="1:7" s="47" customFormat="1" x14ac:dyDescent="0.2">
      <c r="A851" s="75">
        <v>4.2</v>
      </c>
      <c r="B851" s="155" t="s">
        <v>733</v>
      </c>
      <c r="C851" s="117">
        <v>1</v>
      </c>
      <c r="D851" s="99" t="s">
        <v>25</v>
      </c>
      <c r="E851" s="117">
        <v>5271</v>
      </c>
      <c r="F851" s="30">
        <f>ROUND(C851*E851,2)</f>
        <v>5271</v>
      </c>
      <c r="G851" s="46"/>
    </row>
    <row r="852" spans="1:7" s="47" customFormat="1" x14ac:dyDescent="0.2">
      <c r="A852" s="75">
        <v>4.3</v>
      </c>
      <c r="B852" s="155" t="s">
        <v>81</v>
      </c>
      <c r="C852" s="117">
        <v>1</v>
      </c>
      <c r="D852" s="99" t="s">
        <v>25</v>
      </c>
      <c r="E852" s="117">
        <v>1500</v>
      </c>
      <c r="F852" s="30">
        <f>ROUND(C852*E852,2)</f>
        <v>1500</v>
      </c>
      <c r="G852" s="46"/>
    </row>
    <row r="853" spans="1:7" s="47" customFormat="1" x14ac:dyDescent="0.2">
      <c r="A853" s="64"/>
      <c r="B853" s="29"/>
      <c r="C853" s="59"/>
      <c r="D853" s="60"/>
      <c r="E853" s="59"/>
      <c r="F853" s="30"/>
      <c r="G853" s="46"/>
    </row>
    <row r="854" spans="1:7" s="47" customFormat="1" x14ac:dyDescent="0.2">
      <c r="A854" s="76">
        <v>5</v>
      </c>
      <c r="B854" s="155" t="s">
        <v>734</v>
      </c>
      <c r="C854" s="117">
        <v>2</v>
      </c>
      <c r="D854" s="99" t="s">
        <v>25</v>
      </c>
      <c r="E854" s="117">
        <v>10258.870000000001</v>
      </c>
      <c r="F854" s="30">
        <f>ROUND(C854*E854,2)</f>
        <v>20517.740000000002</v>
      </c>
      <c r="G854" s="46"/>
    </row>
    <row r="855" spans="1:7" s="47" customFormat="1" x14ac:dyDescent="0.2">
      <c r="A855" s="159"/>
      <c r="B855" s="29"/>
      <c r="C855" s="59"/>
      <c r="D855" s="60"/>
      <c r="E855" s="59"/>
      <c r="F855" s="30"/>
      <c r="G855" s="46"/>
    </row>
    <row r="856" spans="1:7" s="47" customFormat="1" x14ac:dyDescent="0.2">
      <c r="A856" s="76">
        <v>6</v>
      </c>
      <c r="B856" s="155" t="s">
        <v>706</v>
      </c>
      <c r="C856" s="117">
        <v>1</v>
      </c>
      <c r="D856" s="99" t="s">
        <v>25</v>
      </c>
      <c r="E856" s="117">
        <v>12500</v>
      </c>
      <c r="F856" s="30">
        <f>ROUND(C856*E856,2)</f>
        <v>12500</v>
      </c>
      <c r="G856" s="46"/>
    </row>
    <row r="857" spans="1:7" s="47" customFormat="1" x14ac:dyDescent="0.2">
      <c r="A857" s="53"/>
      <c r="B857" s="54" t="s">
        <v>719</v>
      </c>
      <c r="C857" s="55"/>
      <c r="D857" s="56"/>
      <c r="E857" s="55"/>
      <c r="F857" s="57">
        <f>SUM(F836:F856)</f>
        <v>175292.02</v>
      </c>
      <c r="G857" s="46"/>
    </row>
    <row r="858" spans="1:7" s="47" customFormat="1" x14ac:dyDescent="0.2">
      <c r="A858" s="64"/>
      <c r="B858" s="29"/>
      <c r="C858" s="59"/>
      <c r="D858" s="60"/>
      <c r="E858" s="59"/>
      <c r="F858" s="30"/>
      <c r="G858" s="46"/>
    </row>
    <row r="859" spans="1:7" s="47" customFormat="1" ht="25.5" x14ac:dyDescent="0.2">
      <c r="A859" s="95" t="s">
        <v>720</v>
      </c>
      <c r="B859" s="160" t="s">
        <v>735</v>
      </c>
      <c r="C859" s="161"/>
      <c r="D859" s="162"/>
      <c r="E859" s="162"/>
      <c r="F859" s="30">
        <f t="shared" si="18"/>
        <v>0</v>
      </c>
      <c r="G859" s="46"/>
    </row>
    <row r="860" spans="1:7" s="47" customFormat="1" x14ac:dyDescent="0.2">
      <c r="A860" s="95"/>
      <c r="B860" s="160"/>
      <c r="C860" s="161"/>
      <c r="D860" s="162"/>
      <c r="E860" s="162"/>
      <c r="F860" s="30">
        <f t="shared" si="18"/>
        <v>0</v>
      </c>
      <c r="G860" s="46"/>
    </row>
    <row r="861" spans="1:7" s="47" customFormat="1" x14ac:dyDescent="0.2">
      <c r="A861" s="163">
        <v>1</v>
      </c>
      <c r="B861" s="164" t="s">
        <v>736</v>
      </c>
      <c r="C861" s="165"/>
      <c r="D861" s="166"/>
      <c r="E861" s="167"/>
      <c r="F861" s="30">
        <f t="shared" si="18"/>
        <v>0</v>
      </c>
      <c r="G861" s="46"/>
    </row>
    <row r="862" spans="1:7" s="47" customFormat="1" x14ac:dyDescent="0.2">
      <c r="A862" s="168">
        <v>1.1000000000000001</v>
      </c>
      <c r="B862" s="167" t="s">
        <v>737</v>
      </c>
      <c r="C862" s="165">
        <v>3</v>
      </c>
      <c r="D862" s="166" t="s">
        <v>25</v>
      </c>
      <c r="E862" s="167">
        <v>17700</v>
      </c>
      <c r="F862" s="30">
        <f t="shared" si="18"/>
        <v>53100</v>
      </c>
      <c r="G862" s="46"/>
    </row>
    <row r="863" spans="1:7" s="47" customFormat="1" x14ac:dyDescent="0.2">
      <c r="A863" s="168">
        <v>1.2</v>
      </c>
      <c r="B863" s="167" t="s">
        <v>738</v>
      </c>
      <c r="C863" s="165">
        <v>1</v>
      </c>
      <c r="D863" s="166" t="s">
        <v>25</v>
      </c>
      <c r="E863" s="167">
        <v>3077.81</v>
      </c>
      <c r="F863" s="30">
        <f t="shared" si="18"/>
        <v>3077.81</v>
      </c>
      <c r="G863" s="46"/>
    </row>
    <row r="864" spans="1:7" s="47" customFormat="1" x14ac:dyDescent="0.2">
      <c r="A864" s="168">
        <v>1.3</v>
      </c>
      <c r="B864" s="167" t="s">
        <v>739</v>
      </c>
      <c r="C864" s="165">
        <v>1</v>
      </c>
      <c r="D864" s="166" t="s">
        <v>25</v>
      </c>
      <c r="E864" s="167">
        <v>3482.44</v>
      </c>
      <c r="F864" s="30">
        <f t="shared" si="18"/>
        <v>3482.44</v>
      </c>
      <c r="G864" s="46"/>
    </row>
    <row r="865" spans="1:7" s="47" customFormat="1" x14ac:dyDescent="0.2">
      <c r="A865" s="168">
        <v>1.4</v>
      </c>
      <c r="B865" s="167" t="s">
        <v>740</v>
      </c>
      <c r="C865" s="165">
        <v>1</v>
      </c>
      <c r="D865" s="166" t="s">
        <v>25</v>
      </c>
      <c r="E865" s="167">
        <v>7809.54</v>
      </c>
      <c r="F865" s="30">
        <f t="shared" si="18"/>
        <v>7809.54</v>
      </c>
      <c r="G865" s="46"/>
    </row>
    <row r="866" spans="1:7" s="47" customFormat="1" x14ac:dyDescent="0.2">
      <c r="A866" s="168">
        <v>1.5</v>
      </c>
      <c r="B866" s="167" t="s">
        <v>741</v>
      </c>
      <c r="C866" s="165">
        <v>3</v>
      </c>
      <c r="D866" s="166" t="s">
        <v>25</v>
      </c>
      <c r="E866" s="167">
        <v>3491.07</v>
      </c>
      <c r="F866" s="30">
        <f t="shared" si="18"/>
        <v>10473.209999999999</v>
      </c>
      <c r="G866" s="46"/>
    </row>
    <row r="867" spans="1:7" s="47" customFormat="1" x14ac:dyDescent="0.2">
      <c r="A867" s="168">
        <v>1.6</v>
      </c>
      <c r="B867" s="167" t="s">
        <v>742</v>
      </c>
      <c r="C867" s="165">
        <v>3</v>
      </c>
      <c r="D867" s="166" t="s">
        <v>25</v>
      </c>
      <c r="E867" s="167">
        <v>3045.58</v>
      </c>
      <c r="F867" s="30">
        <f t="shared" si="18"/>
        <v>9136.74</v>
      </c>
      <c r="G867" s="46"/>
    </row>
    <row r="868" spans="1:7" s="47" customFormat="1" x14ac:dyDescent="0.2">
      <c r="A868" s="168">
        <v>1.7</v>
      </c>
      <c r="B868" s="167" t="s">
        <v>743</v>
      </c>
      <c r="C868" s="165">
        <v>685</v>
      </c>
      <c r="D868" s="166" t="s">
        <v>744</v>
      </c>
      <c r="E868" s="167">
        <v>13.45</v>
      </c>
      <c r="F868" s="30">
        <f>ROUND(C868*E868,2)</f>
        <v>9213.25</v>
      </c>
      <c r="G868" s="46"/>
    </row>
    <row r="869" spans="1:7" s="47" customFormat="1" x14ac:dyDescent="0.2">
      <c r="A869" s="168">
        <v>1.8</v>
      </c>
      <c r="B869" s="167" t="s">
        <v>745</v>
      </c>
      <c r="C869" s="165">
        <v>2</v>
      </c>
      <c r="D869" s="166" t="s">
        <v>25</v>
      </c>
      <c r="E869" s="167">
        <v>5218.51</v>
      </c>
      <c r="F869" s="30">
        <f t="shared" si="18"/>
        <v>10437.02</v>
      </c>
      <c r="G869" s="46"/>
    </row>
    <row r="870" spans="1:7" s="47" customFormat="1" x14ac:dyDescent="0.2">
      <c r="A870" s="168">
        <v>1.9</v>
      </c>
      <c r="B870" s="167" t="s">
        <v>746</v>
      </c>
      <c r="C870" s="165">
        <v>1</v>
      </c>
      <c r="D870" s="166" t="s">
        <v>25</v>
      </c>
      <c r="E870" s="167">
        <v>2429.3000000000002</v>
      </c>
      <c r="F870" s="30">
        <f t="shared" si="18"/>
        <v>2429.3000000000002</v>
      </c>
      <c r="G870" s="46"/>
    </row>
    <row r="871" spans="1:7" s="47" customFormat="1" x14ac:dyDescent="0.2">
      <c r="A871" s="169">
        <v>1.1000000000000001</v>
      </c>
      <c r="B871" s="167" t="s">
        <v>747</v>
      </c>
      <c r="C871" s="165">
        <v>1</v>
      </c>
      <c r="D871" s="166" t="s">
        <v>25</v>
      </c>
      <c r="E871" s="167">
        <v>728.34</v>
      </c>
      <c r="F871" s="30">
        <f t="shared" si="18"/>
        <v>728.34</v>
      </c>
      <c r="G871" s="46"/>
    </row>
    <row r="872" spans="1:7" s="47" customFormat="1" x14ac:dyDescent="0.2">
      <c r="A872" s="169">
        <v>1.1100000000000001</v>
      </c>
      <c r="B872" s="167" t="s">
        <v>748</v>
      </c>
      <c r="C872" s="165">
        <v>3</v>
      </c>
      <c r="D872" s="166" t="s">
        <v>25</v>
      </c>
      <c r="E872" s="167">
        <v>1200</v>
      </c>
      <c r="F872" s="30">
        <f t="shared" si="18"/>
        <v>3600</v>
      </c>
      <c r="G872" s="46"/>
    </row>
    <row r="873" spans="1:7" s="47" customFormat="1" x14ac:dyDescent="0.2">
      <c r="A873" s="170">
        <v>1.1200000000000001</v>
      </c>
      <c r="B873" s="171" t="s">
        <v>749</v>
      </c>
      <c r="C873" s="172">
        <v>3</v>
      </c>
      <c r="D873" s="173" t="s">
        <v>25</v>
      </c>
      <c r="E873" s="171">
        <v>1000</v>
      </c>
      <c r="F873" s="52">
        <f t="shared" si="18"/>
        <v>3000</v>
      </c>
      <c r="G873" s="46"/>
    </row>
    <row r="874" spans="1:7" s="47" customFormat="1" ht="25.5" x14ac:dyDescent="0.2">
      <c r="A874" s="169">
        <v>1.1299999999999999</v>
      </c>
      <c r="B874" s="167" t="s">
        <v>750</v>
      </c>
      <c r="C874" s="165">
        <v>1</v>
      </c>
      <c r="D874" s="166" t="s">
        <v>25</v>
      </c>
      <c r="E874" s="167">
        <v>22420</v>
      </c>
      <c r="F874" s="30">
        <f t="shared" si="18"/>
        <v>22420</v>
      </c>
      <c r="G874" s="46"/>
    </row>
    <row r="875" spans="1:7" s="47" customFormat="1" x14ac:dyDescent="0.2">
      <c r="A875" s="169">
        <v>1.1399999999999999</v>
      </c>
      <c r="B875" s="167" t="s">
        <v>751</v>
      </c>
      <c r="C875" s="165">
        <v>1</v>
      </c>
      <c r="D875" s="166" t="s">
        <v>25</v>
      </c>
      <c r="E875" s="167">
        <v>1898.97</v>
      </c>
      <c r="F875" s="30">
        <f t="shared" si="18"/>
        <v>1898.97</v>
      </c>
      <c r="G875" s="46"/>
    </row>
    <row r="876" spans="1:7" s="47" customFormat="1" x14ac:dyDescent="0.2">
      <c r="A876" s="169">
        <v>1.1499999999999999</v>
      </c>
      <c r="B876" s="167" t="s">
        <v>752</v>
      </c>
      <c r="C876" s="165">
        <v>3</v>
      </c>
      <c r="D876" s="166" t="s">
        <v>25</v>
      </c>
      <c r="E876" s="167">
        <v>2500</v>
      </c>
      <c r="F876" s="30">
        <f t="shared" si="18"/>
        <v>7500</v>
      </c>
      <c r="G876" s="46"/>
    </row>
    <row r="877" spans="1:7" s="47" customFormat="1" x14ac:dyDescent="0.2">
      <c r="A877" s="169">
        <v>1.1599999999999999</v>
      </c>
      <c r="B877" s="167" t="s">
        <v>753</v>
      </c>
      <c r="C877" s="165">
        <v>1</v>
      </c>
      <c r="D877" s="166" t="s">
        <v>25</v>
      </c>
      <c r="E877" s="167">
        <v>40261.986000000004</v>
      </c>
      <c r="F877" s="30">
        <f t="shared" si="18"/>
        <v>40261.99</v>
      </c>
      <c r="G877" s="46"/>
    </row>
    <row r="878" spans="1:7" s="47" customFormat="1" x14ac:dyDescent="0.2">
      <c r="A878" s="168"/>
      <c r="B878" s="167"/>
      <c r="C878" s="165"/>
      <c r="D878" s="166"/>
      <c r="E878" s="167"/>
      <c r="F878" s="30">
        <f t="shared" si="18"/>
        <v>0</v>
      </c>
      <c r="G878" s="46"/>
    </row>
    <row r="879" spans="1:7" s="47" customFormat="1" ht="25.5" x14ac:dyDescent="0.2">
      <c r="A879" s="163">
        <v>2</v>
      </c>
      <c r="B879" s="164" t="s">
        <v>754</v>
      </c>
      <c r="C879" s="165"/>
      <c r="D879" s="166"/>
      <c r="E879" s="167"/>
      <c r="F879" s="30">
        <f t="shared" si="18"/>
        <v>0</v>
      </c>
      <c r="G879" s="46"/>
    </row>
    <row r="880" spans="1:7" s="47" customFormat="1" x14ac:dyDescent="0.2">
      <c r="A880" s="168">
        <v>2.1</v>
      </c>
      <c r="B880" s="167" t="s">
        <v>755</v>
      </c>
      <c r="C880" s="59">
        <v>1</v>
      </c>
      <c r="D880" s="130" t="s">
        <v>25</v>
      </c>
      <c r="E880" s="59">
        <v>300.43</v>
      </c>
      <c r="F880" s="30">
        <f t="shared" si="18"/>
        <v>300.43</v>
      </c>
      <c r="G880" s="46"/>
    </row>
    <row r="881" spans="1:7" s="47" customFormat="1" x14ac:dyDescent="0.2">
      <c r="A881" s="168">
        <v>2.2000000000000002</v>
      </c>
      <c r="B881" s="167" t="s">
        <v>756</v>
      </c>
      <c r="C881" s="165">
        <v>2</v>
      </c>
      <c r="D881" s="166" t="s">
        <v>25</v>
      </c>
      <c r="E881" s="167">
        <v>2010.17</v>
      </c>
      <c r="F881" s="30">
        <f t="shared" si="18"/>
        <v>4020.34</v>
      </c>
      <c r="G881" s="46"/>
    </row>
    <row r="882" spans="1:7" s="47" customFormat="1" x14ac:dyDescent="0.2">
      <c r="A882" s="168">
        <v>2.2999999999999998</v>
      </c>
      <c r="B882" s="167" t="s">
        <v>757</v>
      </c>
      <c r="C882" s="165">
        <v>2</v>
      </c>
      <c r="D882" s="166" t="s">
        <v>25</v>
      </c>
      <c r="E882" s="167">
        <v>38.6</v>
      </c>
      <c r="F882" s="30">
        <f t="shared" si="18"/>
        <v>77.2</v>
      </c>
      <c r="G882" s="46"/>
    </row>
    <row r="883" spans="1:7" s="47" customFormat="1" x14ac:dyDescent="0.2">
      <c r="A883" s="168">
        <v>2.4</v>
      </c>
      <c r="B883" s="167" t="s">
        <v>758</v>
      </c>
      <c r="C883" s="165">
        <v>1</v>
      </c>
      <c r="D883" s="166" t="s">
        <v>25</v>
      </c>
      <c r="E883" s="167">
        <v>49.5</v>
      </c>
      <c r="F883" s="30">
        <f t="shared" si="18"/>
        <v>49.5</v>
      </c>
      <c r="G883" s="46"/>
    </row>
    <row r="884" spans="1:7" s="47" customFormat="1" x14ac:dyDescent="0.2">
      <c r="A884" s="168">
        <v>2.5</v>
      </c>
      <c r="B884" s="167" t="s">
        <v>759</v>
      </c>
      <c r="C884" s="165">
        <v>1</v>
      </c>
      <c r="D884" s="166" t="s">
        <v>25</v>
      </c>
      <c r="E884" s="167">
        <v>1500</v>
      </c>
      <c r="F884" s="30">
        <f t="shared" si="18"/>
        <v>1500</v>
      </c>
      <c r="G884" s="46"/>
    </row>
    <row r="885" spans="1:7" s="47" customFormat="1" x14ac:dyDescent="0.2">
      <c r="A885" s="168">
        <v>2.6</v>
      </c>
      <c r="B885" s="167" t="s">
        <v>760</v>
      </c>
      <c r="C885" s="165">
        <v>6</v>
      </c>
      <c r="D885" s="166" t="s">
        <v>25</v>
      </c>
      <c r="E885" s="167">
        <v>544.75</v>
      </c>
      <c r="F885" s="30">
        <f t="shared" si="18"/>
        <v>3268.5</v>
      </c>
      <c r="G885" s="46"/>
    </row>
    <row r="886" spans="1:7" s="47" customFormat="1" x14ac:dyDescent="0.2">
      <c r="A886" s="168">
        <v>2.7</v>
      </c>
      <c r="B886" s="167" t="s">
        <v>761</v>
      </c>
      <c r="C886" s="165">
        <v>1</v>
      </c>
      <c r="D886" s="166" t="s">
        <v>25</v>
      </c>
      <c r="E886" s="167">
        <v>9713.61</v>
      </c>
      <c r="F886" s="30">
        <f t="shared" si="18"/>
        <v>9713.61</v>
      </c>
      <c r="G886" s="46"/>
    </row>
    <row r="887" spans="1:7" s="47" customFormat="1" x14ac:dyDescent="0.2">
      <c r="A887" s="168">
        <v>2.8</v>
      </c>
      <c r="B887" s="167" t="s">
        <v>762</v>
      </c>
      <c r="C887" s="165">
        <v>6</v>
      </c>
      <c r="D887" s="166" t="s">
        <v>25</v>
      </c>
      <c r="E887" s="167">
        <v>1321.69</v>
      </c>
      <c r="F887" s="30">
        <f t="shared" si="18"/>
        <v>7930.14</v>
      </c>
      <c r="G887" s="46"/>
    </row>
    <row r="888" spans="1:7" s="47" customFormat="1" x14ac:dyDescent="0.2">
      <c r="A888" s="168">
        <v>2.9</v>
      </c>
      <c r="B888" s="167" t="s">
        <v>763</v>
      </c>
      <c r="C888" s="165">
        <v>4</v>
      </c>
      <c r="D888" s="166" t="s">
        <v>25</v>
      </c>
      <c r="E888" s="167">
        <v>794.97</v>
      </c>
      <c r="F888" s="30">
        <f t="shared" si="18"/>
        <v>3179.88</v>
      </c>
      <c r="G888" s="46"/>
    </row>
    <row r="889" spans="1:7" s="47" customFormat="1" x14ac:dyDescent="0.2">
      <c r="A889" s="169">
        <v>2.1</v>
      </c>
      <c r="B889" s="167" t="s">
        <v>764</v>
      </c>
      <c r="C889" s="165">
        <v>2</v>
      </c>
      <c r="D889" s="166" t="s">
        <v>25</v>
      </c>
      <c r="E889" s="167">
        <v>892.4</v>
      </c>
      <c r="F889" s="30">
        <f t="shared" si="18"/>
        <v>1784.8</v>
      </c>
      <c r="G889" s="46"/>
    </row>
    <row r="890" spans="1:7" s="47" customFormat="1" x14ac:dyDescent="0.2">
      <c r="A890" s="169">
        <v>2.11</v>
      </c>
      <c r="B890" s="167" t="s">
        <v>765</v>
      </c>
      <c r="C890" s="165">
        <v>2</v>
      </c>
      <c r="D890" s="166" t="s">
        <v>25</v>
      </c>
      <c r="E890" s="167">
        <v>773.07</v>
      </c>
      <c r="F890" s="30">
        <f t="shared" si="18"/>
        <v>1546.14</v>
      </c>
      <c r="G890" s="46"/>
    </row>
    <row r="891" spans="1:7" s="47" customFormat="1" x14ac:dyDescent="0.2">
      <c r="A891" s="169">
        <v>2.12</v>
      </c>
      <c r="B891" s="167" t="s">
        <v>766</v>
      </c>
      <c r="C891" s="165">
        <v>1</v>
      </c>
      <c r="D891" s="174" t="s">
        <v>25</v>
      </c>
      <c r="E891" s="165">
        <v>822.32</v>
      </c>
      <c r="F891" s="30">
        <f t="shared" si="18"/>
        <v>822.32</v>
      </c>
      <c r="G891" s="46"/>
    </row>
    <row r="892" spans="1:7" s="47" customFormat="1" x14ac:dyDescent="0.2">
      <c r="A892" s="169">
        <v>2.13</v>
      </c>
      <c r="B892" s="167" t="s">
        <v>767</v>
      </c>
      <c r="C892" s="167">
        <v>330</v>
      </c>
      <c r="D892" s="166" t="s">
        <v>744</v>
      </c>
      <c r="E892" s="167">
        <v>45.48</v>
      </c>
      <c r="F892" s="30">
        <f t="shared" si="18"/>
        <v>15008.4</v>
      </c>
      <c r="G892" s="46"/>
    </row>
    <row r="893" spans="1:7" s="47" customFormat="1" x14ac:dyDescent="0.2">
      <c r="A893" s="169">
        <v>2.14</v>
      </c>
      <c r="B893" s="167" t="s">
        <v>768</v>
      </c>
      <c r="C893" s="167">
        <v>315</v>
      </c>
      <c r="D893" s="166" t="s">
        <v>744</v>
      </c>
      <c r="E893" s="167">
        <v>16.53</v>
      </c>
      <c r="F893" s="30">
        <f t="shared" si="18"/>
        <v>5206.95</v>
      </c>
      <c r="G893" s="46"/>
    </row>
    <row r="894" spans="1:7" s="47" customFormat="1" x14ac:dyDescent="0.2">
      <c r="A894" s="169">
        <v>2.16</v>
      </c>
      <c r="B894" s="167" t="s">
        <v>769</v>
      </c>
      <c r="C894" s="167">
        <v>1</v>
      </c>
      <c r="D894" s="166" t="s">
        <v>25</v>
      </c>
      <c r="E894" s="167">
        <v>28500</v>
      </c>
      <c r="F894" s="30">
        <f t="shared" si="18"/>
        <v>28500</v>
      </c>
      <c r="G894" s="46"/>
    </row>
    <row r="895" spans="1:7" s="47" customFormat="1" x14ac:dyDescent="0.2">
      <c r="A895" s="169">
        <v>2.17</v>
      </c>
      <c r="B895" s="167" t="s">
        <v>770</v>
      </c>
      <c r="C895" s="167">
        <v>2</v>
      </c>
      <c r="D895" s="166" t="s">
        <v>25</v>
      </c>
      <c r="E895" s="167">
        <v>1348.5</v>
      </c>
      <c r="F895" s="30">
        <f t="shared" si="18"/>
        <v>2697</v>
      </c>
      <c r="G895" s="46"/>
    </row>
    <row r="896" spans="1:7" s="47" customFormat="1" ht="25.5" x14ac:dyDescent="0.2">
      <c r="A896" s="169">
        <v>2.19</v>
      </c>
      <c r="B896" s="167" t="s">
        <v>771</v>
      </c>
      <c r="C896" s="167">
        <v>2</v>
      </c>
      <c r="D896" s="166" t="s">
        <v>25</v>
      </c>
      <c r="E896" s="167">
        <v>1348.5</v>
      </c>
      <c r="F896" s="30">
        <f t="shared" si="18"/>
        <v>2697</v>
      </c>
      <c r="G896" s="46"/>
    </row>
    <row r="897" spans="1:7" s="47" customFormat="1" x14ac:dyDescent="0.2">
      <c r="A897" s="169">
        <v>2.2000000000000002</v>
      </c>
      <c r="B897" s="175" t="s">
        <v>772</v>
      </c>
      <c r="C897" s="167">
        <v>1</v>
      </c>
      <c r="D897" s="166" t="s">
        <v>25</v>
      </c>
      <c r="E897" s="167">
        <v>88302.209999999992</v>
      </c>
      <c r="F897" s="30">
        <f t="shared" si="18"/>
        <v>88302.21</v>
      </c>
      <c r="G897" s="46"/>
    </row>
    <row r="898" spans="1:7" s="47" customFormat="1" x14ac:dyDescent="0.2">
      <c r="A898" s="169"/>
      <c r="B898" s="175"/>
      <c r="C898" s="167"/>
      <c r="D898" s="166"/>
      <c r="E898" s="167"/>
      <c r="F898" s="30">
        <f t="shared" si="18"/>
        <v>0</v>
      </c>
      <c r="G898" s="46"/>
    </row>
    <row r="899" spans="1:7" s="47" customFormat="1" x14ac:dyDescent="0.2">
      <c r="A899" s="163">
        <v>3</v>
      </c>
      <c r="B899" s="164" t="s">
        <v>773</v>
      </c>
      <c r="C899" s="167"/>
      <c r="D899" s="166"/>
      <c r="E899" s="167"/>
      <c r="F899" s="30">
        <f t="shared" si="18"/>
        <v>0</v>
      </c>
      <c r="G899" s="46"/>
    </row>
    <row r="900" spans="1:7" s="47" customFormat="1" x14ac:dyDescent="0.2">
      <c r="A900" s="168">
        <v>3.1</v>
      </c>
      <c r="B900" s="167" t="s">
        <v>774</v>
      </c>
      <c r="C900" s="167">
        <v>1</v>
      </c>
      <c r="D900" s="166" t="s">
        <v>25</v>
      </c>
      <c r="E900" s="167">
        <v>4791.99</v>
      </c>
      <c r="F900" s="30">
        <f t="shared" si="18"/>
        <v>4791.99</v>
      </c>
      <c r="G900" s="46"/>
    </row>
    <row r="901" spans="1:7" s="47" customFormat="1" x14ac:dyDescent="0.2">
      <c r="A901" s="168">
        <v>3.2</v>
      </c>
      <c r="B901" s="167" t="s">
        <v>775</v>
      </c>
      <c r="C901" s="167">
        <v>10</v>
      </c>
      <c r="D901" s="166" t="s">
        <v>25</v>
      </c>
      <c r="E901" s="167">
        <v>794.97</v>
      </c>
      <c r="F901" s="30">
        <f t="shared" si="18"/>
        <v>7949.7</v>
      </c>
      <c r="G901" s="46"/>
    </row>
    <row r="902" spans="1:7" s="47" customFormat="1" x14ac:dyDescent="0.2">
      <c r="A902" s="168">
        <v>3.3</v>
      </c>
      <c r="B902" s="167" t="s">
        <v>765</v>
      </c>
      <c r="C902" s="167">
        <v>5</v>
      </c>
      <c r="D902" s="166" t="s">
        <v>25</v>
      </c>
      <c r="E902" s="167">
        <v>773.07</v>
      </c>
      <c r="F902" s="30">
        <f t="shared" si="18"/>
        <v>3865.35</v>
      </c>
      <c r="G902" s="46"/>
    </row>
    <row r="903" spans="1:7" s="47" customFormat="1" x14ac:dyDescent="0.2">
      <c r="A903" s="168">
        <v>3.4</v>
      </c>
      <c r="B903" s="167" t="s">
        <v>776</v>
      </c>
      <c r="C903" s="167">
        <v>1</v>
      </c>
      <c r="D903" s="166" t="s">
        <v>25</v>
      </c>
      <c r="E903" s="167">
        <v>794</v>
      </c>
      <c r="F903" s="30">
        <f t="shared" si="18"/>
        <v>794</v>
      </c>
      <c r="G903" s="46"/>
    </row>
    <row r="904" spans="1:7" s="47" customFormat="1" x14ac:dyDescent="0.2">
      <c r="A904" s="168">
        <v>3.5</v>
      </c>
      <c r="B904" s="167" t="s">
        <v>766</v>
      </c>
      <c r="C904" s="167">
        <v>1</v>
      </c>
      <c r="D904" s="166" t="s">
        <v>25</v>
      </c>
      <c r="E904" s="167">
        <v>822.32</v>
      </c>
      <c r="F904" s="30">
        <f t="shared" si="18"/>
        <v>822.32</v>
      </c>
      <c r="G904" s="46"/>
    </row>
    <row r="905" spans="1:7" s="47" customFormat="1" x14ac:dyDescent="0.2">
      <c r="A905" s="168">
        <v>3.6</v>
      </c>
      <c r="B905" s="167" t="s">
        <v>764</v>
      </c>
      <c r="C905" s="167">
        <v>17</v>
      </c>
      <c r="D905" s="166" t="s">
        <v>25</v>
      </c>
      <c r="E905" s="167">
        <v>892.4</v>
      </c>
      <c r="F905" s="30">
        <f t="shared" si="18"/>
        <v>15170.8</v>
      </c>
      <c r="G905" s="46"/>
    </row>
    <row r="906" spans="1:7" s="47" customFormat="1" x14ac:dyDescent="0.2">
      <c r="A906" s="168"/>
      <c r="B906" s="59"/>
      <c r="C906" s="167"/>
      <c r="D906" s="166"/>
      <c r="E906" s="167"/>
      <c r="F906" s="30">
        <f t="shared" si="18"/>
        <v>0</v>
      </c>
      <c r="G906" s="46"/>
    </row>
    <row r="907" spans="1:7" s="47" customFormat="1" x14ac:dyDescent="0.2">
      <c r="A907" s="163">
        <v>4</v>
      </c>
      <c r="B907" s="28" t="s">
        <v>777</v>
      </c>
      <c r="C907" s="167"/>
      <c r="D907" s="166"/>
      <c r="E907" s="167"/>
      <c r="F907" s="30">
        <f t="shared" si="18"/>
        <v>0</v>
      </c>
      <c r="G907" s="46"/>
    </row>
    <row r="908" spans="1:7" s="47" customFormat="1" x14ac:dyDescent="0.2">
      <c r="A908" s="168">
        <v>4.0999999999999996</v>
      </c>
      <c r="B908" s="59" t="s">
        <v>778</v>
      </c>
      <c r="C908" s="167">
        <v>4</v>
      </c>
      <c r="D908" s="166" t="s">
        <v>25</v>
      </c>
      <c r="E908" s="167">
        <v>14160</v>
      </c>
      <c r="F908" s="30">
        <f t="shared" si="18"/>
        <v>56640</v>
      </c>
      <c r="G908" s="46"/>
    </row>
    <row r="909" spans="1:7" s="47" customFormat="1" x14ac:dyDescent="0.2">
      <c r="A909" s="168">
        <v>4.2</v>
      </c>
      <c r="B909" s="59" t="s">
        <v>779</v>
      </c>
      <c r="C909" s="167">
        <v>4</v>
      </c>
      <c r="D909" s="166" t="s">
        <v>25</v>
      </c>
      <c r="E909" s="167">
        <v>4787.26</v>
      </c>
      <c r="F909" s="30">
        <f t="shared" si="18"/>
        <v>19149.04</v>
      </c>
      <c r="G909" s="46"/>
    </row>
    <row r="910" spans="1:7" s="47" customFormat="1" x14ac:dyDescent="0.2">
      <c r="A910" s="168">
        <v>4.3</v>
      </c>
      <c r="B910" s="59" t="s">
        <v>780</v>
      </c>
      <c r="C910" s="167">
        <v>3</v>
      </c>
      <c r="D910" s="166" t="s">
        <v>25</v>
      </c>
      <c r="E910" s="167">
        <v>6500</v>
      </c>
      <c r="F910" s="30">
        <f t="shared" si="18"/>
        <v>19500</v>
      </c>
      <c r="G910" s="46"/>
    </row>
    <row r="911" spans="1:7" s="47" customFormat="1" ht="25.5" x14ac:dyDescent="0.2">
      <c r="A911" s="168">
        <v>4.4000000000000004</v>
      </c>
      <c r="B911" s="59" t="s">
        <v>781</v>
      </c>
      <c r="C911" s="167">
        <v>23.46</v>
      </c>
      <c r="D911" s="166" t="s">
        <v>38</v>
      </c>
      <c r="E911" s="167">
        <v>317.68</v>
      </c>
      <c r="F911" s="30">
        <f t="shared" si="18"/>
        <v>7452.77</v>
      </c>
      <c r="G911" s="46"/>
    </row>
    <row r="912" spans="1:7" s="47" customFormat="1" x14ac:dyDescent="0.2">
      <c r="A912" s="168">
        <v>4.5</v>
      </c>
      <c r="B912" s="59" t="s">
        <v>782</v>
      </c>
      <c r="C912" s="167">
        <v>715</v>
      </c>
      <c r="D912" s="166" t="s">
        <v>364</v>
      </c>
      <c r="E912" s="167">
        <v>24.95</v>
      </c>
      <c r="F912" s="30">
        <f t="shared" si="18"/>
        <v>17839.25</v>
      </c>
      <c r="G912" s="46"/>
    </row>
    <row r="913" spans="1:7" s="47" customFormat="1" x14ac:dyDescent="0.2">
      <c r="A913" s="168">
        <v>4.5999999999999996</v>
      </c>
      <c r="B913" s="59" t="s">
        <v>783</v>
      </c>
      <c r="C913" s="167">
        <v>117</v>
      </c>
      <c r="D913" s="166" t="s">
        <v>744</v>
      </c>
      <c r="E913" s="167">
        <v>45.48</v>
      </c>
      <c r="F913" s="30">
        <f t="shared" si="18"/>
        <v>5321.16</v>
      </c>
      <c r="G913" s="46"/>
    </row>
    <row r="914" spans="1:7" s="47" customFormat="1" x14ac:dyDescent="0.2">
      <c r="A914" s="168">
        <v>4.7</v>
      </c>
      <c r="B914" s="59" t="s">
        <v>784</v>
      </c>
      <c r="C914" s="167">
        <v>176</v>
      </c>
      <c r="D914" s="166" t="s">
        <v>744</v>
      </c>
      <c r="E914" s="167">
        <v>16.53</v>
      </c>
      <c r="F914" s="30">
        <f t="shared" si="18"/>
        <v>2909.28</v>
      </c>
      <c r="G914" s="46"/>
    </row>
    <row r="915" spans="1:7" s="47" customFormat="1" x14ac:dyDescent="0.2">
      <c r="A915" s="168">
        <v>4.8</v>
      </c>
      <c r="B915" s="59" t="s">
        <v>785</v>
      </c>
      <c r="C915" s="167">
        <v>117</v>
      </c>
      <c r="D915" s="166" t="s">
        <v>744</v>
      </c>
      <c r="E915" s="167">
        <v>10.09</v>
      </c>
      <c r="F915" s="30">
        <f t="shared" si="18"/>
        <v>1180.53</v>
      </c>
      <c r="G915" s="46"/>
    </row>
    <row r="916" spans="1:7" s="47" customFormat="1" x14ac:dyDescent="0.2">
      <c r="A916" s="176">
        <v>4.9000000000000004</v>
      </c>
      <c r="B916" s="59" t="s">
        <v>786</v>
      </c>
      <c r="C916" s="167">
        <v>29</v>
      </c>
      <c r="D916" s="166" t="s">
        <v>25</v>
      </c>
      <c r="E916" s="167">
        <v>544.75</v>
      </c>
      <c r="F916" s="30">
        <f t="shared" si="18"/>
        <v>15797.75</v>
      </c>
      <c r="G916" s="46"/>
    </row>
    <row r="917" spans="1:7" s="47" customFormat="1" x14ac:dyDescent="0.2">
      <c r="A917" s="177">
        <v>4.0999999999999996</v>
      </c>
      <c r="B917" s="161" t="s">
        <v>787</v>
      </c>
      <c r="C917" s="167">
        <v>1</v>
      </c>
      <c r="D917" s="166" t="s">
        <v>25</v>
      </c>
      <c r="E917" s="167">
        <v>43047.97</v>
      </c>
      <c r="F917" s="30">
        <f t="shared" si="18"/>
        <v>43047.97</v>
      </c>
      <c r="G917" s="46"/>
    </row>
    <row r="918" spans="1:7" s="47" customFormat="1" x14ac:dyDescent="0.2">
      <c r="A918" s="176"/>
      <c r="B918" s="161"/>
      <c r="C918" s="167"/>
      <c r="D918" s="166"/>
      <c r="E918" s="167"/>
      <c r="F918" s="30">
        <f t="shared" si="18"/>
        <v>0</v>
      </c>
      <c r="G918" s="46"/>
    </row>
    <row r="919" spans="1:7" s="47" customFormat="1" x14ac:dyDescent="0.2">
      <c r="A919" s="178">
        <v>5</v>
      </c>
      <c r="B919" s="179" t="s">
        <v>788</v>
      </c>
      <c r="C919" s="167"/>
      <c r="D919" s="166"/>
      <c r="E919" s="167"/>
      <c r="F919" s="30">
        <f t="shared" si="18"/>
        <v>0</v>
      </c>
      <c r="G919" s="46"/>
    </row>
    <row r="920" spans="1:7" s="47" customFormat="1" x14ac:dyDescent="0.2">
      <c r="A920" s="168">
        <v>5.0999999999999996</v>
      </c>
      <c r="B920" s="161" t="s">
        <v>789</v>
      </c>
      <c r="C920" s="167">
        <v>323</v>
      </c>
      <c r="D920" s="166" t="s">
        <v>744</v>
      </c>
      <c r="E920" s="167">
        <v>16.53</v>
      </c>
      <c r="F920" s="30">
        <f t="shared" si="18"/>
        <v>5339.19</v>
      </c>
      <c r="G920" s="46"/>
    </row>
    <row r="921" spans="1:7" s="47" customFormat="1" x14ac:dyDescent="0.2">
      <c r="A921" s="168">
        <v>5.2</v>
      </c>
      <c r="B921" s="161" t="s">
        <v>790</v>
      </c>
      <c r="C921" s="167">
        <v>250</v>
      </c>
      <c r="D921" s="166" t="s">
        <v>744</v>
      </c>
      <c r="E921" s="167">
        <v>10.09</v>
      </c>
      <c r="F921" s="30">
        <f t="shared" si="18"/>
        <v>2522.5</v>
      </c>
      <c r="G921" s="46"/>
    </row>
    <row r="922" spans="1:7" s="47" customFormat="1" x14ac:dyDescent="0.2">
      <c r="A922" s="168">
        <v>5.3</v>
      </c>
      <c r="B922" s="161" t="s">
        <v>791</v>
      </c>
      <c r="C922" s="167">
        <v>43</v>
      </c>
      <c r="D922" s="166" t="s">
        <v>744</v>
      </c>
      <c r="E922" s="167">
        <v>6.79</v>
      </c>
      <c r="F922" s="30">
        <f t="shared" si="18"/>
        <v>291.97000000000003</v>
      </c>
      <c r="G922" s="46"/>
    </row>
    <row r="923" spans="1:7" s="47" customFormat="1" x14ac:dyDescent="0.2">
      <c r="A923" s="168">
        <v>5.4</v>
      </c>
      <c r="B923" s="59" t="s">
        <v>792</v>
      </c>
      <c r="C923" s="167">
        <v>1</v>
      </c>
      <c r="D923" s="166" t="s">
        <v>25</v>
      </c>
      <c r="E923" s="167">
        <v>3470.48</v>
      </c>
      <c r="F923" s="30">
        <f t="shared" si="18"/>
        <v>3470.48</v>
      </c>
      <c r="G923" s="46"/>
    </row>
    <row r="924" spans="1:7" s="47" customFormat="1" x14ac:dyDescent="0.2">
      <c r="A924" s="168">
        <v>5.5</v>
      </c>
      <c r="B924" s="59" t="s">
        <v>763</v>
      </c>
      <c r="C924" s="167">
        <v>1</v>
      </c>
      <c r="D924" s="166" t="s">
        <v>25</v>
      </c>
      <c r="E924" s="167">
        <v>794.97</v>
      </c>
      <c r="F924" s="30">
        <f t="shared" si="18"/>
        <v>794.97</v>
      </c>
      <c r="G924" s="46"/>
    </row>
    <row r="925" spans="1:7" s="47" customFormat="1" x14ac:dyDescent="0.2">
      <c r="A925" s="168">
        <v>5.6</v>
      </c>
      <c r="B925" s="59" t="s">
        <v>764</v>
      </c>
      <c r="C925" s="167">
        <v>1</v>
      </c>
      <c r="D925" s="166" t="s">
        <v>25</v>
      </c>
      <c r="E925" s="167">
        <v>892.4</v>
      </c>
      <c r="F925" s="30">
        <f t="shared" si="18"/>
        <v>892.4</v>
      </c>
      <c r="G925" s="46"/>
    </row>
    <row r="926" spans="1:7" s="47" customFormat="1" x14ac:dyDescent="0.2">
      <c r="A926" s="168">
        <v>5.7</v>
      </c>
      <c r="B926" s="59" t="s">
        <v>793</v>
      </c>
      <c r="C926" s="167">
        <v>1</v>
      </c>
      <c r="D926" s="166" t="s">
        <v>25</v>
      </c>
      <c r="E926" s="167">
        <v>773.07</v>
      </c>
      <c r="F926" s="30">
        <f t="shared" si="18"/>
        <v>773.07</v>
      </c>
      <c r="G926" s="46"/>
    </row>
    <row r="927" spans="1:7" s="47" customFormat="1" x14ac:dyDescent="0.2">
      <c r="A927" s="180">
        <v>5.8</v>
      </c>
      <c r="B927" s="134" t="s">
        <v>794</v>
      </c>
      <c r="C927" s="171">
        <v>1</v>
      </c>
      <c r="D927" s="173" t="s">
        <v>25</v>
      </c>
      <c r="E927" s="171">
        <v>4225.3739999999989</v>
      </c>
      <c r="F927" s="52">
        <f t="shared" si="18"/>
        <v>4225.37</v>
      </c>
      <c r="G927" s="46"/>
    </row>
    <row r="928" spans="1:7" s="47" customFormat="1" x14ac:dyDescent="0.2">
      <c r="A928" s="168"/>
      <c r="B928" s="59"/>
      <c r="C928" s="167"/>
      <c r="D928" s="166"/>
      <c r="E928" s="167"/>
      <c r="F928" s="30">
        <f t="shared" si="18"/>
        <v>0</v>
      </c>
      <c r="G928" s="46"/>
    </row>
    <row r="929" spans="1:7" s="47" customFormat="1" ht="38.25" x14ac:dyDescent="0.2">
      <c r="A929" s="181">
        <v>6</v>
      </c>
      <c r="B929" s="59" t="s">
        <v>795</v>
      </c>
      <c r="C929" s="167">
        <v>1</v>
      </c>
      <c r="D929" s="166" t="s">
        <v>25</v>
      </c>
      <c r="E929" s="167">
        <v>92500</v>
      </c>
      <c r="F929" s="30">
        <f t="shared" si="18"/>
        <v>92500</v>
      </c>
      <c r="G929" s="46"/>
    </row>
    <row r="930" spans="1:7" s="47" customFormat="1" x14ac:dyDescent="0.2">
      <c r="A930" s="181"/>
      <c r="B930" s="59"/>
      <c r="C930" s="167"/>
      <c r="D930" s="166"/>
      <c r="E930" s="167"/>
      <c r="F930" s="30"/>
      <c r="G930" s="46"/>
    </row>
    <row r="931" spans="1:7" s="47" customFormat="1" x14ac:dyDescent="0.2">
      <c r="A931" s="163">
        <v>7</v>
      </c>
      <c r="B931" s="28" t="s">
        <v>796</v>
      </c>
      <c r="C931" s="167"/>
      <c r="D931" s="166"/>
      <c r="E931" s="167"/>
      <c r="F931" s="30">
        <f t="shared" ref="F931:F977" si="19">ROUND(C931*E931,2)</f>
        <v>0</v>
      </c>
      <c r="G931" s="46"/>
    </row>
    <row r="932" spans="1:7" s="47" customFormat="1" x14ac:dyDescent="0.2">
      <c r="A932" s="168">
        <v>7.1</v>
      </c>
      <c r="B932" s="59" t="s">
        <v>797</v>
      </c>
      <c r="C932" s="167">
        <v>1</v>
      </c>
      <c r="D932" s="166" t="s">
        <v>25</v>
      </c>
      <c r="E932" s="167"/>
      <c r="F932" s="30">
        <f t="shared" si="19"/>
        <v>0</v>
      </c>
      <c r="G932" s="46"/>
    </row>
    <row r="933" spans="1:7" s="47" customFormat="1" x14ac:dyDescent="0.2">
      <c r="A933" s="168">
        <v>7.2</v>
      </c>
      <c r="B933" s="59" t="s">
        <v>798</v>
      </c>
      <c r="C933" s="167">
        <v>1</v>
      </c>
      <c r="D933" s="166" t="s">
        <v>25</v>
      </c>
      <c r="E933" s="167"/>
      <c r="F933" s="30">
        <f>ROUND(C933*E933,2)</f>
        <v>0</v>
      </c>
      <c r="G933" s="46"/>
    </row>
    <row r="934" spans="1:7" s="47" customFormat="1" x14ac:dyDescent="0.2">
      <c r="A934" s="168">
        <v>7.3</v>
      </c>
      <c r="B934" s="59" t="s">
        <v>799</v>
      </c>
      <c r="C934" s="167">
        <v>1</v>
      </c>
      <c r="D934" s="166" t="s">
        <v>25</v>
      </c>
      <c r="E934" s="167">
        <v>14500</v>
      </c>
      <c r="F934" s="30">
        <f t="shared" si="19"/>
        <v>14500</v>
      </c>
      <c r="G934" s="46"/>
    </row>
    <row r="935" spans="1:7" s="47" customFormat="1" x14ac:dyDescent="0.2">
      <c r="A935" s="168">
        <v>7.4</v>
      </c>
      <c r="B935" s="59" t="s">
        <v>800</v>
      </c>
      <c r="C935" s="167">
        <v>1</v>
      </c>
      <c r="D935" s="166" t="s">
        <v>25</v>
      </c>
      <c r="E935" s="167">
        <v>15500</v>
      </c>
      <c r="F935" s="30">
        <f t="shared" si="19"/>
        <v>15500</v>
      </c>
      <c r="G935" s="46"/>
    </row>
    <row r="936" spans="1:7" s="47" customFormat="1" x14ac:dyDescent="0.2">
      <c r="A936" s="168">
        <v>7.5</v>
      </c>
      <c r="B936" s="59" t="s">
        <v>801</v>
      </c>
      <c r="C936" s="167">
        <v>1</v>
      </c>
      <c r="D936" s="166" t="s">
        <v>25</v>
      </c>
      <c r="E936" s="167">
        <v>134189.4</v>
      </c>
      <c r="F936" s="30">
        <f t="shared" si="19"/>
        <v>134189.4</v>
      </c>
      <c r="G936" s="46"/>
    </row>
    <row r="937" spans="1:7" s="47" customFormat="1" x14ac:dyDescent="0.2">
      <c r="A937" s="168">
        <v>7.6</v>
      </c>
      <c r="B937" s="59" t="s">
        <v>802</v>
      </c>
      <c r="C937" s="167">
        <v>200</v>
      </c>
      <c r="D937" s="166" t="s">
        <v>364</v>
      </c>
      <c r="E937" s="167">
        <v>67.5</v>
      </c>
      <c r="F937" s="30">
        <f t="shared" si="19"/>
        <v>13500</v>
      </c>
      <c r="G937" s="46"/>
    </row>
    <row r="938" spans="1:7" s="47" customFormat="1" x14ac:dyDescent="0.2">
      <c r="A938" s="168">
        <v>7.7</v>
      </c>
      <c r="B938" s="59" t="s">
        <v>803</v>
      </c>
      <c r="C938" s="167">
        <v>3</v>
      </c>
      <c r="D938" s="166" t="s">
        <v>25</v>
      </c>
      <c r="E938" s="167">
        <v>170.17</v>
      </c>
      <c r="F938" s="30">
        <f t="shared" si="19"/>
        <v>510.51</v>
      </c>
      <c r="G938" s="46"/>
    </row>
    <row r="939" spans="1:7" s="47" customFormat="1" x14ac:dyDescent="0.2">
      <c r="A939" s="168">
        <v>7.8</v>
      </c>
      <c r="B939" s="59" t="s">
        <v>804</v>
      </c>
      <c r="C939" s="167">
        <v>1</v>
      </c>
      <c r="D939" s="166" t="s">
        <v>25</v>
      </c>
      <c r="E939" s="167">
        <v>4081.87</v>
      </c>
      <c r="F939" s="30">
        <f t="shared" si="19"/>
        <v>4081.87</v>
      </c>
      <c r="G939" s="46"/>
    </row>
    <row r="940" spans="1:7" s="47" customFormat="1" x14ac:dyDescent="0.2">
      <c r="A940" s="168">
        <v>7.9</v>
      </c>
      <c r="B940" s="59" t="s">
        <v>805</v>
      </c>
      <c r="C940" s="167">
        <v>1</v>
      </c>
      <c r="D940" s="166" t="s">
        <v>25</v>
      </c>
      <c r="E940" s="167">
        <v>11210</v>
      </c>
      <c r="F940" s="30">
        <f t="shared" si="19"/>
        <v>11210</v>
      </c>
      <c r="G940" s="46"/>
    </row>
    <row r="941" spans="1:7" s="47" customFormat="1" x14ac:dyDescent="0.2">
      <c r="A941" s="169">
        <v>7.1</v>
      </c>
      <c r="B941" s="59" t="s">
        <v>806</v>
      </c>
      <c r="C941" s="167">
        <v>2</v>
      </c>
      <c r="D941" s="166" t="s">
        <v>25</v>
      </c>
      <c r="E941" s="167">
        <v>523.39</v>
      </c>
      <c r="F941" s="30">
        <f t="shared" si="19"/>
        <v>1046.78</v>
      </c>
      <c r="G941" s="46"/>
    </row>
    <row r="942" spans="1:7" s="47" customFormat="1" x14ac:dyDescent="0.2">
      <c r="A942" s="169">
        <v>7.11</v>
      </c>
      <c r="B942" s="59" t="s">
        <v>807</v>
      </c>
      <c r="C942" s="167">
        <v>1</v>
      </c>
      <c r="D942" s="166" t="s">
        <v>25</v>
      </c>
      <c r="E942" s="167">
        <v>24.13</v>
      </c>
      <c r="F942" s="30">
        <f t="shared" si="19"/>
        <v>24.13</v>
      </c>
      <c r="G942" s="46"/>
    </row>
    <row r="943" spans="1:7" s="47" customFormat="1" x14ac:dyDescent="0.2">
      <c r="A943" s="169">
        <v>7.12</v>
      </c>
      <c r="B943" s="59" t="s">
        <v>808</v>
      </c>
      <c r="C943" s="167">
        <v>2</v>
      </c>
      <c r="D943" s="166" t="s">
        <v>25</v>
      </c>
      <c r="E943" s="167">
        <v>779.1</v>
      </c>
      <c r="F943" s="30">
        <f t="shared" si="19"/>
        <v>1558.2</v>
      </c>
      <c r="G943" s="46"/>
    </row>
    <row r="944" spans="1:7" s="47" customFormat="1" x14ac:dyDescent="0.2">
      <c r="A944" s="169">
        <v>7.13</v>
      </c>
      <c r="B944" s="59" t="s">
        <v>809</v>
      </c>
      <c r="C944" s="167">
        <v>2</v>
      </c>
      <c r="D944" s="166" t="s">
        <v>25</v>
      </c>
      <c r="E944" s="167">
        <v>278.01</v>
      </c>
      <c r="F944" s="30">
        <f t="shared" si="19"/>
        <v>556.02</v>
      </c>
      <c r="G944" s="46"/>
    </row>
    <row r="945" spans="1:7" s="47" customFormat="1" x14ac:dyDescent="0.2">
      <c r="A945" s="169">
        <v>7.14</v>
      </c>
      <c r="B945" s="59" t="s">
        <v>810</v>
      </c>
      <c r="C945" s="167">
        <v>1</v>
      </c>
      <c r="D945" s="166" t="s">
        <v>25</v>
      </c>
      <c r="E945" s="167">
        <v>9746.2530000000006</v>
      </c>
      <c r="F945" s="30">
        <f t="shared" si="19"/>
        <v>9746.25</v>
      </c>
      <c r="G945" s="46"/>
    </row>
    <row r="946" spans="1:7" s="47" customFormat="1" x14ac:dyDescent="0.2">
      <c r="A946" s="181"/>
      <c r="B946" s="59"/>
      <c r="C946" s="167"/>
      <c r="D946" s="166"/>
      <c r="E946" s="167"/>
      <c r="F946" s="30">
        <f t="shared" si="19"/>
        <v>0</v>
      </c>
      <c r="G946" s="46"/>
    </row>
    <row r="947" spans="1:7" s="47" customFormat="1" x14ac:dyDescent="0.2">
      <c r="A947" s="163">
        <v>8</v>
      </c>
      <c r="B947" s="28" t="s">
        <v>811</v>
      </c>
      <c r="C947" s="167"/>
      <c r="D947" s="166"/>
      <c r="E947" s="167"/>
      <c r="F947" s="30">
        <f t="shared" si="19"/>
        <v>0</v>
      </c>
      <c r="G947" s="46"/>
    </row>
    <row r="948" spans="1:7" s="47" customFormat="1" x14ac:dyDescent="0.2">
      <c r="A948" s="168">
        <v>8.1</v>
      </c>
      <c r="B948" s="59" t="s">
        <v>305</v>
      </c>
      <c r="C948" s="167">
        <v>1</v>
      </c>
      <c r="D948" s="166" t="s">
        <v>25</v>
      </c>
      <c r="E948" s="167">
        <v>854.21</v>
      </c>
      <c r="F948" s="30">
        <f t="shared" si="19"/>
        <v>854.21</v>
      </c>
      <c r="G948" s="46"/>
    </row>
    <row r="949" spans="1:7" s="47" customFormat="1" x14ac:dyDescent="0.2">
      <c r="A949" s="168">
        <v>8.1999999999999993</v>
      </c>
      <c r="B949" s="59" t="s">
        <v>306</v>
      </c>
      <c r="C949" s="167">
        <v>1</v>
      </c>
      <c r="D949" s="166" t="s">
        <v>25</v>
      </c>
      <c r="E949" s="167">
        <v>6523.02</v>
      </c>
      <c r="F949" s="30">
        <f t="shared" si="19"/>
        <v>6523.02</v>
      </c>
      <c r="G949" s="46"/>
    </row>
    <row r="950" spans="1:7" s="47" customFormat="1" x14ac:dyDescent="0.2">
      <c r="A950" s="181"/>
      <c r="B950" s="59"/>
      <c r="C950" s="167"/>
      <c r="D950" s="166"/>
      <c r="E950" s="167"/>
      <c r="F950" s="30">
        <f t="shared" si="19"/>
        <v>0</v>
      </c>
      <c r="G950" s="46"/>
    </row>
    <row r="951" spans="1:7" s="47" customFormat="1" x14ac:dyDescent="0.2">
      <c r="A951" s="182">
        <v>8.3000000000000007</v>
      </c>
      <c r="B951" s="28" t="s">
        <v>812</v>
      </c>
      <c r="C951" s="167"/>
      <c r="D951" s="166"/>
      <c r="E951" s="167"/>
      <c r="F951" s="30">
        <f t="shared" si="19"/>
        <v>0</v>
      </c>
      <c r="G951" s="46"/>
    </row>
    <row r="952" spans="1:7" s="47" customFormat="1" ht="25.5" x14ac:dyDescent="0.2">
      <c r="A952" s="181" t="s">
        <v>620</v>
      </c>
      <c r="B952" s="59" t="s">
        <v>813</v>
      </c>
      <c r="C952" s="167">
        <v>3.17</v>
      </c>
      <c r="D952" s="166" t="s">
        <v>38</v>
      </c>
      <c r="E952" s="167">
        <v>7884.72</v>
      </c>
      <c r="F952" s="30">
        <f t="shared" si="19"/>
        <v>24994.560000000001</v>
      </c>
      <c r="G952" s="46"/>
    </row>
    <row r="953" spans="1:7" s="47" customFormat="1" x14ac:dyDescent="0.2">
      <c r="A953" s="181" t="s">
        <v>622</v>
      </c>
      <c r="B953" s="59" t="s">
        <v>814</v>
      </c>
      <c r="C953" s="167">
        <v>0.48</v>
      </c>
      <c r="D953" s="166" t="s">
        <v>38</v>
      </c>
      <c r="E953" s="167">
        <v>28231.45</v>
      </c>
      <c r="F953" s="30">
        <f t="shared" si="19"/>
        <v>13551.1</v>
      </c>
      <c r="G953" s="46"/>
    </row>
    <row r="954" spans="1:7" s="47" customFormat="1" x14ac:dyDescent="0.2">
      <c r="A954" s="181" t="s">
        <v>624</v>
      </c>
      <c r="B954" s="59" t="s">
        <v>815</v>
      </c>
      <c r="C954" s="167">
        <v>7.0000000000000007E-2</v>
      </c>
      <c r="D954" s="166" t="s">
        <v>38</v>
      </c>
      <c r="E954" s="167">
        <v>29779.53</v>
      </c>
      <c r="F954" s="30">
        <f t="shared" si="19"/>
        <v>2084.5700000000002</v>
      </c>
      <c r="G954" s="46"/>
    </row>
    <row r="955" spans="1:7" s="47" customFormat="1" x14ac:dyDescent="0.2">
      <c r="A955" s="181" t="s">
        <v>816</v>
      </c>
      <c r="B955" s="59" t="s">
        <v>817</v>
      </c>
      <c r="C955" s="167">
        <v>3.59</v>
      </c>
      <c r="D955" s="166" t="s">
        <v>38</v>
      </c>
      <c r="E955" s="167">
        <v>11600.18</v>
      </c>
      <c r="F955" s="30">
        <f t="shared" si="19"/>
        <v>41644.65</v>
      </c>
      <c r="G955" s="46"/>
    </row>
    <row r="956" spans="1:7" s="47" customFormat="1" x14ac:dyDescent="0.2">
      <c r="A956" s="181" t="s">
        <v>818</v>
      </c>
      <c r="B956" s="59" t="s">
        <v>819</v>
      </c>
      <c r="C956" s="167">
        <v>0.42</v>
      </c>
      <c r="D956" s="166" t="s">
        <v>38</v>
      </c>
      <c r="E956" s="167">
        <v>27682.55</v>
      </c>
      <c r="F956" s="30">
        <f t="shared" si="19"/>
        <v>11626.67</v>
      </c>
      <c r="G956" s="46"/>
    </row>
    <row r="957" spans="1:7" s="47" customFormat="1" x14ac:dyDescent="0.2">
      <c r="A957" s="181" t="s">
        <v>820</v>
      </c>
      <c r="B957" s="59" t="s">
        <v>821</v>
      </c>
      <c r="C957" s="167">
        <v>2.96</v>
      </c>
      <c r="D957" s="166" t="s">
        <v>38</v>
      </c>
      <c r="E957" s="167">
        <v>8125.63</v>
      </c>
      <c r="F957" s="30">
        <f t="shared" si="19"/>
        <v>24051.86</v>
      </c>
      <c r="G957" s="46"/>
    </row>
    <row r="958" spans="1:7" s="47" customFormat="1" x14ac:dyDescent="0.2">
      <c r="A958" s="181"/>
      <c r="B958" s="59"/>
      <c r="C958" s="167"/>
      <c r="D958" s="166"/>
      <c r="E958" s="167"/>
      <c r="F958" s="30">
        <f t="shared" si="19"/>
        <v>0</v>
      </c>
      <c r="G958" s="46"/>
    </row>
    <row r="959" spans="1:7" s="47" customFormat="1" x14ac:dyDescent="0.2">
      <c r="A959" s="168">
        <v>8.4</v>
      </c>
      <c r="B959" s="59" t="s">
        <v>822</v>
      </c>
      <c r="C959" s="167">
        <v>17.39</v>
      </c>
      <c r="D959" s="166" t="s">
        <v>85</v>
      </c>
      <c r="E959" s="167">
        <v>659.34</v>
      </c>
      <c r="F959" s="30">
        <f t="shared" si="19"/>
        <v>11465.92</v>
      </c>
      <c r="G959" s="46"/>
    </row>
    <row r="960" spans="1:7" s="47" customFormat="1" ht="6.75" customHeight="1" x14ac:dyDescent="0.2">
      <c r="A960" s="181"/>
      <c r="B960" s="59"/>
      <c r="C960" s="167"/>
      <c r="D960" s="166"/>
      <c r="E960" s="167"/>
      <c r="F960" s="30">
        <f t="shared" si="19"/>
        <v>0</v>
      </c>
      <c r="G960" s="46"/>
    </row>
    <row r="961" spans="1:7" s="47" customFormat="1" x14ac:dyDescent="0.2">
      <c r="A961" s="182">
        <v>8.5</v>
      </c>
      <c r="B961" s="28" t="s">
        <v>823</v>
      </c>
      <c r="C961" s="167"/>
      <c r="D961" s="166"/>
      <c r="E961" s="167"/>
      <c r="F961" s="30">
        <f t="shared" si="19"/>
        <v>0</v>
      </c>
      <c r="G961" s="46"/>
    </row>
    <row r="962" spans="1:7" s="47" customFormat="1" x14ac:dyDescent="0.2">
      <c r="A962" s="181" t="s">
        <v>632</v>
      </c>
      <c r="B962" s="59" t="s">
        <v>824</v>
      </c>
      <c r="C962" s="167">
        <v>11.2</v>
      </c>
      <c r="D962" s="166" t="s">
        <v>85</v>
      </c>
      <c r="E962" s="167">
        <v>899.79</v>
      </c>
      <c r="F962" s="30">
        <f t="shared" si="19"/>
        <v>10077.65</v>
      </c>
      <c r="G962" s="46"/>
    </row>
    <row r="963" spans="1:7" s="47" customFormat="1" x14ac:dyDescent="0.2">
      <c r="A963" s="181" t="s">
        <v>634</v>
      </c>
      <c r="B963" s="59" t="s">
        <v>825</v>
      </c>
      <c r="C963" s="167">
        <v>61.2</v>
      </c>
      <c r="D963" s="166" t="s">
        <v>85</v>
      </c>
      <c r="E963" s="167">
        <v>962.09</v>
      </c>
      <c r="F963" s="30">
        <f t="shared" si="19"/>
        <v>58879.91</v>
      </c>
      <c r="G963" s="46"/>
    </row>
    <row r="964" spans="1:7" s="47" customFormat="1" x14ac:dyDescent="0.2">
      <c r="A964" s="181" t="s">
        <v>636</v>
      </c>
      <c r="B964" s="59" t="s">
        <v>826</v>
      </c>
      <c r="C964" s="167">
        <v>4.82</v>
      </c>
      <c r="D964" s="166" t="s">
        <v>85</v>
      </c>
      <c r="E964" s="167">
        <v>1221.25</v>
      </c>
      <c r="F964" s="30">
        <f t="shared" si="19"/>
        <v>5886.43</v>
      </c>
      <c r="G964" s="46"/>
    </row>
    <row r="965" spans="1:7" s="47" customFormat="1" ht="3" customHeight="1" x14ac:dyDescent="0.2">
      <c r="A965" s="181"/>
      <c r="B965" s="59"/>
      <c r="C965" s="167"/>
      <c r="D965" s="166"/>
      <c r="E965" s="167"/>
      <c r="F965" s="30">
        <f t="shared" si="19"/>
        <v>0</v>
      </c>
      <c r="G965" s="46"/>
    </row>
    <row r="966" spans="1:7" s="47" customFormat="1" x14ac:dyDescent="0.2">
      <c r="A966" s="182">
        <v>8.6</v>
      </c>
      <c r="B966" s="28" t="s">
        <v>827</v>
      </c>
      <c r="C966" s="167"/>
      <c r="D966" s="166"/>
      <c r="E966" s="167"/>
      <c r="F966" s="30">
        <f t="shared" si="19"/>
        <v>0</v>
      </c>
      <c r="G966" s="46"/>
    </row>
    <row r="967" spans="1:7" s="47" customFormat="1" x14ac:dyDescent="0.2">
      <c r="A967" s="181" t="s">
        <v>828</v>
      </c>
      <c r="B967" s="59" t="s">
        <v>829</v>
      </c>
      <c r="C967" s="167">
        <v>178.52</v>
      </c>
      <c r="D967" s="166" t="s">
        <v>85</v>
      </c>
      <c r="E967" s="167">
        <v>135.58000000000001</v>
      </c>
      <c r="F967" s="30">
        <f t="shared" si="19"/>
        <v>24203.74</v>
      </c>
      <c r="G967" s="46"/>
    </row>
    <row r="968" spans="1:7" s="47" customFormat="1" x14ac:dyDescent="0.2">
      <c r="A968" s="181" t="s">
        <v>830</v>
      </c>
      <c r="B968" s="59" t="s">
        <v>831</v>
      </c>
      <c r="C968" s="167">
        <v>99.47</v>
      </c>
      <c r="D968" s="166" t="s">
        <v>85</v>
      </c>
      <c r="E968" s="167">
        <v>296.02</v>
      </c>
      <c r="F968" s="30">
        <f t="shared" si="19"/>
        <v>29445.11</v>
      </c>
      <c r="G968" s="46"/>
    </row>
    <row r="969" spans="1:7" s="47" customFormat="1" x14ac:dyDescent="0.2">
      <c r="A969" s="181" t="s">
        <v>832</v>
      </c>
      <c r="B969" s="59" t="s">
        <v>628</v>
      </c>
      <c r="C969" s="167">
        <v>79.05</v>
      </c>
      <c r="D969" s="166" t="s">
        <v>85</v>
      </c>
      <c r="E969" s="167">
        <v>274.02</v>
      </c>
      <c r="F969" s="30">
        <f t="shared" si="19"/>
        <v>21661.279999999999</v>
      </c>
      <c r="G969" s="46"/>
    </row>
    <row r="970" spans="1:7" s="47" customFormat="1" x14ac:dyDescent="0.2">
      <c r="A970" s="181" t="s">
        <v>833</v>
      </c>
      <c r="B970" s="59" t="s">
        <v>134</v>
      </c>
      <c r="C970" s="167">
        <v>78.62</v>
      </c>
      <c r="D970" s="166" t="s">
        <v>129</v>
      </c>
      <c r="E970" s="167">
        <v>71.02</v>
      </c>
      <c r="F970" s="30">
        <f t="shared" si="19"/>
        <v>5583.59</v>
      </c>
      <c r="G970" s="46"/>
    </row>
    <row r="971" spans="1:7" s="47" customFormat="1" x14ac:dyDescent="0.2">
      <c r="A971" s="181" t="s">
        <v>834</v>
      </c>
      <c r="B971" s="59" t="s">
        <v>835</v>
      </c>
      <c r="C971" s="167">
        <v>26.95</v>
      </c>
      <c r="D971" s="166" t="s">
        <v>85</v>
      </c>
      <c r="E971" s="167">
        <v>453.25</v>
      </c>
      <c r="F971" s="30">
        <f t="shared" si="19"/>
        <v>12215.09</v>
      </c>
      <c r="G971" s="46"/>
    </row>
    <row r="972" spans="1:7" s="47" customFormat="1" ht="5.25" customHeight="1" x14ac:dyDescent="0.2">
      <c r="A972" s="181"/>
      <c r="B972" s="59"/>
      <c r="C972" s="167"/>
      <c r="D972" s="166"/>
      <c r="E972" s="167"/>
      <c r="F972" s="30">
        <f t="shared" si="19"/>
        <v>0</v>
      </c>
      <c r="G972" s="46"/>
    </row>
    <row r="973" spans="1:7" s="47" customFormat="1" x14ac:dyDescent="0.2">
      <c r="A973" s="168">
        <v>8.6999999999999993</v>
      </c>
      <c r="B973" s="59" t="s">
        <v>836</v>
      </c>
      <c r="C973" s="167">
        <v>1</v>
      </c>
      <c r="D973" s="166" t="s">
        <v>25</v>
      </c>
      <c r="E973" s="167">
        <v>2919.87</v>
      </c>
      <c r="F973" s="30">
        <f t="shared" si="19"/>
        <v>2919.87</v>
      </c>
      <c r="G973" s="46"/>
    </row>
    <row r="974" spans="1:7" s="47" customFormat="1" x14ac:dyDescent="0.2">
      <c r="A974" s="168">
        <v>8.8000000000000007</v>
      </c>
      <c r="B974" s="59" t="s">
        <v>837</v>
      </c>
      <c r="C974" s="167">
        <v>6</v>
      </c>
      <c r="D974" s="166" t="s">
        <v>25</v>
      </c>
      <c r="E974" s="167">
        <v>892.4</v>
      </c>
      <c r="F974" s="30">
        <f t="shared" si="19"/>
        <v>5354.4</v>
      </c>
      <c r="G974" s="46"/>
    </row>
    <row r="975" spans="1:7" s="47" customFormat="1" x14ac:dyDescent="0.2">
      <c r="A975" s="168">
        <v>8.9</v>
      </c>
      <c r="B975" s="59" t="s">
        <v>498</v>
      </c>
      <c r="C975" s="167">
        <v>1</v>
      </c>
      <c r="D975" s="166" t="s">
        <v>25</v>
      </c>
      <c r="E975" s="167">
        <v>1242.48</v>
      </c>
      <c r="F975" s="30">
        <f t="shared" si="19"/>
        <v>1242.48</v>
      </c>
      <c r="G975" s="46"/>
    </row>
    <row r="976" spans="1:7" s="47" customFormat="1" x14ac:dyDescent="0.2">
      <c r="A976" s="169">
        <v>8.1</v>
      </c>
      <c r="B976" s="59" t="s">
        <v>838</v>
      </c>
      <c r="C976" s="167">
        <v>4.2</v>
      </c>
      <c r="D976" s="166" t="s">
        <v>85</v>
      </c>
      <c r="E976" s="167">
        <v>10100</v>
      </c>
      <c r="F976" s="30">
        <f t="shared" si="19"/>
        <v>42420</v>
      </c>
      <c r="G976" s="46"/>
    </row>
    <row r="977" spans="1:7" s="47" customFormat="1" x14ac:dyDescent="0.2">
      <c r="A977" s="169">
        <v>8.11</v>
      </c>
      <c r="B977" s="59" t="s">
        <v>839</v>
      </c>
      <c r="C977" s="167">
        <v>1</v>
      </c>
      <c r="D977" s="166" t="s">
        <v>25</v>
      </c>
      <c r="E977" s="167">
        <v>12500</v>
      </c>
      <c r="F977" s="30">
        <f t="shared" si="19"/>
        <v>12500</v>
      </c>
      <c r="G977" s="46"/>
    </row>
    <row r="978" spans="1:7" s="47" customFormat="1" x14ac:dyDescent="0.2">
      <c r="A978" s="53"/>
      <c r="B978" s="54" t="s">
        <v>840</v>
      </c>
      <c r="C978" s="55"/>
      <c r="D978" s="56"/>
      <c r="E978" s="55"/>
      <c r="F978" s="57">
        <f>SUM(F862:F977)</f>
        <v>1273824.1600000001</v>
      </c>
      <c r="G978" s="46"/>
    </row>
    <row r="979" spans="1:7" s="47" customFormat="1" ht="5.25" customHeight="1" x14ac:dyDescent="0.2">
      <c r="A979" s="64"/>
      <c r="B979" s="29"/>
      <c r="C979" s="59"/>
      <c r="D979" s="60"/>
      <c r="E979" s="59"/>
      <c r="F979" s="30">
        <f>ROUND(C979*E979,2)</f>
        <v>0</v>
      </c>
      <c r="G979" s="46"/>
    </row>
    <row r="980" spans="1:7" s="47" customFormat="1" x14ac:dyDescent="0.2">
      <c r="A980" s="26" t="s">
        <v>841</v>
      </c>
      <c r="B980" s="183" t="s">
        <v>842</v>
      </c>
      <c r="C980" s="59"/>
      <c r="D980" s="60"/>
      <c r="E980" s="59"/>
      <c r="F980" s="30"/>
      <c r="G980" s="46"/>
    </row>
    <row r="981" spans="1:7" s="47" customFormat="1" ht="38.25" x14ac:dyDescent="0.2">
      <c r="A981" s="87">
        <v>1</v>
      </c>
      <c r="B981" s="184" t="s">
        <v>843</v>
      </c>
      <c r="C981" s="185">
        <v>402.85</v>
      </c>
      <c r="D981" s="186" t="s">
        <v>337</v>
      </c>
      <c r="E981" s="185">
        <v>7070.51</v>
      </c>
      <c r="F981" s="187">
        <f t="shared" ref="F981:F987" si="20">ROUND(C981*E981,2)</f>
        <v>2848354.95</v>
      </c>
      <c r="G981" s="46"/>
    </row>
    <row r="982" spans="1:7" s="47" customFormat="1" ht="25.5" x14ac:dyDescent="0.2">
      <c r="A982" s="64">
        <f>A981+1</f>
        <v>2</v>
      </c>
      <c r="B982" s="175" t="s">
        <v>844</v>
      </c>
      <c r="C982" s="167">
        <v>1</v>
      </c>
      <c r="D982" s="166" t="s">
        <v>25</v>
      </c>
      <c r="E982" s="167">
        <v>150000</v>
      </c>
      <c r="F982" s="188">
        <f t="shared" si="20"/>
        <v>150000</v>
      </c>
      <c r="G982" s="46"/>
    </row>
    <row r="983" spans="1:7" s="47" customFormat="1" ht="76.5" x14ac:dyDescent="0.2">
      <c r="A983" s="64">
        <f t="shared" ref="A983:A988" si="21">A982+1</f>
        <v>3</v>
      </c>
      <c r="B983" s="72" t="s">
        <v>845</v>
      </c>
      <c r="C983" s="68">
        <v>2</v>
      </c>
      <c r="D983" s="69" t="s">
        <v>25</v>
      </c>
      <c r="E983" s="188">
        <v>426749.5</v>
      </c>
      <c r="F983" s="188">
        <f t="shared" si="20"/>
        <v>853499</v>
      </c>
      <c r="G983" s="46"/>
    </row>
    <row r="984" spans="1:7" s="47" customFormat="1" ht="63.75" x14ac:dyDescent="0.2">
      <c r="A984" s="64">
        <f t="shared" si="21"/>
        <v>4</v>
      </c>
      <c r="B984" s="189" t="s">
        <v>846</v>
      </c>
      <c r="C984" s="68">
        <v>2</v>
      </c>
      <c r="D984" s="69" t="s">
        <v>25</v>
      </c>
      <c r="E984" s="68">
        <v>235594.21</v>
      </c>
      <c r="F984" s="188">
        <f>ROUND(C984*E984,2)</f>
        <v>471188.42</v>
      </c>
      <c r="G984" s="46"/>
    </row>
    <row r="985" spans="1:7" s="47" customFormat="1" ht="114.75" x14ac:dyDescent="0.2">
      <c r="A985" s="64">
        <f t="shared" si="21"/>
        <v>5</v>
      </c>
      <c r="B985" s="91" t="s">
        <v>847</v>
      </c>
      <c r="C985" s="68">
        <v>2</v>
      </c>
      <c r="D985" s="69" t="s">
        <v>25</v>
      </c>
      <c r="E985" s="68">
        <v>876141.14</v>
      </c>
      <c r="F985" s="188">
        <f t="shared" si="20"/>
        <v>1752282.28</v>
      </c>
      <c r="G985" s="46"/>
    </row>
    <row r="986" spans="1:7" s="47" customFormat="1" ht="38.25" x14ac:dyDescent="0.2">
      <c r="A986" s="64">
        <f t="shared" si="21"/>
        <v>6</v>
      </c>
      <c r="B986" s="91" t="s">
        <v>848</v>
      </c>
      <c r="C986" s="68">
        <v>1</v>
      </c>
      <c r="D986" s="69" t="s">
        <v>25</v>
      </c>
      <c r="E986" s="68">
        <v>182896.29</v>
      </c>
      <c r="F986" s="188">
        <f t="shared" si="20"/>
        <v>182896.29</v>
      </c>
      <c r="G986" s="46"/>
    </row>
    <row r="987" spans="1:7" s="47" customFormat="1" ht="51" x14ac:dyDescent="0.2">
      <c r="A987" s="64">
        <f t="shared" si="21"/>
        <v>7</v>
      </c>
      <c r="B987" s="190" t="s">
        <v>849</v>
      </c>
      <c r="C987" s="68">
        <v>1</v>
      </c>
      <c r="D987" s="99" t="s">
        <v>25</v>
      </c>
      <c r="E987" s="68">
        <v>628851.93000000005</v>
      </c>
      <c r="F987" s="188">
        <f t="shared" si="20"/>
        <v>628851.93000000005</v>
      </c>
      <c r="G987" s="46"/>
    </row>
    <row r="988" spans="1:7" s="47" customFormat="1" ht="26.25" thickBot="1" x14ac:dyDescent="0.25">
      <c r="A988" s="64">
        <f t="shared" si="21"/>
        <v>8</v>
      </c>
      <c r="B988" s="190" t="s">
        <v>850</v>
      </c>
      <c r="C988" s="68">
        <v>1</v>
      </c>
      <c r="D988" s="99" t="s">
        <v>25</v>
      </c>
      <c r="E988" s="68">
        <v>207765.17</v>
      </c>
      <c r="F988" s="188">
        <f>ROUND(C988*E988,2)</f>
        <v>207765.17</v>
      </c>
      <c r="G988" s="46"/>
    </row>
    <row r="989" spans="1:7" s="47" customFormat="1" ht="14.25" thickTop="1" thickBot="1" x14ac:dyDescent="0.25">
      <c r="A989" s="191"/>
      <c r="B989" s="192" t="s">
        <v>840</v>
      </c>
      <c r="C989" s="193"/>
      <c r="D989" s="194"/>
      <c r="E989" s="195"/>
      <c r="F989" s="196">
        <f>SUM(F981:F988)</f>
        <v>7094838.04</v>
      </c>
      <c r="G989" s="46"/>
    </row>
    <row r="990" spans="1:7" s="47" customFormat="1" ht="13.5" thickTop="1" x14ac:dyDescent="0.2">
      <c r="A990" s="64"/>
      <c r="B990" s="29"/>
      <c r="C990" s="59"/>
      <c r="D990" s="60"/>
      <c r="E990" s="59"/>
      <c r="F990" s="30"/>
      <c r="G990" s="46"/>
    </row>
    <row r="991" spans="1:7" s="47" customFormat="1" x14ac:dyDescent="0.2">
      <c r="A991" s="197" t="s">
        <v>851</v>
      </c>
      <c r="B991" s="27" t="s">
        <v>593</v>
      </c>
      <c r="C991" s="59"/>
      <c r="D991" s="198"/>
      <c r="E991" s="59"/>
      <c r="F991" s="30">
        <f>ROUND(C991*E991,2)</f>
        <v>0</v>
      </c>
      <c r="G991" s="46"/>
    </row>
    <row r="992" spans="1:7" s="47" customFormat="1" ht="25.5" x14ac:dyDescent="0.2">
      <c r="A992" s="199">
        <v>1</v>
      </c>
      <c r="B992" s="200" t="s">
        <v>852</v>
      </c>
      <c r="C992" s="201">
        <v>10</v>
      </c>
      <c r="D992" s="202" t="s">
        <v>853</v>
      </c>
      <c r="E992" s="65">
        <v>37200</v>
      </c>
      <c r="F992" s="30">
        <f>ROUND(C992*E992,2)</f>
        <v>372000</v>
      </c>
      <c r="G992" s="46"/>
    </row>
    <row r="993" spans="1:7" s="47" customFormat="1" ht="51" x14ac:dyDescent="0.2">
      <c r="A993" s="199">
        <v>2</v>
      </c>
      <c r="B993" s="203" t="s">
        <v>854</v>
      </c>
      <c r="C993" s="59">
        <v>1</v>
      </c>
      <c r="D993" s="198" t="s">
        <v>25</v>
      </c>
      <c r="E993" s="59">
        <v>42000</v>
      </c>
      <c r="F993" s="30">
        <f>ROUND(C993*E993,2)</f>
        <v>42000</v>
      </c>
      <c r="G993" s="46"/>
    </row>
    <row r="994" spans="1:7" s="47" customFormat="1" x14ac:dyDescent="0.2">
      <c r="A994" s="53"/>
      <c r="B994" s="54" t="s">
        <v>855</v>
      </c>
      <c r="C994" s="55"/>
      <c r="D994" s="56"/>
      <c r="E994" s="55"/>
      <c r="F994" s="57">
        <f>SUM(F992:F993)</f>
        <v>414000</v>
      </c>
      <c r="G994" s="46"/>
    </row>
    <row r="995" spans="1:7" s="47" customFormat="1" ht="12" customHeight="1" x14ac:dyDescent="0.2">
      <c r="A995" s="204"/>
      <c r="B995" s="151"/>
      <c r="C995" s="151"/>
      <c r="D995" s="151"/>
      <c r="E995" s="151"/>
      <c r="F995" s="151"/>
      <c r="G995" s="46"/>
    </row>
    <row r="996" spans="1:7" s="47" customFormat="1" x14ac:dyDescent="0.2">
      <c r="A996" s="53"/>
      <c r="B996" s="54" t="s">
        <v>856</v>
      </c>
      <c r="C996" s="55"/>
      <c r="D996" s="56"/>
      <c r="E996" s="55"/>
      <c r="F996" s="57">
        <f>F994+F989+F978+F857+F831+F752+F115+F100</f>
        <v>36875092.850000016</v>
      </c>
      <c r="G996" s="46"/>
    </row>
    <row r="997" spans="1:7" s="210" customFormat="1" x14ac:dyDescent="0.2">
      <c r="A997" s="205"/>
      <c r="B997" s="206"/>
      <c r="C997" s="207"/>
      <c r="D997" s="208"/>
      <c r="E997" s="209"/>
      <c r="F997" s="207"/>
      <c r="G997" s="46"/>
    </row>
    <row r="998" spans="1:7" x14ac:dyDescent="0.2">
      <c r="A998" s="205"/>
      <c r="B998" s="206" t="s">
        <v>857</v>
      </c>
      <c r="C998" s="207"/>
      <c r="D998" s="208"/>
      <c r="E998" s="209"/>
      <c r="F998" s="207"/>
      <c r="G998" s="46"/>
    </row>
    <row r="999" spans="1:7" x14ac:dyDescent="0.2">
      <c r="A999" s="205"/>
      <c r="B999" s="206"/>
      <c r="C999" s="207"/>
      <c r="D999" s="208"/>
      <c r="E999" s="209"/>
      <c r="F999" s="207"/>
      <c r="G999" s="46"/>
    </row>
    <row r="1000" spans="1:7" x14ac:dyDescent="0.2">
      <c r="A1000" s="205"/>
      <c r="B1000" s="206" t="s">
        <v>858</v>
      </c>
      <c r="C1000" s="207"/>
      <c r="D1000" s="208"/>
      <c r="E1000" s="209"/>
      <c r="F1000" s="207"/>
      <c r="G1000" s="46"/>
    </row>
    <row r="1001" spans="1:7" x14ac:dyDescent="0.2">
      <c r="A1001" s="29" t="s">
        <v>106</v>
      </c>
      <c r="B1001" s="27" t="s">
        <v>107</v>
      </c>
      <c r="C1001" s="59"/>
      <c r="D1001" s="60"/>
      <c r="E1001" s="65"/>
      <c r="F1001" s="211">
        <f t="shared" ref="F1001:F1005" si="22">ROUND(C1001*E1001,2)</f>
        <v>0</v>
      </c>
      <c r="G1001" s="46"/>
    </row>
    <row r="1002" spans="1:7" x14ac:dyDescent="0.2">
      <c r="A1002" s="212" t="s">
        <v>19</v>
      </c>
      <c r="B1002" s="67" t="s">
        <v>108</v>
      </c>
      <c r="C1002" s="213"/>
      <c r="D1002" s="214"/>
      <c r="E1002" s="213"/>
      <c r="F1002" s="211">
        <f t="shared" si="22"/>
        <v>0</v>
      </c>
      <c r="G1002" s="46"/>
    </row>
    <row r="1003" spans="1:7" x14ac:dyDescent="0.2">
      <c r="A1003" s="212">
        <v>5</v>
      </c>
      <c r="B1003" s="73" t="s">
        <v>132</v>
      </c>
      <c r="C1003" s="213"/>
      <c r="D1003" s="214"/>
      <c r="E1003" s="213"/>
      <c r="F1003" s="211">
        <f t="shared" si="22"/>
        <v>0</v>
      </c>
      <c r="G1003" s="46"/>
    </row>
    <row r="1004" spans="1:7" ht="6" customHeight="1" x14ac:dyDescent="0.2">
      <c r="A1004" s="215"/>
      <c r="B1004" s="72"/>
      <c r="C1004" s="213"/>
      <c r="D1004" s="214"/>
      <c r="E1004" s="213"/>
      <c r="F1004" s="211">
        <f t="shared" si="22"/>
        <v>0</v>
      </c>
      <c r="G1004" s="46"/>
    </row>
    <row r="1005" spans="1:7" x14ac:dyDescent="0.2">
      <c r="A1005" s="212">
        <v>5.4</v>
      </c>
      <c r="B1005" s="73" t="s">
        <v>135</v>
      </c>
      <c r="C1005" s="213"/>
      <c r="D1005" s="214"/>
      <c r="E1005" s="213"/>
      <c r="F1005" s="211">
        <f t="shared" si="22"/>
        <v>0</v>
      </c>
      <c r="G1005" s="46"/>
    </row>
    <row r="1006" spans="1:7" ht="25.5" x14ac:dyDescent="0.2">
      <c r="A1006" s="74" t="s">
        <v>136</v>
      </c>
      <c r="B1006" s="91" t="s">
        <v>137</v>
      </c>
      <c r="C1006" s="216">
        <v>-1</v>
      </c>
      <c r="D1006" s="69" t="s">
        <v>25</v>
      </c>
      <c r="E1006" s="68">
        <v>27371.279999999999</v>
      </c>
      <c r="F1006" s="217">
        <f>ROUND(C1006*E1006,2)</f>
        <v>-27371.279999999999</v>
      </c>
      <c r="G1006" s="46"/>
    </row>
    <row r="1007" spans="1:7" ht="15.75" customHeight="1" x14ac:dyDescent="0.2">
      <c r="A1007" s="79" t="s">
        <v>142</v>
      </c>
      <c r="B1007" s="119" t="s">
        <v>143</v>
      </c>
      <c r="C1007" s="218">
        <v>-2</v>
      </c>
      <c r="D1007" s="219" t="s">
        <v>129</v>
      </c>
      <c r="E1007" s="81">
        <v>2704.15</v>
      </c>
      <c r="F1007" s="220">
        <f>ROUND(C1007*E1007,2)</f>
        <v>-5408.3</v>
      </c>
      <c r="G1007" s="46"/>
    </row>
    <row r="1008" spans="1:7" x14ac:dyDescent="0.2">
      <c r="A1008" s="74"/>
      <c r="B1008" s="72"/>
      <c r="C1008" s="216"/>
      <c r="D1008" s="214"/>
      <c r="E1008" s="30"/>
      <c r="F1008" s="217"/>
      <c r="G1008" s="46"/>
    </row>
    <row r="1009" spans="1:7" x14ac:dyDescent="0.2">
      <c r="A1009" s="212">
        <v>14</v>
      </c>
      <c r="B1009" s="73" t="s">
        <v>196</v>
      </c>
      <c r="C1009" s="213"/>
      <c r="D1009" s="214"/>
      <c r="E1009" s="213"/>
      <c r="F1009" s="211">
        <f t="shared" ref="F1009:F1010" si="23">ROUND(C1009*E1009,2)</f>
        <v>0</v>
      </c>
      <c r="G1009" s="46"/>
    </row>
    <row r="1010" spans="1:7" x14ac:dyDescent="0.2">
      <c r="A1010" s="221">
        <v>14.3</v>
      </c>
      <c r="B1010" s="73" t="s">
        <v>201</v>
      </c>
      <c r="C1010" s="213"/>
      <c r="D1010" s="214"/>
      <c r="E1010" s="213"/>
      <c r="F1010" s="211">
        <f t="shared" si="23"/>
        <v>0</v>
      </c>
      <c r="G1010" s="46"/>
    </row>
    <row r="1011" spans="1:7" ht="25.5" x14ac:dyDescent="0.2">
      <c r="A1011" s="70" t="s">
        <v>202</v>
      </c>
      <c r="B1011" s="72" t="s">
        <v>203</v>
      </c>
      <c r="C1011" s="216">
        <v>-9</v>
      </c>
      <c r="D1011" s="214" t="s">
        <v>25</v>
      </c>
      <c r="E1011" s="30">
        <v>120661.6</v>
      </c>
      <c r="F1011" s="217">
        <f>ROUND(C1011*E1011,2)</f>
        <v>-1085954.3999999999</v>
      </c>
      <c r="G1011" s="46"/>
    </row>
    <row r="1012" spans="1:7" ht="25.5" x14ac:dyDescent="0.2">
      <c r="A1012" s="70" t="s">
        <v>204</v>
      </c>
      <c r="B1012" s="72" t="s">
        <v>205</v>
      </c>
      <c r="C1012" s="216">
        <v>-9</v>
      </c>
      <c r="D1012" s="214" t="s">
        <v>25</v>
      </c>
      <c r="E1012" s="30">
        <v>156029.4</v>
      </c>
      <c r="F1012" s="217">
        <f>ROUND(C1012*E1012,2)</f>
        <v>-1404264.6</v>
      </c>
      <c r="G1012" s="46"/>
    </row>
    <row r="1013" spans="1:7" x14ac:dyDescent="0.2">
      <c r="A1013" s="70"/>
      <c r="B1013" s="72"/>
      <c r="C1013" s="213"/>
      <c r="D1013" s="214"/>
      <c r="E1013" s="30"/>
      <c r="F1013" s="211"/>
      <c r="G1013" s="46"/>
    </row>
    <row r="1014" spans="1:7" x14ac:dyDescent="0.2">
      <c r="A1014" s="212" t="s">
        <v>71</v>
      </c>
      <c r="B1014" s="67" t="s">
        <v>304</v>
      </c>
      <c r="C1014" s="213"/>
      <c r="D1014" s="222"/>
      <c r="E1014" s="213"/>
      <c r="F1014" s="211">
        <f t="shared" ref="F1014:F1016" si="24">ROUND(C1014*E1014,2)</f>
        <v>0</v>
      </c>
      <c r="G1014" s="46"/>
    </row>
    <row r="1015" spans="1:7" x14ac:dyDescent="0.2">
      <c r="A1015" s="212">
        <v>3</v>
      </c>
      <c r="B1015" s="73" t="s">
        <v>307</v>
      </c>
      <c r="C1015" s="213"/>
      <c r="D1015" s="214"/>
      <c r="E1015" s="213"/>
      <c r="F1015" s="211">
        <f t="shared" si="24"/>
        <v>0</v>
      </c>
      <c r="G1015" s="46"/>
    </row>
    <row r="1016" spans="1:7" x14ac:dyDescent="0.2">
      <c r="A1016" s="223">
        <v>3.1</v>
      </c>
      <c r="B1016" s="72" t="s">
        <v>317</v>
      </c>
      <c r="C1016" s="216">
        <v>-0.59</v>
      </c>
      <c r="D1016" s="214" t="s">
        <v>38</v>
      </c>
      <c r="E1016" s="213">
        <v>28089.41</v>
      </c>
      <c r="F1016" s="217">
        <f t="shared" si="24"/>
        <v>-16572.75</v>
      </c>
      <c r="G1016" s="46"/>
    </row>
    <row r="1017" spans="1:7" x14ac:dyDescent="0.2">
      <c r="A1017" s="223"/>
      <c r="B1017" s="72"/>
      <c r="C1017" s="213"/>
      <c r="D1017" s="214"/>
      <c r="E1017" s="213"/>
      <c r="F1017" s="211"/>
      <c r="G1017" s="46"/>
    </row>
    <row r="1018" spans="1:7" x14ac:dyDescent="0.2">
      <c r="A1018" s="66" t="s">
        <v>600</v>
      </c>
      <c r="B1018" s="67" t="s">
        <v>601</v>
      </c>
      <c r="C1018" s="213"/>
      <c r="D1018" s="214"/>
      <c r="E1018" s="213"/>
      <c r="F1018" s="211">
        <f t="shared" ref="F1018:F1040" si="25">ROUND(C1018*E1018,2)</f>
        <v>0</v>
      </c>
      <c r="G1018" s="46"/>
    </row>
    <row r="1019" spans="1:7" x14ac:dyDescent="0.2">
      <c r="A1019" s="70">
        <v>1</v>
      </c>
      <c r="B1019" s="91" t="s">
        <v>32</v>
      </c>
      <c r="C1019" s="216">
        <v>-122.58</v>
      </c>
      <c r="D1019" s="214" t="s">
        <v>129</v>
      </c>
      <c r="E1019" s="213">
        <v>55.25</v>
      </c>
      <c r="F1019" s="217">
        <f t="shared" si="25"/>
        <v>-6772.55</v>
      </c>
      <c r="G1019" s="46"/>
    </row>
    <row r="1020" spans="1:7" x14ac:dyDescent="0.2">
      <c r="A1020" s="70"/>
      <c r="B1020" s="91"/>
      <c r="C1020" s="216"/>
      <c r="D1020" s="214"/>
      <c r="E1020" s="213"/>
      <c r="F1020" s="217">
        <f t="shared" si="25"/>
        <v>0</v>
      </c>
      <c r="G1020" s="46"/>
    </row>
    <row r="1021" spans="1:7" x14ac:dyDescent="0.2">
      <c r="A1021" s="66">
        <v>2</v>
      </c>
      <c r="B1021" s="67" t="s">
        <v>602</v>
      </c>
      <c r="C1021" s="216"/>
      <c r="D1021" s="214"/>
      <c r="E1021" s="213"/>
      <c r="F1021" s="217">
        <f t="shared" si="25"/>
        <v>0</v>
      </c>
      <c r="G1021" s="46"/>
    </row>
    <row r="1022" spans="1:7" x14ac:dyDescent="0.2">
      <c r="A1022" s="70">
        <v>2.1</v>
      </c>
      <c r="B1022" s="91" t="s">
        <v>603</v>
      </c>
      <c r="C1022" s="216">
        <v>-213.1</v>
      </c>
      <c r="D1022" s="214" t="s">
        <v>38</v>
      </c>
      <c r="E1022" s="213">
        <v>115.56</v>
      </c>
      <c r="F1022" s="217">
        <f t="shared" si="25"/>
        <v>-24625.84</v>
      </c>
      <c r="G1022" s="46"/>
    </row>
    <row r="1023" spans="1:7" ht="24.75" customHeight="1" x14ac:dyDescent="0.2">
      <c r="A1023" s="70">
        <v>2.2000000000000002</v>
      </c>
      <c r="B1023" s="91" t="s">
        <v>604</v>
      </c>
      <c r="C1023" s="216">
        <v>-0.66</v>
      </c>
      <c r="D1023" s="214" t="s">
        <v>38</v>
      </c>
      <c r="E1023" s="213">
        <v>957.62</v>
      </c>
      <c r="F1023" s="217">
        <f t="shared" si="25"/>
        <v>-632.03</v>
      </c>
      <c r="G1023" s="46"/>
    </row>
    <row r="1024" spans="1:7" ht="25.5" x14ac:dyDescent="0.2">
      <c r="A1024" s="70">
        <v>2.2999999999999998</v>
      </c>
      <c r="B1024" s="91" t="s">
        <v>605</v>
      </c>
      <c r="C1024" s="224">
        <v>-192.06</v>
      </c>
      <c r="D1024" s="69" t="s">
        <v>38</v>
      </c>
      <c r="E1024" s="213">
        <v>147.97999999999999</v>
      </c>
      <c r="F1024" s="217">
        <f t="shared" si="25"/>
        <v>-28421.040000000001</v>
      </c>
      <c r="G1024" s="46"/>
    </row>
    <row r="1025" spans="1:7" x14ac:dyDescent="0.2">
      <c r="A1025" s="70">
        <v>2.4</v>
      </c>
      <c r="B1025" s="91" t="s">
        <v>464</v>
      </c>
      <c r="C1025" s="216">
        <v>-24.29</v>
      </c>
      <c r="D1025" s="214" t="s">
        <v>38</v>
      </c>
      <c r="E1025" s="213">
        <v>130.81</v>
      </c>
      <c r="F1025" s="217">
        <f t="shared" si="25"/>
        <v>-3177.37</v>
      </c>
      <c r="G1025" s="46"/>
    </row>
    <row r="1026" spans="1:7" x14ac:dyDescent="0.2">
      <c r="A1026" s="70"/>
      <c r="B1026" s="91"/>
      <c r="C1026" s="216"/>
      <c r="D1026" s="214"/>
      <c r="E1026" s="213"/>
      <c r="F1026" s="217">
        <f t="shared" si="25"/>
        <v>0</v>
      </c>
      <c r="G1026" s="46"/>
    </row>
    <row r="1027" spans="1:7" x14ac:dyDescent="0.2">
      <c r="A1027" s="66">
        <v>3</v>
      </c>
      <c r="B1027" s="67" t="s">
        <v>606</v>
      </c>
      <c r="C1027" s="216"/>
      <c r="D1027" s="214"/>
      <c r="E1027" s="213"/>
      <c r="F1027" s="217">
        <f t="shared" si="25"/>
        <v>0</v>
      </c>
      <c r="G1027" s="46"/>
    </row>
    <row r="1028" spans="1:7" ht="25.5" x14ac:dyDescent="0.2">
      <c r="A1028" s="70">
        <v>3.1</v>
      </c>
      <c r="B1028" s="91" t="s">
        <v>607</v>
      </c>
      <c r="C1028" s="216">
        <v>-131.22</v>
      </c>
      <c r="D1028" s="214" t="s">
        <v>129</v>
      </c>
      <c r="E1028" s="213">
        <v>7119.22</v>
      </c>
      <c r="F1028" s="217">
        <f t="shared" si="25"/>
        <v>-934184.05</v>
      </c>
      <c r="G1028" s="46"/>
    </row>
    <row r="1029" spans="1:7" x14ac:dyDescent="0.2">
      <c r="A1029" s="70">
        <v>3.2</v>
      </c>
      <c r="B1029" s="91" t="s">
        <v>608</v>
      </c>
      <c r="C1029" s="216">
        <v>-8.11</v>
      </c>
      <c r="D1029" s="214" t="s">
        <v>129</v>
      </c>
      <c r="E1029" s="213">
        <v>3253.66</v>
      </c>
      <c r="F1029" s="217">
        <f t="shared" si="25"/>
        <v>-26387.18</v>
      </c>
      <c r="G1029" s="46"/>
    </row>
    <row r="1030" spans="1:7" x14ac:dyDescent="0.2">
      <c r="A1030" s="70"/>
      <c r="B1030" s="91"/>
      <c r="C1030" s="216"/>
      <c r="D1030" s="214"/>
      <c r="E1030" s="213"/>
      <c r="F1030" s="217">
        <f t="shared" si="25"/>
        <v>0</v>
      </c>
      <c r="G1030" s="46"/>
    </row>
    <row r="1031" spans="1:7" x14ac:dyDescent="0.2">
      <c r="A1031" s="66">
        <v>4</v>
      </c>
      <c r="B1031" s="67" t="s">
        <v>609</v>
      </c>
      <c r="C1031" s="216"/>
      <c r="D1031" s="214"/>
      <c r="E1031" s="213"/>
      <c r="F1031" s="217">
        <f t="shared" si="25"/>
        <v>0</v>
      </c>
      <c r="G1031" s="46"/>
    </row>
    <row r="1032" spans="1:7" ht="25.5" x14ac:dyDescent="0.2">
      <c r="A1032" s="70">
        <v>4.0999999999999996</v>
      </c>
      <c r="B1032" s="91" t="s">
        <v>610</v>
      </c>
      <c r="C1032" s="216">
        <v>-131.22</v>
      </c>
      <c r="D1032" s="214" t="s">
        <v>129</v>
      </c>
      <c r="E1032" s="213">
        <v>629</v>
      </c>
      <c r="F1032" s="217">
        <f t="shared" si="25"/>
        <v>-82537.38</v>
      </c>
      <c r="G1032" s="46"/>
    </row>
    <row r="1033" spans="1:7" x14ac:dyDescent="0.2">
      <c r="A1033" s="70">
        <v>4.2</v>
      </c>
      <c r="B1033" s="91" t="s">
        <v>608</v>
      </c>
      <c r="C1033" s="216">
        <v>-8.11</v>
      </c>
      <c r="D1033" s="214" t="s">
        <v>129</v>
      </c>
      <c r="E1033" s="213">
        <v>62.92</v>
      </c>
      <c r="F1033" s="217">
        <f t="shared" si="25"/>
        <v>-510.28</v>
      </c>
      <c r="G1033" s="46"/>
    </row>
    <row r="1034" spans="1:7" x14ac:dyDescent="0.2">
      <c r="A1034" s="70"/>
      <c r="B1034" s="91"/>
      <c r="C1034" s="216"/>
      <c r="D1034" s="214"/>
      <c r="E1034" s="213"/>
      <c r="F1034" s="217">
        <f t="shared" si="25"/>
        <v>0</v>
      </c>
      <c r="G1034" s="46"/>
    </row>
    <row r="1035" spans="1:7" x14ac:dyDescent="0.2">
      <c r="A1035" s="66">
        <v>5</v>
      </c>
      <c r="B1035" s="67" t="s">
        <v>611</v>
      </c>
      <c r="C1035" s="216"/>
      <c r="D1035" s="214"/>
      <c r="E1035" s="213"/>
      <c r="F1035" s="217">
        <f t="shared" si="25"/>
        <v>0</v>
      </c>
      <c r="G1035" s="46"/>
    </row>
    <row r="1036" spans="1:7" ht="25.5" x14ac:dyDescent="0.2">
      <c r="A1036" s="70">
        <v>5.0999999999999996</v>
      </c>
      <c r="B1036" s="91" t="s">
        <v>612</v>
      </c>
      <c r="C1036" s="216">
        <v>-1</v>
      </c>
      <c r="D1036" s="214" t="s">
        <v>25</v>
      </c>
      <c r="E1036" s="213">
        <v>2797.55</v>
      </c>
      <c r="F1036" s="217">
        <f t="shared" si="25"/>
        <v>-2797.55</v>
      </c>
      <c r="G1036" s="46"/>
    </row>
    <row r="1037" spans="1:7" x14ac:dyDescent="0.2">
      <c r="A1037" s="70"/>
      <c r="B1037" s="91"/>
      <c r="C1037" s="216"/>
      <c r="D1037" s="214"/>
      <c r="E1037" s="213"/>
      <c r="F1037" s="217">
        <f t="shared" si="25"/>
        <v>0</v>
      </c>
      <c r="G1037" s="46"/>
    </row>
    <row r="1038" spans="1:7" x14ac:dyDescent="0.2">
      <c r="A1038" s="70">
        <v>6</v>
      </c>
      <c r="B1038" s="91" t="s">
        <v>613</v>
      </c>
      <c r="C1038" s="216">
        <v>-8</v>
      </c>
      <c r="D1038" s="214" t="s">
        <v>25</v>
      </c>
      <c r="E1038" s="213">
        <v>2500</v>
      </c>
      <c r="F1038" s="217">
        <f t="shared" si="25"/>
        <v>-20000</v>
      </c>
      <c r="G1038" s="46"/>
    </row>
    <row r="1039" spans="1:7" x14ac:dyDescent="0.2">
      <c r="A1039" s="70"/>
      <c r="B1039" s="91"/>
      <c r="C1039" s="216"/>
      <c r="D1039" s="214"/>
      <c r="E1039" s="213"/>
      <c r="F1039" s="217">
        <f t="shared" si="25"/>
        <v>0</v>
      </c>
      <c r="G1039" s="46"/>
    </row>
    <row r="1040" spans="1:7" x14ac:dyDescent="0.2">
      <c r="A1040" s="66">
        <v>7</v>
      </c>
      <c r="B1040" s="67" t="s">
        <v>614</v>
      </c>
      <c r="C1040" s="216"/>
      <c r="D1040" s="214"/>
      <c r="E1040" s="213"/>
      <c r="F1040" s="217">
        <f t="shared" si="25"/>
        <v>0</v>
      </c>
      <c r="G1040" s="46"/>
    </row>
    <row r="1041" spans="1:7" x14ac:dyDescent="0.2">
      <c r="A1041" s="70">
        <v>7.1</v>
      </c>
      <c r="B1041" s="91" t="s">
        <v>615</v>
      </c>
      <c r="C1041" s="216">
        <v>-1</v>
      </c>
      <c r="D1041" s="214" t="s">
        <v>25</v>
      </c>
      <c r="E1041" s="213">
        <v>38670.92</v>
      </c>
      <c r="F1041" s="217">
        <f>ROUND(C1041*E1041,2)</f>
        <v>-38670.92</v>
      </c>
      <c r="G1041" s="46"/>
    </row>
    <row r="1042" spans="1:7" x14ac:dyDescent="0.2">
      <c r="A1042" s="70">
        <v>7.2</v>
      </c>
      <c r="B1042" s="91" t="s">
        <v>616</v>
      </c>
      <c r="C1042" s="216">
        <v>-2</v>
      </c>
      <c r="D1042" s="214" t="s">
        <v>25</v>
      </c>
      <c r="E1042" s="213">
        <v>45174.64</v>
      </c>
      <c r="F1042" s="217">
        <f>ROUND(C1042*E1042,2)</f>
        <v>-90349.28</v>
      </c>
      <c r="G1042" s="46"/>
    </row>
    <row r="1043" spans="1:7" x14ac:dyDescent="0.2">
      <c r="A1043" s="70">
        <v>7.3</v>
      </c>
      <c r="B1043" s="91" t="s">
        <v>617</v>
      </c>
      <c r="C1043" s="216">
        <v>-2</v>
      </c>
      <c r="D1043" s="214" t="s">
        <v>25</v>
      </c>
      <c r="E1043" s="213">
        <v>51303.040000000001</v>
      </c>
      <c r="F1043" s="217">
        <f>ROUND(C1043*E1043,2)</f>
        <v>-102606.08</v>
      </c>
      <c r="G1043" s="46"/>
    </row>
    <row r="1044" spans="1:7" x14ac:dyDescent="0.2">
      <c r="A1044" s="70"/>
      <c r="B1044" s="91"/>
      <c r="C1044" s="216"/>
      <c r="D1044" s="214"/>
      <c r="E1044" s="213"/>
      <c r="F1044" s="217"/>
      <c r="G1044" s="46"/>
    </row>
    <row r="1045" spans="1:7" ht="25.5" x14ac:dyDescent="0.2">
      <c r="A1045" s="225" t="s">
        <v>720</v>
      </c>
      <c r="B1045" s="160" t="s">
        <v>735</v>
      </c>
      <c r="C1045" s="226"/>
      <c r="D1045" s="227"/>
      <c r="E1045" s="227"/>
      <c r="F1045" s="211">
        <f>ROUND(C1045*E1045,2)</f>
        <v>0</v>
      </c>
      <c r="G1045" s="46"/>
    </row>
    <row r="1046" spans="1:7" ht="9" customHeight="1" x14ac:dyDescent="0.2">
      <c r="A1046" s="225"/>
      <c r="B1046" s="160"/>
      <c r="C1046" s="226"/>
      <c r="D1046" s="227"/>
      <c r="E1046" s="227"/>
      <c r="F1046" s="211">
        <f>ROUND(C1046*E1046,2)</f>
        <v>0</v>
      </c>
      <c r="G1046" s="46"/>
    </row>
    <row r="1047" spans="1:7" x14ac:dyDescent="0.2">
      <c r="A1047" s="228">
        <v>1</v>
      </c>
      <c r="B1047" s="164" t="s">
        <v>736</v>
      </c>
      <c r="C1047" s="229"/>
      <c r="D1047" s="230"/>
      <c r="E1047" s="231"/>
      <c r="F1047" s="211">
        <f>ROUND(C1047*E1047,2)</f>
        <v>0</v>
      </c>
      <c r="G1047" s="46"/>
    </row>
    <row r="1048" spans="1:7" x14ac:dyDescent="0.2">
      <c r="A1048" s="232">
        <v>1.1000000000000001</v>
      </c>
      <c r="B1048" s="167" t="s">
        <v>737</v>
      </c>
      <c r="C1048" s="216">
        <v>-3</v>
      </c>
      <c r="D1048" s="230" t="s">
        <v>25</v>
      </c>
      <c r="E1048" s="231">
        <v>17700</v>
      </c>
      <c r="F1048" s="217">
        <f t="shared" ref="F1048:F1063" si="26">ROUND(C1048*E1048,2)</f>
        <v>-53100</v>
      </c>
      <c r="G1048" s="46"/>
    </row>
    <row r="1049" spans="1:7" x14ac:dyDescent="0.2">
      <c r="A1049" s="232">
        <v>1.2</v>
      </c>
      <c r="B1049" s="167" t="s">
        <v>738</v>
      </c>
      <c r="C1049" s="216">
        <v>-1</v>
      </c>
      <c r="D1049" s="230" t="s">
        <v>25</v>
      </c>
      <c r="E1049" s="231">
        <v>3077.81</v>
      </c>
      <c r="F1049" s="217">
        <f t="shared" si="26"/>
        <v>-3077.81</v>
      </c>
      <c r="G1049" s="46"/>
    </row>
    <row r="1050" spans="1:7" x14ac:dyDescent="0.2">
      <c r="A1050" s="232">
        <v>1.3</v>
      </c>
      <c r="B1050" s="167" t="s">
        <v>739</v>
      </c>
      <c r="C1050" s="216">
        <v>-1</v>
      </c>
      <c r="D1050" s="230" t="s">
        <v>25</v>
      </c>
      <c r="E1050" s="231">
        <v>3482.44</v>
      </c>
      <c r="F1050" s="217">
        <f t="shared" si="26"/>
        <v>-3482.44</v>
      </c>
      <c r="G1050" s="46"/>
    </row>
    <row r="1051" spans="1:7" x14ac:dyDescent="0.2">
      <c r="A1051" s="232">
        <v>1.4</v>
      </c>
      <c r="B1051" s="167" t="s">
        <v>740</v>
      </c>
      <c r="C1051" s="216">
        <v>-1</v>
      </c>
      <c r="D1051" s="230" t="s">
        <v>25</v>
      </c>
      <c r="E1051" s="231">
        <v>7809.54</v>
      </c>
      <c r="F1051" s="217">
        <f t="shared" si="26"/>
        <v>-7809.54</v>
      </c>
      <c r="G1051" s="46"/>
    </row>
    <row r="1052" spans="1:7" x14ac:dyDescent="0.2">
      <c r="A1052" s="232">
        <v>1.5</v>
      </c>
      <c r="B1052" s="167" t="s">
        <v>741</v>
      </c>
      <c r="C1052" s="216">
        <v>-3</v>
      </c>
      <c r="D1052" s="230" t="s">
        <v>25</v>
      </c>
      <c r="E1052" s="231">
        <v>3491.07</v>
      </c>
      <c r="F1052" s="217">
        <f t="shared" si="26"/>
        <v>-10473.209999999999</v>
      </c>
      <c r="G1052" s="46"/>
    </row>
    <row r="1053" spans="1:7" x14ac:dyDescent="0.2">
      <c r="A1053" s="232">
        <v>1.6</v>
      </c>
      <c r="B1053" s="167" t="s">
        <v>742</v>
      </c>
      <c r="C1053" s="216">
        <v>-3</v>
      </c>
      <c r="D1053" s="230" t="s">
        <v>25</v>
      </c>
      <c r="E1053" s="231">
        <v>3045.58</v>
      </c>
      <c r="F1053" s="217">
        <f t="shared" si="26"/>
        <v>-9136.74</v>
      </c>
      <c r="G1053" s="46"/>
    </row>
    <row r="1054" spans="1:7" x14ac:dyDescent="0.2">
      <c r="A1054" s="232">
        <v>1.7</v>
      </c>
      <c r="B1054" s="167" t="s">
        <v>743</v>
      </c>
      <c r="C1054" s="216">
        <v>-685</v>
      </c>
      <c r="D1054" s="230" t="s">
        <v>744</v>
      </c>
      <c r="E1054" s="231">
        <v>13.45</v>
      </c>
      <c r="F1054" s="217">
        <f>ROUND(C1054*E1054,2)</f>
        <v>-9213.25</v>
      </c>
      <c r="G1054" s="46"/>
    </row>
    <row r="1055" spans="1:7" x14ac:dyDescent="0.2">
      <c r="A1055" s="232">
        <v>1.8</v>
      </c>
      <c r="B1055" s="167" t="s">
        <v>745</v>
      </c>
      <c r="C1055" s="216">
        <v>-2</v>
      </c>
      <c r="D1055" s="230" t="s">
        <v>25</v>
      </c>
      <c r="E1055" s="231">
        <v>5218.51</v>
      </c>
      <c r="F1055" s="217">
        <f t="shared" si="26"/>
        <v>-10437.02</v>
      </c>
      <c r="G1055" s="46"/>
    </row>
    <row r="1056" spans="1:7" x14ac:dyDescent="0.2">
      <c r="A1056" s="232">
        <v>1.9</v>
      </c>
      <c r="B1056" s="167" t="s">
        <v>746</v>
      </c>
      <c r="C1056" s="216">
        <v>-1</v>
      </c>
      <c r="D1056" s="230" t="s">
        <v>25</v>
      </c>
      <c r="E1056" s="231">
        <v>2429.3000000000002</v>
      </c>
      <c r="F1056" s="217">
        <f t="shared" si="26"/>
        <v>-2429.3000000000002</v>
      </c>
      <c r="G1056" s="46"/>
    </row>
    <row r="1057" spans="1:7" x14ac:dyDescent="0.2">
      <c r="A1057" s="233">
        <v>1.1000000000000001</v>
      </c>
      <c r="B1057" s="167" t="s">
        <v>747</v>
      </c>
      <c r="C1057" s="216">
        <v>-1</v>
      </c>
      <c r="D1057" s="230" t="s">
        <v>25</v>
      </c>
      <c r="E1057" s="231">
        <v>728.34</v>
      </c>
      <c r="F1057" s="217">
        <f t="shared" si="26"/>
        <v>-728.34</v>
      </c>
      <c r="G1057" s="46"/>
    </row>
    <row r="1058" spans="1:7" x14ac:dyDescent="0.2">
      <c r="A1058" s="233">
        <v>1.1100000000000001</v>
      </c>
      <c r="B1058" s="167" t="s">
        <v>748</v>
      </c>
      <c r="C1058" s="216">
        <v>-3</v>
      </c>
      <c r="D1058" s="230" t="s">
        <v>25</v>
      </c>
      <c r="E1058" s="231">
        <v>1200</v>
      </c>
      <c r="F1058" s="217">
        <f t="shared" si="26"/>
        <v>-3600</v>
      </c>
      <c r="G1058" s="46"/>
    </row>
    <row r="1059" spans="1:7" x14ac:dyDescent="0.2">
      <c r="A1059" s="234">
        <v>1.1200000000000001</v>
      </c>
      <c r="B1059" s="171" t="s">
        <v>749</v>
      </c>
      <c r="C1059" s="218">
        <v>-3</v>
      </c>
      <c r="D1059" s="235" t="s">
        <v>25</v>
      </c>
      <c r="E1059" s="236">
        <v>1000</v>
      </c>
      <c r="F1059" s="220">
        <f t="shared" si="26"/>
        <v>-3000</v>
      </c>
      <c r="G1059" s="46"/>
    </row>
    <row r="1060" spans="1:7" ht="13.5" customHeight="1" x14ac:dyDescent="0.2">
      <c r="A1060" s="233">
        <v>1.1299999999999999</v>
      </c>
      <c r="B1060" s="167" t="s">
        <v>750</v>
      </c>
      <c r="C1060" s="216">
        <v>-1</v>
      </c>
      <c r="D1060" s="166" t="s">
        <v>25</v>
      </c>
      <c r="E1060" s="167">
        <v>22420</v>
      </c>
      <c r="F1060" s="217">
        <f t="shared" si="26"/>
        <v>-22420</v>
      </c>
      <c r="G1060" s="46"/>
    </row>
    <row r="1061" spans="1:7" x14ac:dyDescent="0.2">
      <c r="A1061" s="233">
        <v>1.1399999999999999</v>
      </c>
      <c r="B1061" s="167" t="s">
        <v>751</v>
      </c>
      <c r="C1061" s="216">
        <v>-1</v>
      </c>
      <c r="D1061" s="230" t="s">
        <v>25</v>
      </c>
      <c r="E1061" s="231">
        <v>1898.97</v>
      </c>
      <c r="F1061" s="217">
        <f t="shared" si="26"/>
        <v>-1898.97</v>
      </c>
      <c r="G1061" s="46"/>
    </row>
    <row r="1062" spans="1:7" x14ac:dyDescent="0.2">
      <c r="A1062" s="233">
        <v>1.1499999999999999</v>
      </c>
      <c r="B1062" s="167" t="s">
        <v>752</v>
      </c>
      <c r="C1062" s="216">
        <v>-3</v>
      </c>
      <c r="D1062" s="230" t="s">
        <v>25</v>
      </c>
      <c r="E1062" s="231">
        <v>2500</v>
      </c>
      <c r="F1062" s="217">
        <f t="shared" si="26"/>
        <v>-7500</v>
      </c>
      <c r="G1062" s="46"/>
    </row>
    <row r="1063" spans="1:7" x14ac:dyDescent="0.2">
      <c r="A1063" s="233">
        <v>1.1599999999999999</v>
      </c>
      <c r="B1063" s="167" t="s">
        <v>753</v>
      </c>
      <c r="C1063" s="216">
        <v>-1</v>
      </c>
      <c r="D1063" s="230" t="s">
        <v>25</v>
      </c>
      <c r="E1063" s="231">
        <v>40261.99</v>
      </c>
      <c r="F1063" s="217">
        <f t="shared" si="26"/>
        <v>-40261.99</v>
      </c>
      <c r="G1063" s="46"/>
    </row>
    <row r="1064" spans="1:7" x14ac:dyDescent="0.2">
      <c r="A1064" s="233"/>
      <c r="B1064" s="167"/>
      <c r="C1064" s="216"/>
      <c r="D1064" s="230"/>
      <c r="E1064" s="231"/>
      <c r="F1064" s="217"/>
      <c r="G1064" s="46"/>
    </row>
    <row r="1065" spans="1:7" ht="25.5" x14ac:dyDescent="0.2">
      <c r="A1065" s="29" t="s">
        <v>720</v>
      </c>
      <c r="B1065" s="27" t="s">
        <v>721</v>
      </c>
      <c r="C1065" s="59"/>
      <c r="D1065" s="60"/>
      <c r="E1065" s="59"/>
      <c r="F1065" s="211">
        <f>ROUND(C1065*E1065,2)</f>
        <v>0</v>
      </c>
      <c r="G1065" s="46"/>
    </row>
    <row r="1066" spans="1:7" ht="38.25" x14ac:dyDescent="0.2">
      <c r="A1066" s="92">
        <v>4</v>
      </c>
      <c r="B1066" s="156" t="s">
        <v>732</v>
      </c>
      <c r="C1066" s="117"/>
      <c r="D1066" s="99"/>
      <c r="E1066" s="117"/>
      <c r="F1066" s="211"/>
      <c r="G1066" s="46"/>
    </row>
    <row r="1067" spans="1:7" x14ac:dyDescent="0.2">
      <c r="A1067" s="75">
        <v>4.0999999999999996</v>
      </c>
      <c r="B1067" s="155" t="s">
        <v>675</v>
      </c>
      <c r="C1067" s="216">
        <v>-5</v>
      </c>
      <c r="D1067" s="99" t="s">
        <v>30</v>
      </c>
      <c r="E1067" s="117">
        <v>3600</v>
      </c>
      <c r="F1067" s="217">
        <f>ROUND(C1067*E1067,2)</f>
        <v>-18000</v>
      </c>
      <c r="G1067" s="46"/>
    </row>
    <row r="1068" spans="1:7" x14ac:dyDescent="0.2">
      <c r="A1068" s="75">
        <v>4.2</v>
      </c>
      <c r="B1068" s="155" t="s">
        <v>733</v>
      </c>
      <c r="C1068" s="216">
        <v>-1</v>
      </c>
      <c r="D1068" s="99" t="s">
        <v>25</v>
      </c>
      <c r="E1068" s="117">
        <v>5271</v>
      </c>
      <c r="F1068" s="217">
        <f>ROUND(C1068*E1068,2)</f>
        <v>-5271</v>
      </c>
      <c r="G1068" s="46"/>
    </row>
    <row r="1069" spans="1:7" x14ac:dyDescent="0.2">
      <c r="A1069" s="75">
        <v>4.3</v>
      </c>
      <c r="B1069" s="155" t="s">
        <v>81</v>
      </c>
      <c r="C1069" s="216">
        <v>-1</v>
      </c>
      <c r="D1069" s="99" t="s">
        <v>25</v>
      </c>
      <c r="E1069" s="117">
        <v>1500</v>
      </c>
      <c r="F1069" s="217">
        <f>ROUND(C1069*E1069,2)</f>
        <v>-1500</v>
      </c>
      <c r="G1069" s="46"/>
    </row>
    <row r="1070" spans="1:7" x14ac:dyDescent="0.2">
      <c r="A1070" s="64"/>
      <c r="B1070" s="29"/>
      <c r="C1070" s="216"/>
      <c r="D1070" s="237"/>
      <c r="E1070" s="238"/>
      <c r="F1070" s="211"/>
      <c r="G1070" s="46"/>
    </row>
    <row r="1071" spans="1:7" s="244" customFormat="1" x14ac:dyDescent="0.2">
      <c r="A1071" s="239"/>
      <c r="B1071" s="240" t="s">
        <v>859</v>
      </c>
      <c r="C1071" s="241"/>
      <c r="D1071" s="242"/>
      <c r="E1071" s="243"/>
      <c r="F1071" s="243">
        <f>SUM(F1001:F1070)</f>
        <v>-4114582.4899999998</v>
      </c>
      <c r="G1071" s="46"/>
    </row>
    <row r="1072" spans="1:7" x14ac:dyDescent="0.2">
      <c r="A1072" s="205"/>
      <c r="B1072" s="206"/>
      <c r="C1072" s="207"/>
      <c r="D1072" s="208"/>
      <c r="E1072" s="209"/>
      <c r="F1072" s="207"/>
      <c r="G1072" s="46"/>
    </row>
    <row r="1073" spans="1:7" x14ac:dyDescent="0.2">
      <c r="A1073" s="205"/>
      <c r="B1073" s="206" t="s">
        <v>860</v>
      </c>
      <c r="C1073" s="207"/>
      <c r="D1073" s="208"/>
      <c r="E1073" s="209"/>
      <c r="F1073" s="207"/>
      <c r="G1073" s="46"/>
    </row>
    <row r="1074" spans="1:7" x14ac:dyDescent="0.2">
      <c r="A1074" s="205"/>
      <c r="B1074" s="206"/>
      <c r="C1074" s="207"/>
      <c r="D1074" s="208"/>
      <c r="E1074" s="209"/>
      <c r="F1074" s="207"/>
      <c r="G1074" s="46"/>
    </row>
    <row r="1075" spans="1:7" ht="14.25" customHeight="1" x14ac:dyDescent="0.2">
      <c r="A1075" s="29" t="s">
        <v>106</v>
      </c>
      <c r="B1075" s="27" t="s">
        <v>107</v>
      </c>
      <c r="C1075" s="207"/>
      <c r="D1075" s="208"/>
      <c r="E1075" s="209"/>
      <c r="F1075" s="207"/>
      <c r="G1075" s="46"/>
    </row>
    <row r="1076" spans="1:7" x14ac:dyDescent="0.2">
      <c r="A1076" s="26"/>
      <c r="B1076" s="27"/>
      <c r="C1076" s="207"/>
      <c r="D1076" s="208"/>
      <c r="E1076" s="209"/>
      <c r="F1076" s="207"/>
      <c r="G1076" s="46"/>
    </row>
    <row r="1077" spans="1:7" x14ac:dyDescent="0.2">
      <c r="A1077" s="245" t="s">
        <v>19</v>
      </c>
      <c r="B1077" s="67" t="s">
        <v>108</v>
      </c>
      <c r="C1077" s="207"/>
      <c r="D1077" s="208"/>
      <c r="E1077" s="209"/>
      <c r="F1077" s="207"/>
      <c r="G1077" s="46"/>
    </row>
    <row r="1078" spans="1:7" x14ac:dyDescent="0.2">
      <c r="A1078" s="212"/>
      <c r="B1078" s="67"/>
      <c r="C1078" s="207"/>
      <c r="D1078" s="208"/>
      <c r="E1078" s="209"/>
      <c r="F1078" s="207"/>
      <c r="G1078" s="46"/>
    </row>
    <row r="1079" spans="1:7" x14ac:dyDescent="0.2">
      <c r="A1079" s="246">
        <v>2</v>
      </c>
      <c r="B1079" s="73" t="s">
        <v>110</v>
      </c>
      <c r="C1079" s="207"/>
      <c r="D1079" s="208"/>
      <c r="E1079" s="247"/>
      <c r="F1079" s="248">
        <f t="shared" ref="F1079:F1087" si="27">ROUND(C1079*E1079,2)</f>
        <v>0</v>
      </c>
      <c r="G1079" s="46"/>
    </row>
    <row r="1080" spans="1:7" ht="25.5" x14ac:dyDescent="0.2">
      <c r="A1080" s="205">
        <v>2.2999999999999998</v>
      </c>
      <c r="B1080" s="146" t="s">
        <v>861</v>
      </c>
      <c r="C1080" s="207">
        <v>1</v>
      </c>
      <c r="D1080" s="208" t="s">
        <v>25</v>
      </c>
      <c r="E1080" s="238">
        <v>8228.06</v>
      </c>
      <c r="F1080" s="248">
        <f>ROUND(C1080*E1080,2)</f>
        <v>8228.06</v>
      </c>
      <c r="G1080" s="46"/>
    </row>
    <row r="1081" spans="1:7" ht="25.5" x14ac:dyDescent="0.2">
      <c r="A1081" s="205">
        <v>2.4</v>
      </c>
      <c r="B1081" s="249" t="s">
        <v>862</v>
      </c>
      <c r="C1081" s="207">
        <v>2</v>
      </c>
      <c r="D1081" s="208" t="s">
        <v>25</v>
      </c>
      <c r="E1081" s="238">
        <v>2797.55</v>
      </c>
      <c r="F1081" s="248">
        <f t="shared" si="27"/>
        <v>5595.1</v>
      </c>
      <c r="G1081" s="46"/>
    </row>
    <row r="1082" spans="1:7" ht="25.5" x14ac:dyDescent="0.2">
      <c r="A1082" s="205">
        <v>2.5</v>
      </c>
      <c r="B1082" s="72" t="s">
        <v>863</v>
      </c>
      <c r="C1082" s="207">
        <v>2</v>
      </c>
      <c r="D1082" s="208" t="s">
        <v>25</v>
      </c>
      <c r="E1082" s="238">
        <v>2358.1799999999998</v>
      </c>
      <c r="F1082" s="248">
        <f t="shared" si="27"/>
        <v>4716.3599999999997</v>
      </c>
      <c r="G1082" s="46"/>
    </row>
    <row r="1083" spans="1:7" ht="43.5" customHeight="1" x14ac:dyDescent="0.2">
      <c r="A1083" s="205">
        <v>2.6</v>
      </c>
      <c r="B1083" s="249" t="s">
        <v>864</v>
      </c>
      <c r="C1083" s="207">
        <v>0.5</v>
      </c>
      <c r="D1083" s="208" t="s">
        <v>30</v>
      </c>
      <c r="E1083" s="238">
        <v>8228.06</v>
      </c>
      <c r="F1083" s="248">
        <f t="shared" si="27"/>
        <v>4114.03</v>
      </c>
      <c r="G1083" s="46"/>
    </row>
    <row r="1084" spans="1:7" ht="25.5" x14ac:dyDescent="0.2">
      <c r="A1084" s="205">
        <v>2.7</v>
      </c>
      <c r="B1084" s="249" t="s">
        <v>865</v>
      </c>
      <c r="C1084" s="207">
        <v>0.5</v>
      </c>
      <c r="D1084" s="208" t="s">
        <v>30</v>
      </c>
      <c r="E1084" s="238">
        <v>5107.79</v>
      </c>
      <c r="F1084" s="248">
        <f t="shared" si="27"/>
        <v>2553.9</v>
      </c>
      <c r="G1084" s="46"/>
    </row>
    <row r="1085" spans="1:7" ht="25.5" x14ac:dyDescent="0.2">
      <c r="A1085" s="205">
        <v>2.8</v>
      </c>
      <c r="B1085" s="249" t="s">
        <v>866</v>
      </c>
      <c r="C1085" s="207">
        <v>1.8</v>
      </c>
      <c r="D1085" s="208" t="s">
        <v>38</v>
      </c>
      <c r="E1085" s="238">
        <v>4399.42</v>
      </c>
      <c r="F1085" s="248">
        <f t="shared" si="27"/>
        <v>7918.96</v>
      </c>
      <c r="G1085" s="46"/>
    </row>
    <row r="1086" spans="1:7" ht="51" customHeight="1" x14ac:dyDescent="0.2">
      <c r="A1086" s="205">
        <v>2.9</v>
      </c>
      <c r="B1086" s="189" t="s">
        <v>867</v>
      </c>
      <c r="C1086" s="207">
        <v>1</v>
      </c>
      <c r="D1086" s="208" t="s">
        <v>25</v>
      </c>
      <c r="E1086" s="238">
        <v>39396.339999999997</v>
      </c>
      <c r="F1086" s="248">
        <f t="shared" si="27"/>
        <v>39396.339999999997</v>
      </c>
      <c r="G1086" s="46"/>
    </row>
    <row r="1087" spans="1:7" ht="25.5" x14ac:dyDescent="0.2">
      <c r="A1087" s="250">
        <v>2.1</v>
      </c>
      <c r="B1087" s="72" t="s">
        <v>868</v>
      </c>
      <c r="C1087" s="207">
        <v>115.02</v>
      </c>
      <c r="D1087" s="208" t="s">
        <v>38</v>
      </c>
      <c r="E1087" s="238">
        <v>147.97999999999999</v>
      </c>
      <c r="F1087" s="248">
        <f t="shared" si="27"/>
        <v>17020.66</v>
      </c>
      <c r="G1087" s="46"/>
    </row>
    <row r="1088" spans="1:7" x14ac:dyDescent="0.2">
      <c r="A1088" s="26"/>
      <c r="B1088" s="27"/>
      <c r="C1088" s="207"/>
      <c r="D1088" s="208"/>
      <c r="E1088" s="209"/>
      <c r="F1088" s="207"/>
      <c r="G1088" s="46"/>
    </row>
    <row r="1089" spans="1:7" x14ac:dyDescent="0.2">
      <c r="A1089" s="212">
        <v>5</v>
      </c>
      <c r="B1089" s="73" t="s">
        <v>132</v>
      </c>
      <c r="C1089" s="213"/>
      <c r="D1089" s="214"/>
      <c r="E1089" s="213"/>
      <c r="F1089" s="211">
        <f t="shared" ref="F1089:F1094" si="28">ROUND(C1089*E1089,2)</f>
        <v>0</v>
      </c>
      <c r="G1089" s="46"/>
    </row>
    <row r="1090" spans="1:7" x14ac:dyDescent="0.2">
      <c r="A1090" s="212">
        <v>5.2</v>
      </c>
      <c r="B1090" s="73" t="s">
        <v>122</v>
      </c>
      <c r="C1090" s="213"/>
      <c r="D1090" s="214"/>
      <c r="E1090" s="213"/>
      <c r="F1090" s="211">
        <f t="shared" si="28"/>
        <v>0</v>
      </c>
      <c r="G1090" s="46"/>
    </row>
    <row r="1091" spans="1:7" x14ac:dyDescent="0.2">
      <c r="A1091" s="251" t="s">
        <v>91</v>
      </c>
      <c r="B1091" s="72" t="s">
        <v>869</v>
      </c>
      <c r="C1091" s="213">
        <v>168.39</v>
      </c>
      <c r="D1091" s="214" t="s">
        <v>85</v>
      </c>
      <c r="E1091" s="213">
        <v>443.56</v>
      </c>
      <c r="F1091" s="211">
        <f t="shared" si="28"/>
        <v>74691.070000000007</v>
      </c>
      <c r="G1091" s="46"/>
    </row>
    <row r="1092" spans="1:7" x14ac:dyDescent="0.2">
      <c r="A1092" s="251" t="s">
        <v>870</v>
      </c>
      <c r="B1092" s="72" t="s">
        <v>871</v>
      </c>
      <c r="C1092" s="213">
        <v>111.6</v>
      </c>
      <c r="D1092" s="214" t="s">
        <v>129</v>
      </c>
      <c r="E1092" s="213">
        <v>109.66</v>
      </c>
      <c r="F1092" s="211">
        <f t="shared" si="28"/>
        <v>12238.06</v>
      </c>
      <c r="G1092" s="46"/>
    </row>
    <row r="1093" spans="1:7" x14ac:dyDescent="0.2">
      <c r="A1093" s="251"/>
      <c r="B1093" s="72"/>
      <c r="C1093" s="213"/>
      <c r="D1093" s="214"/>
      <c r="E1093" s="213"/>
      <c r="F1093" s="211"/>
      <c r="G1093" s="46"/>
    </row>
    <row r="1094" spans="1:7" x14ac:dyDescent="0.2">
      <c r="A1094" s="212">
        <v>5.4</v>
      </c>
      <c r="B1094" s="73" t="s">
        <v>135</v>
      </c>
      <c r="C1094" s="213"/>
      <c r="D1094" s="214"/>
      <c r="E1094" s="213"/>
      <c r="F1094" s="211">
        <f t="shared" si="28"/>
        <v>0</v>
      </c>
      <c r="G1094" s="46"/>
    </row>
    <row r="1095" spans="1:7" ht="25.5" x14ac:dyDescent="0.2">
      <c r="A1095" s="74" t="s">
        <v>872</v>
      </c>
      <c r="B1095" s="72" t="s">
        <v>873</v>
      </c>
      <c r="C1095" s="68">
        <v>1</v>
      </c>
      <c r="D1095" s="69" t="s">
        <v>25</v>
      </c>
      <c r="E1095" s="68">
        <v>66115.7</v>
      </c>
      <c r="F1095" s="211">
        <f>ROUND(C1095*E1095,2)</f>
        <v>66115.7</v>
      </c>
      <c r="G1095" s="46"/>
    </row>
    <row r="1096" spans="1:7" ht="15" customHeight="1" x14ac:dyDescent="0.2">
      <c r="A1096" s="74" t="s">
        <v>874</v>
      </c>
      <c r="B1096" s="72" t="s">
        <v>875</v>
      </c>
      <c r="C1096" s="68">
        <v>2</v>
      </c>
      <c r="D1096" s="69" t="s">
        <v>129</v>
      </c>
      <c r="E1096" s="68">
        <v>3683.68</v>
      </c>
      <c r="F1096" s="211">
        <f>ROUND(C1096*E1096,2)</f>
        <v>7367.36</v>
      </c>
      <c r="G1096" s="46"/>
    </row>
    <row r="1097" spans="1:7" x14ac:dyDescent="0.2">
      <c r="A1097" s="251"/>
      <c r="B1097" s="72"/>
      <c r="C1097" s="213"/>
      <c r="D1097" s="214"/>
      <c r="E1097" s="213"/>
      <c r="F1097" s="211"/>
      <c r="G1097" s="46"/>
    </row>
    <row r="1098" spans="1:7" x14ac:dyDescent="0.2">
      <c r="A1098" s="212">
        <v>10</v>
      </c>
      <c r="B1098" s="73" t="s">
        <v>168</v>
      </c>
      <c r="C1098" s="207"/>
      <c r="D1098" s="208"/>
      <c r="E1098" s="238"/>
      <c r="F1098" s="248"/>
      <c r="G1098" s="46"/>
    </row>
    <row r="1099" spans="1:7" ht="28.5" customHeight="1" x14ac:dyDescent="0.2">
      <c r="A1099" s="252">
        <v>10.6</v>
      </c>
      <c r="B1099" s="253" t="s">
        <v>876</v>
      </c>
      <c r="C1099" s="254">
        <v>6</v>
      </c>
      <c r="D1099" s="255" t="s">
        <v>49</v>
      </c>
      <c r="E1099" s="256">
        <v>2636</v>
      </c>
      <c r="F1099" s="257">
        <f>ROUND(C1099*E1099,2)</f>
        <v>15816</v>
      </c>
      <c r="G1099" s="46"/>
    </row>
    <row r="1100" spans="1:7" ht="25.5" x14ac:dyDescent="0.2">
      <c r="A1100" s="205">
        <v>10.7</v>
      </c>
      <c r="B1100" s="249" t="s">
        <v>877</v>
      </c>
      <c r="C1100" s="207">
        <v>3</v>
      </c>
      <c r="D1100" s="208" t="s">
        <v>49</v>
      </c>
      <c r="E1100" s="238">
        <v>2636</v>
      </c>
      <c r="F1100" s="248">
        <f>ROUND(C1100*E1100,2)</f>
        <v>7908</v>
      </c>
      <c r="G1100" s="46"/>
    </row>
    <row r="1101" spans="1:7" ht="38.25" x14ac:dyDescent="0.2">
      <c r="A1101" s="205">
        <v>10.8</v>
      </c>
      <c r="B1101" s="249" t="s">
        <v>878</v>
      </c>
      <c r="C1101" s="207">
        <v>4</v>
      </c>
      <c r="D1101" s="208" t="s">
        <v>49</v>
      </c>
      <c r="E1101" s="238">
        <v>2636</v>
      </c>
      <c r="F1101" s="248">
        <f>ROUND(C1101*E1101,2)</f>
        <v>10544</v>
      </c>
      <c r="G1101" s="46"/>
    </row>
    <row r="1102" spans="1:7" x14ac:dyDescent="0.2">
      <c r="A1102" s="205"/>
      <c r="B1102" s="258"/>
      <c r="C1102" s="207"/>
      <c r="D1102" s="208"/>
      <c r="E1102" s="238"/>
      <c r="F1102" s="248"/>
      <c r="G1102" s="46"/>
    </row>
    <row r="1103" spans="1:7" x14ac:dyDescent="0.2">
      <c r="A1103" s="212">
        <v>11</v>
      </c>
      <c r="B1103" s="73" t="s">
        <v>183</v>
      </c>
      <c r="C1103" s="213"/>
      <c r="D1103" s="214"/>
      <c r="E1103" s="213"/>
      <c r="F1103" s="211"/>
      <c r="G1103" s="46"/>
    </row>
    <row r="1104" spans="1:7" x14ac:dyDescent="0.2">
      <c r="A1104" s="221">
        <v>11.2</v>
      </c>
      <c r="B1104" s="73" t="s">
        <v>122</v>
      </c>
      <c r="C1104" s="213"/>
      <c r="D1104" s="214"/>
      <c r="E1104" s="213"/>
      <c r="F1104" s="211"/>
      <c r="G1104" s="46"/>
    </row>
    <row r="1105" spans="1:7" x14ac:dyDescent="0.2">
      <c r="A1105" s="251" t="s">
        <v>879</v>
      </c>
      <c r="B1105" s="72" t="s">
        <v>880</v>
      </c>
      <c r="C1105" s="213">
        <v>9.9</v>
      </c>
      <c r="D1105" s="214" t="s">
        <v>85</v>
      </c>
      <c r="E1105" s="213">
        <v>646.91999999999996</v>
      </c>
      <c r="F1105" s="211">
        <f t="shared" ref="F1105:F1106" si="29">ROUND(C1105*E1105,2)</f>
        <v>6404.51</v>
      </c>
      <c r="G1105" s="46"/>
    </row>
    <row r="1106" spans="1:7" x14ac:dyDescent="0.2">
      <c r="A1106" s="251" t="s">
        <v>881</v>
      </c>
      <c r="B1106" s="72" t="s">
        <v>882</v>
      </c>
      <c r="C1106" s="213">
        <v>23.4</v>
      </c>
      <c r="D1106" s="214" t="s">
        <v>129</v>
      </c>
      <c r="E1106" s="213">
        <v>113.22</v>
      </c>
      <c r="F1106" s="211">
        <f t="shared" si="29"/>
        <v>2649.35</v>
      </c>
      <c r="G1106" s="46"/>
    </row>
    <row r="1107" spans="1:7" x14ac:dyDescent="0.2">
      <c r="A1107" s="26"/>
      <c r="B1107" s="27"/>
      <c r="C1107" s="207"/>
      <c r="D1107" s="208"/>
      <c r="E1107" s="209"/>
      <c r="F1107" s="207"/>
      <c r="G1107" s="46"/>
    </row>
    <row r="1108" spans="1:7" x14ac:dyDescent="0.2">
      <c r="A1108" s="212">
        <v>13</v>
      </c>
      <c r="B1108" s="73" t="s">
        <v>192</v>
      </c>
      <c r="C1108" s="213"/>
      <c r="D1108" s="214"/>
      <c r="E1108" s="213"/>
      <c r="F1108" s="211"/>
      <c r="G1108" s="46"/>
    </row>
    <row r="1109" spans="1:7" x14ac:dyDescent="0.2">
      <c r="A1109" s="221">
        <v>13.2</v>
      </c>
      <c r="B1109" s="73" t="s">
        <v>122</v>
      </c>
      <c r="C1109" s="213"/>
      <c r="D1109" s="214"/>
      <c r="E1109" s="213"/>
      <c r="F1109" s="211"/>
      <c r="G1109" s="46"/>
    </row>
    <row r="1110" spans="1:7" x14ac:dyDescent="0.2">
      <c r="A1110" s="251" t="s">
        <v>883</v>
      </c>
      <c r="B1110" s="72" t="s">
        <v>884</v>
      </c>
      <c r="C1110" s="213">
        <v>18.600000000000001</v>
      </c>
      <c r="D1110" s="214" t="s">
        <v>885</v>
      </c>
      <c r="E1110" s="213">
        <v>109.66</v>
      </c>
      <c r="F1110" s="211">
        <f t="shared" ref="F1110" si="30">ROUND(C1110*E1110,2)</f>
        <v>2039.68</v>
      </c>
      <c r="G1110" s="46"/>
    </row>
    <row r="1111" spans="1:7" x14ac:dyDescent="0.2">
      <c r="A1111" s="251"/>
      <c r="B1111" s="72"/>
      <c r="C1111" s="213"/>
      <c r="D1111" s="214"/>
      <c r="E1111" s="213"/>
      <c r="F1111" s="211"/>
      <c r="G1111" s="46"/>
    </row>
    <row r="1112" spans="1:7" x14ac:dyDescent="0.2">
      <c r="A1112" s="215"/>
      <c r="B1112" s="72"/>
      <c r="C1112" s="213"/>
      <c r="D1112" s="214"/>
      <c r="E1112" s="213"/>
      <c r="F1112" s="211"/>
      <c r="G1112" s="46"/>
    </row>
    <row r="1113" spans="1:7" x14ac:dyDescent="0.2">
      <c r="A1113" s="212">
        <v>14</v>
      </c>
      <c r="B1113" s="73" t="s">
        <v>196</v>
      </c>
      <c r="C1113" s="207"/>
      <c r="D1113" s="208"/>
      <c r="E1113" s="238"/>
      <c r="F1113" s="248"/>
      <c r="G1113" s="46"/>
    </row>
    <row r="1114" spans="1:7" x14ac:dyDescent="0.2">
      <c r="A1114" s="221">
        <v>14.3</v>
      </c>
      <c r="B1114" s="73" t="s">
        <v>201</v>
      </c>
      <c r="C1114" s="213"/>
      <c r="D1114" s="214"/>
      <c r="E1114" s="213"/>
      <c r="F1114" s="211"/>
      <c r="G1114" s="46"/>
    </row>
    <row r="1115" spans="1:7" ht="25.5" x14ac:dyDescent="0.2">
      <c r="A1115" s="70" t="s">
        <v>202</v>
      </c>
      <c r="B1115" s="72" t="s">
        <v>886</v>
      </c>
      <c r="C1115" s="213">
        <v>9</v>
      </c>
      <c r="D1115" s="214" t="s">
        <v>25</v>
      </c>
      <c r="E1115" s="30">
        <v>60877.5</v>
      </c>
      <c r="F1115" s="211">
        <f>ROUND(C1115*E1115,2)</f>
        <v>547897.5</v>
      </c>
      <c r="G1115" s="46"/>
    </row>
    <row r="1116" spans="1:7" ht="25.5" x14ac:dyDescent="0.2">
      <c r="A1116" s="70" t="s">
        <v>204</v>
      </c>
      <c r="B1116" s="72" t="s">
        <v>205</v>
      </c>
      <c r="C1116" s="213">
        <v>9</v>
      </c>
      <c r="D1116" s="214" t="s">
        <v>25</v>
      </c>
      <c r="E1116" s="30">
        <v>162805.78</v>
      </c>
      <c r="F1116" s="211">
        <f>ROUND(C1116*E1116,2)</f>
        <v>1465252.02</v>
      </c>
      <c r="G1116" s="46"/>
    </row>
    <row r="1117" spans="1:7" x14ac:dyDescent="0.2">
      <c r="A1117" s="70"/>
      <c r="B1117" s="72"/>
      <c r="C1117" s="213"/>
      <c r="D1117" s="214"/>
      <c r="E1117" s="30"/>
      <c r="F1117" s="211"/>
      <c r="G1117" s="46"/>
    </row>
    <row r="1118" spans="1:7" ht="25.5" x14ac:dyDescent="0.2">
      <c r="A1118" s="246">
        <v>14.9</v>
      </c>
      <c r="B1118" s="259" t="s">
        <v>887</v>
      </c>
      <c r="C1118" s="207"/>
      <c r="D1118" s="208"/>
      <c r="E1118" s="238"/>
      <c r="F1118" s="248"/>
      <c r="G1118" s="46"/>
    </row>
    <row r="1119" spans="1:7" ht="25.5" x14ac:dyDescent="0.2">
      <c r="A1119" s="215" t="s">
        <v>888</v>
      </c>
      <c r="B1119" s="260" t="s">
        <v>889</v>
      </c>
      <c r="C1119" s="207">
        <v>4</v>
      </c>
      <c r="D1119" s="208" t="s">
        <v>49</v>
      </c>
      <c r="E1119" s="238">
        <v>5386.3099999999995</v>
      </c>
      <c r="F1119" s="248">
        <f t="shared" ref="F1119:F1122" si="31">ROUND(C1119*E1119,2)</f>
        <v>21545.24</v>
      </c>
      <c r="G1119" s="46"/>
    </row>
    <row r="1120" spans="1:7" ht="28.5" customHeight="1" x14ac:dyDescent="0.2">
      <c r="A1120" s="215" t="s">
        <v>890</v>
      </c>
      <c r="B1120" s="260" t="s">
        <v>891</v>
      </c>
      <c r="C1120" s="207">
        <v>2</v>
      </c>
      <c r="D1120" s="208" t="s">
        <v>49</v>
      </c>
      <c r="E1120" s="238">
        <v>1318</v>
      </c>
      <c r="F1120" s="248">
        <f t="shared" si="31"/>
        <v>2636</v>
      </c>
      <c r="G1120" s="46"/>
    </row>
    <row r="1121" spans="1:7" ht="25.5" x14ac:dyDescent="0.2">
      <c r="A1121" s="215" t="s">
        <v>892</v>
      </c>
      <c r="B1121" s="260" t="s">
        <v>893</v>
      </c>
      <c r="C1121" s="207">
        <v>1</v>
      </c>
      <c r="D1121" s="208" t="s">
        <v>49</v>
      </c>
      <c r="E1121" s="238">
        <v>1318</v>
      </c>
      <c r="F1121" s="248">
        <f t="shared" si="31"/>
        <v>1318</v>
      </c>
      <c r="G1121" s="46"/>
    </row>
    <row r="1122" spans="1:7" ht="25.5" x14ac:dyDescent="0.2">
      <c r="A1122" s="215" t="s">
        <v>894</v>
      </c>
      <c r="B1122" s="260" t="s">
        <v>895</v>
      </c>
      <c r="C1122" s="207">
        <v>3</v>
      </c>
      <c r="D1122" s="208" t="s">
        <v>49</v>
      </c>
      <c r="E1122" s="238">
        <v>1318</v>
      </c>
      <c r="F1122" s="248">
        <f t="shared" si="31"/>
        <v>3954</v>
      </c>
      <c r="G1122" s="46"/>
    </row>
    <row r="1123" spans="1:7" x14ac:dyDescent="0.2">
      <c r="A1123" s="26"/>
      <c r="B1123" s="27"/>
      <c r="C1123" s="207"/>
      <c r="D1123" s="208"/>
      <c r="E1123" s="209"/>
      <c r="F1123" s="207"/>
      <c r="G1123" s="46"/>
    </row>
    <row r="1124" spans="1:7" x14ac:dyDescent="0.2">
      <c r="A1124" s="261">
        <v>15</v>
      </c>
      <c r="B1124" s="67" t="s">
        <v>233</v>
      </c>
      <c r="C1124" s="262"/>
      <c r="D1124" s="214"/>
      <c r="E1124" s="213"/>
      <c r="F1124" s="211"/>
      <c r="G1124" s="46"/>
    </row>
    <row r="1125" spans="1:7" x14ac:dyDescent="0.2">
      <c r="A1125" s="221">
        <v>15.2</v>
      </c>
      <c r="B1125" s="67" t="s">
        <v>234</v>
      </c>
      <c r="C1125" s="213"/>
      <c r="D1125" s="214"/>
      <c r="E1125" s="213"/>
      <c r="F1125" s="211"/>
      <c r="G1125" s="46"/>
    </row>
    <row r="1126" spans="1:7" x14ac:dyDescent="0.2">
      <c r="A1126" s="251" t="s">
        <v>896</v>
      </c>
      <c r="B1126" s="72" t="s">
        <v>884</v>
      </c>
      <c r="C1126" s="213">
        <v>37.200000000000003</v>
      </c>
      <c r="D1126" s="214" t="s">
        <v>885</v>
      </c>
      <c r="E1126" s="213">
        <v>109.66</v>
      </c>
      <c r="F1126" s="211">
        <f t="shared" ref="F1126" si="32">ROUND(C1126*E1126,2)</f>
        <v>4079.35</v>
      </c>
      <c r="G1126" s="46"/>
    </row>
    <row r="1127" spans="1:7" x14ac:dyDescent="0.2">
      <c r="A1127" s="215"/>
      <c r="B1127" s="91"/>
      <c r="C1127" s="213"/>
      <c r="D1127" s="214"/>
      <c r="E1127" s="213"/>
      <c r="F1127" s="211"/>
      <c r="G1127" s="46"/>
    </row>
    <row r="1128" spans="1:7" x14ac:dyDescent="0.2">
      <c r="A1128" s="212">
        <v>16</v>
      </c>
      <c r="B1128" s="67" t="s">
        <v>238</v>
      </c>
      <c r="C1128" s="213"/>
      <c r="D1128" s="214"/>
      <c r="E1128" s="213"/>
      <c r="F1128" s="211"/>
      <c r="G1128" s="46"/>
    </row>
    <row r="1129" spans="1:7" x14ac:dyDescent="0.2">
      <c r="A1129" s="221">
        <v>16.2</v>
      </c>
      <c r="B1129" s="73" t="s">
        <v>122</v>
      </c>
      <c r="C1129" s="213"/>
      <c r="D1129" s="214"/>
      <c r="E1129" s="213"/>
      <c r="F1129" s="211"/>
      <c r="G1129" s="46"/>
    </row>
    <row r="1130" spans="1:7" x14ac:dyDescent="0.2">
      <c r="A1130" s="263" t="s">
        <v>897</v>
      </c>
      <c r="B1130" s="72" t="s">
        <v>124</v>
      </c>
      <c r="C1130" s="213">
        <v>97.73</v>
      </c>
      <c r="D1130" s="214" t="s">
        <v>85</v>
      </c>
      <c r="E1130" s="213">
        <v>306.62</v>
      </c>
      <c r="F1130" s="211">
        <f t="shared" ref="F1130:F1132" si="33">ROUND(C1130*E1130,2)</f>
        <v>29965.97</v>
      </c>
      <c r="G1130" s="46"/>
    </row>
    <row r="1131" spans="1:7" x14ac:dyDescent="0.2">
      <c r="A1131" s="263" t="s">
        <v>898</v>
      </c>
      <c r="B1131" s="91" t="s">
        <v>869</v>
      </c>
      <c r="C1131" s="213">
        <v>14.32</v>
      </c>
      <c r="D1131" s="214" t="s">
        <v>85</v>
      </c>
      <c r="E1131" s="213">
        <v>443.56</v>
      </c>
      <c r="F1131" s="211">
        <f t="shared" si="33"/>
        <v>6351.78</v>
      </c>
      <c r="G1131" s="46"/>
    </row>
    <row r="1132" spans="1:7" x14ac:dyDescent="0.2">
      <c r="A1132" s="263" t="s">
        <v>899</v>
      </c>
      <c r="B1132" s="72" t="s">
        <v>871</v>
      </c>
      <c r="C1132" s="213">
        <v>49.5</v>
      </c>
      <c r="D1132" s="214" t="s">
        <v>885</v>
      </c>
      <c r="E1132" s="213">
        <v>109.66</v>
      </c>
      <c r="F1132" s="211">
        <f t="shared" si="33"/>
        <v>5428.17</v>
      </c>
      <c r="G1132" s="46"/>
    </row>
    <row r="1133" spans="1:7" x14ac:dyDescent="0.2">
      <c r="A1133" s="263"/>
      <c r="B1133" s="72"/>
      <c r="C1133" s="213"/>
      <c r="D1133" s="214"/>
      <c r="E1133" s="213"/>
      <c r="F1133" s="211"/>
      <c r="G1133" s="46"/>
    </row>
    <row r="1134" spans="1:7" x14ac:dyDescent="0.2">
      <c r="A1134" s="212">
        <v>18</v>
      </c>
      <c r="B1134" s="73" t="s">
        <v>244</v>
      </c>
      <c r="C1134" s="213"/>
      <c r="D1134" s="214"/>
      <c r="E1134" s="213"/>
      <c r="F1134" s="211">
        <f t="shared" ref="F1134:F1135" si="34">ROUND(C1134*E1134,2)</f>
        <v>0</v>
      </c>
      <c r="G1134" s="46"/>
    </row>
    <row r="1135" spans="1:7" x14ac:dyDescent="0.2">
      <c r="A1135" s="221">
        <v>18.2</v>
      </c>
      <c r="B1135" s="73" t="s">
        <v>234</v>
      </c>
      <c r="C1135" s="213"/>
      <c r="D1135" s="245"/>
      <c r="E1135" s="264"/>
      <c r="F1135" s="211">
        <f t="shared" si="34"/>
        <v>0</v>
      </c>
      <c r="G1135" s="46"/>
    </row>
    <row r="1136" spans="1:7" x14ac:dyDescent="0.2">
      <c r="A1136" s="251" t="s">
        <v>900</v>
      </c>
      <c r="B1136" s="72" t="s">
        <v>124</v>
      </c>
      <c r="C1136" s="213">
        <v>128.34</v>
      </c>
      <c r="D1136" s="214" t="s">
        <v>85</v>
      </c>
      <c r="E1136" s="213">
        <v>306.62</v>
      </c>
      <c r="F1136" s="211">
        <f>ROUND(C1136*E1136,2)</f>
        <v>39351.61</v>
      </c>
      <c r="G1136" s="46"/>
    </row>
    <row r="1137" spans="1:7" x14ac:dyDescent="0.2">
      <c r="A1137" s="263" t="s">
        <v>901</v>
      </c>
      <c r="B1137" s="91" t="s">
        <v>869</v>
      </c>
      <c r="C1137" s="213">
        <v>14.88</v>
      </c>
      <c r="D1137" s="214" t="s">
        <v>85</v>
      </c>
      <c r="E1137" s="213">
        <v>443.56</v>
      </c>
      <c r="F1137" s="211">
        <f t="shared" ref="F1137:F1138" si="35">ROUND(C1137*E1137,2)</f>
        <v>6600.17</v>
      </c>
      <c r="G1137" s="46"/>
    </row>
    <row r="1138" spans="1:7" x14ac:dyDescent="0.2">
      <c r="A1138" s="263" t="s">
        <v>902</v>
      </c>
      <c r="B1138" s="72" t="s">
        <v>871</v>
      </c>
      <c r="C1138" s="213">
        <v>37.200000000000003</v>
      </c>
      <c r="D1138" s="214" t="s">
        <v>885</v>
      </c>
      <c r="E1138" s="213">
        <v>109.66</v>
      </c>
      <c r="F1138" s="211">
        <f t="shared" si="35"/>
        <v>4079.35</v>
      </c>
      <c r="G1138" s="46"/>
    </row>
    <row r="1139" spans="1:7" x14ac:dyDescent="0.2">
      <c r="A1139" s="215"/>
      <c r="B1139" s="91"/>
      <c r="C1139" s="213"/>
      <c r="D1139" s="214"/>
      <c r="E1139" s="213"/>
      <c r="F1139" s="211"/>
      <c r="G1139" s="46"/>
    </row>
    <row r="1140" spans="1:7" x14ac:dyDescent="0.2">
      <c r="A1140" s="212">
        <v>20</v>
      </c>
      <c r="B1140" s="73" t="s">
        <v>264</v>
      </c>
      <c r="C1140" s="213"/>
      <c r="D1140" s="214"/>
      <c r="E1140" s="213"/>
      <c r="F1140" s="211">
        <f t="shared" ref="F1140:F1144" si="36">ROUND(C1140*E1140,2)</f>
        <v>0</v>
      </c>
      <c r="G1140" s="46"/>
    </row>
    <row r="1141" spans="1:7" x14ac:dyDescent="0.2">
      <c r="A1141" s="221">
        <v>20.2</v>
      </c>
      <c r="B1141" s="67" t="s">
        <v>234</v>
      </c>
      <c r="C1141" s="213"/>
      <c r="D1141" s="214"/>
      <c r="E1141" s="213"/>
      <c r="F1141" s="211">
        <f t="shared" si="36"/>
        <v>0</v>
      </c>
      <c r="G1141" s="46"/>
    </row>
    <row r="1142" spans="1:7" x14ac:dyDescent="0.2">
      <c r="A1142" s="265" t="s">
        <v>903</v>
      </c>
      <c r="B1142" s="72" t="s">
        <v>904</v>
      </c>
      <c r="C1142" s="207">
        <v>97.73</v>
      </c>
      <c r="D1142" s="208" t="s">
        <v>85</v>
      </c>
      <c r="E1142" s="238">
        <v>557.17999999999995</v>
      </c>
      <c r="F1142" s="248">
        <f t="shared" si="36"/>
        <v>54453.2</v>
      </c>
      <c r="G1142" s="46"/>
    </row>
    <row r="1143" spans="1:7" x14ac:dyDescent="0.2">
      <c r="A1143" s="265" t="s">
        <v>905</v>
      </c>
      <c r="B1143" s="72" t="s">
        <v>906</v>
      </c>
      <c r="C1143" s="207">
        <v>15.18</v>
      </c>
      <c r="D1143" s="208" t="s">
        <v>85</v>
      </c>
      <c r="E1143" s="238">
        <v>646.91999999999996</v>
      </c>
      <c r="F1143" s="248">
        <f t="shared" si="36"/>
        <v>9820.25</v>
      </c>
      <c r="G1143" s="46"/>
    </row>
    <row r="1144" spans="1:7" x14ac:dyDescent="0.2">
      <c r="A1144" s="265" t="s">
        <v>907</v>
      </c>
      <c r="B1144" s="72" t="s">
        <v>882</v>
      </c>
      <c r="C1144" s="207">
        <v>27.7</v>
      </c>
      <c r="D1144" s="208" t="s">
        <v>129</v>
      </c>
      <c r="E1144" s="238">
        <v>113.22</v>
      </c>
      <c r="F1144" s="248">
        <f t="shared" si="36"/>
        <v>3136.19</v>
      </c>
      <c r="G1144" s="46"/>
    </row>
    <row r="1145" spans="1:7" x14ac:dyDescent="0.2">
      <c r="A1145" s="215"/>
      <c r="B1145" s="91"/>
      <c r="C1145" s="213"/>
      <c r="D1145" s="214"/>
      <c r="E1145" s="213"/>
      <c r="F1145" s="211"/>
      <c r="G1145" s="46"/>
    </row>
    <row r="1146" spans="1:7" x14ac:dyDescent="0.2">
      <c r="A1146" s="225">
        <v>23</v>
      </c>
      <c r="B1146" s="73" t="s">
        <v>293</v>
      </c>
      <c r="C1146" s="207"/>
      <c r="D1146" s="208"/>
      <c r="E1146" s="238"/>
      <c r="F1146" s="248">
        <f t="shared" ref="F1146:F1151" si="37">ROUND(C1146*E1146,2)</f>
        <v>0</v>
      </c>
      <c r="G1146" s="46"/>
    </row>
    <row r="1147" spans="1:7" ht="25.5" x14ac:dyDescent="0.2">
      <c r="A1147" s="252">
        <v>23.7</v>
      </c>
      <c r="B1147" s="253" t="s">
        <v>908</v>
      </c>
      <c r="C1147" s="254">
        <v>3</v>
      </c>
      <c r="D1147" s="255" t="s">
        <v>49</v>
      </c>
      <c r="E1147" s="256">
        <v>2636</v>
      </c>
      <c r="F1147" s="257">
        <f t="shared" si="37"/>
        <v>7908</v>
      </c>
      <c r="G1147" s="46"/>
    </row>
    <row r="1148" spans="1:7" ht="25.5" x14ac:dyDescent="0.2">
      <c r="A1148" s="205">
        <v>23.8</v>
      </c>
      <c r="B1148" s="72" t="s">
        <v>909</v>
      </c>
      <c r="C1148" s="207">
        <v>245.37</v>
      </c>
      <c r="D1148" s="208" t="s">
        <v>85</v>
      </c>
      <c r="E1148" s="238">
        <v>178.97</v>
      </c>
      <c r="F1148" s="248">
        <f t="shared" si="37"/>
        <v>43913.87</v>
      </c>
      <c r="G1148" s="46"/>
    </row>
    <row r="1149" spans="1:7" x14ac:dyDescent="0.2">
      <c r="A1149" s="205">
        <v>23.9</v>
      </c>
      <c r="B1149" s="72" t="s">
        <v>910</v>
      </c>
      <c r="C1149" s="207">
        <v>245.37</v>
      </c>
      <c r="D1149" s="208" t="s">
        <v>85</v>
      </c>
      <c r="E1149" s="238">
        <v>38.94</v>
      </c>
      <c r="F1149" s="248">
        <f t="shared" si="37"/>
        <v>9554.7099999999991</v>
      </c>
      <c r="G1149" s="46"/>
    </row>
    <row r="1150" spans="1:7" x14ac:dyDescent="0.2">
      <c r="A1150" s="250">
        <v>23.1</v>
      </c>
      <c r="B1150" s="72" t="s">
        <v>911</v>
      </c>
      <c r="C1150" s="207">
        <v>245.37</v>
      </c>
      <c r="D1150" s="208" t="s">
        <v>85</v>
      </c>
      <c r="E1150" s="238">
        <v>296.02</v>
      </c>
      <c r="F1150" s="248">
        <f t="shared" si="37"/>
        <v>72634.429999999993</v>
      </c>
      <c r="G1150" s="46"/>
    </row>
    <row r="1151" spans="1:7" x14ac:dyDescent="0.2">
      <c r="A1151" s="205">
        <v>23.11</v>
      </c>
      <c r="B1151" s="72" t="s">
        <v>128</v>
      </c>
      <c r="C1151" s="207">
        <v>63.5</v>
      </c>
      <c r="D1151" s="208" t="s">
        <v>129</v>
      </c>
      <c r="E1151" s="238">
        <v>71.02</v>
      </c>
      <c r="F1151" s="248">
        <f t="shared" si="37"/>
        <v>4509.7700000000004</v>
      </c>
      <c r="G1151" s="46"/>
    </row>
    <row r="1152" spans="1:7" x14ac:dyDescent="0.2">
      <c r="A1152" s="26"/>
      <c r="B1152" s="27"/>
      <c r="C1152" s="207"/>
      <c r="D1152" s="208"/>
      <c r="E1152" s="209"/>
      <c r="F1152" s="207"/>
      <c r="G1152" s="46"/>
    </row>
    <row r="1153" spans="1:7" ht="25.5" x14ac:dyDescent="0.2">
      <c r="A1153" s="246">
        <v>27</v>
      </c>
      <c r="B1153" s="259" t="s">
        <v>912</v>
      </c>
      <c r="C1153" s="207"/>
      <c r="D1153" s="208"/>
      <c r="E1153" s="238"/>
      <c r="F1153" s="248">
        <f>ROUND(C1153*E1153,2)</f>
        <v>0</v>
      </c>
      <c r="G1153" s="46"/>
    </row>
    <row r="1154" spans="1:7" ht="38.25" x14ac:dyDescent="0.2">
      <c r="A1154" s="205">
        <v>27.1</v>
      </c>
      <c r="B1154" s="249" t="s">
        <v>913</v>
      </c>
      <c r="C1154" s="207">
        <v>60.77</v>
      </c>
      <c r="D1154" s="208" t="s">
        <v>85</v>
      </c>
      <c r="E1154" s="238">
        <v>143.25</v>
      </c>
      <c r="F1154" s="248">
        <f>ROUND(C1154*E1154,2)</f>
        <v>8705.2999999999993</v>
      </c>
      <c r="G1154" s="46"/>
    </row>
    <row r="1155" spans="1:7" ht="38.25" x14ac:dyDescent="0.2">
      <c r="A1155" s="205">
        <v>27.2</v>
      </c>
      <c r="B1155" s="249" t="s">
        <v>914</v>
      </c>
      <c r="C1155" s="207">
        <v>60.77</v>
      </c>
      <c r="D1155" s="208" t="s">
        <v>85</v>
      </c>
      <c r="E1155" s="238">
        <v>38.94</v>
      </c>
      <c r="F1155" s="248">
        <f>ROUND(C1155*E1155,2)</f>
        <v>2366.38</v>
      </c>
      <c r="G1155" s="46"/>
    </row>
    <row r="1156" spans="1:7" ht="38.25" x14ac:dyDescent="0.2">
      <c r="A1156" s="205">
        <v>27.3</v>
      </c>
      <c r="B1156" s="249" t="s">
        <v>915</v>
      </c>
      <c r="C1156" s="207">
        <v>60.77</v>
      </c>
      <c r="D1156" s="208" t="s">
        <v>85</v>
      </c>
      <c r="E1156" s="238">
        <v>557.17999999999995</v>
      </c>
      <c r="F1156" s="248">
        <f>ROUND(C1156*E1156,2)</f>
        <v>33859.83</v>
      </c>
      <c r="G1156" s="46"/>
    </row>
    <row r="1157" spans="1:7" x14ac:dyDescent="0.2">
      <c r="A1157" s="26"/>
      <c r="B1157" s="27"/>
      <c r="C1157" s="207"/>
      <c r="D1157" s="208"/>
      <c r="E1157" s="209"/>
      <c r="F1157" s="207"/>
      <c r="G1157" s="46"/>
    </row>
    <row r="1158" spans="1:7" ht="25.5" x14ac:dyDescent="0.2">
      <c r="A1158" s="246">
        <v>28</v>
      </c>
      <c r="B1158" s="259" t="s">
        <v>916</v>
      </c>
      <c r="C1158" s="207"/>
      <c r="D1158" s="208"/>
      <c r="E1158" s="238"/>
      <c r="F1158" s="248">
        <f t="shared" ref="F1158:F1163" si="38">ROUND(C1158*E1158,2)</f>
        <v>0</v>
      </c>
      <c r="G1158" s="46"/>
    </row>
    <row r="1159" spans="1:7" ht="39.75" customHeight="1" x14ac:dyDescent="0.2">
      <c r="A1159" s="205">
        <v>28.1</v>
      </c>
      <c r="B1159" s="249" t="s">
        <v>917</v>
      </c>
      <c r="C1159" s="207">
        <v>188.55</v>
      </c>
      <c r="D1159" s="208" t="s">
        <v>85</v>
      </c>
      <c r="E1159" s="238">
        <v>130.30000000000001</v>
      </c>
      <c r="F1159" s="248">
        <f t="shared" si="38"/>
        <v>24568.07</v>
      </c>
      <c r="G1159" s="46"/>
    </row>
    <row r="1160" spans="1:7" ht="38.25" x14ac:dyDescent="0.2">
      <c r="A1160" s="205">
        <v>28.2</v>
      </c>
      <c r="B1160" s="249" t="s">
        <v>918</v>
      </c>
      <c r="C1160" s="207">
        <v>188.55</v>
      </c>
      <c r="D1160" s="208" t="s">
        <v>85</v>
      </c>
      <c r="E1160" s="238">
        <v>178.97</v>
      </c>
      <c r="F1160" s="248">
        <f t="shared" si="38"/>
        <v>33744.79</v>
      </c>
      <c r="G1160" s="46"/>
    </row>
    <row r="1161" spans="1:7" ht="38.25" x14ac:dyDescent="0.2">
      <c r="A1161" s="205">
        <v>28.3</v>
      </c>
      <c r="B1161" s="260" t="s">
        <v>919</v>
      </c>
      <c r="C1161" s="207">
        <v>188.55</v>
      </c>
      <c r="D1161" s="208" t="s">
        <v>85</v>
      </c>
      <c r="E1161" s="238">
        <v>38.94</v>
      </c>
      <c r="F1161" s="248">
        <f t="shared" si="38"/>
        <v>7342.14</v>
      </c>
      <c r="G1161" s="46"/>
    </row>
    <row r="1162" spans="1:7" ht="38.25" x14ac:dyDescent="0.2">
      <c r="A1162" s="205">
        <v>28.4</v>
      </c>
      <c r="B1162" s="260" t="s">
        <v>920</v>
      </c>
      <c r="C1162" s="207">
        <v>188.55</v>
      </c>
      <c r="D1162" s="208" t="s">
        <v>85</v>
      </c>
      <c r="E1162" s="238">
        <v>557.17999999999995</v>
      </c>
      <c r="F1162" s="248">
        <f t="shared" si="38"/>
        <v>105056.29</v>
      </c>
      <c r="G1162" s="46"/>
    </row>
    <row r="1163" spans="1:7" x14ac:dyDescent="0.2">
      <c r="A1163" s="205">
        <v>28.5</v>
      </c>
      <c r="B1163" s="146" t="s">
        <v>128</v>
      </c>
      <c r="C1163" s="207">
        <v>8.52</v>
      </c>
      <c r="D1163" s="208" t="s">
        <v>129</v>
      </c>
      <c r="E1163" s="238">
        <v>71.02</v>
      </c>
      <c r="F1163" s="248">
        <f t="shared" si="38"/>
        <v>605.09</v>
      </c>
      <c r="G1163" s="46"/>
    </row>
    <row r="1164" spans="1:7" x14ac:dyDescent="0.2">
      <c r="A1164" s="26"/>
      <c r="B1164" s="27"/>
      <c r="C1164" s="207"/>
      <c r="D1164" s="208"/>
      <c r="E1164" s="209"/>
      <c r="F1164" s="207"/>
      <c r="G1164" s="46"/>
    </row>
    <row r="1165" spans="1:7" ht="27" customHeight="1" x14ac:dyDescent="0.2">
      <c r="A1165" s="246">
        <v>29</v>
      </c>
      <c r="B1165" s="259" t="s">
        <v>921</v>
      </c>
      <c r="C1165" s="207"/>
      <c r="D1165" s="208"/>
      <c r="E1165" s="238"/>
      <c r="F1165" s="248">
        <f t="shared" ref="F1165:F1175" si="39">ROUND(C1165*E1165,2)</f>
        <v>0</v>
      </c>
      <c r="G1165" s="46"/>
    </row>
    <row r="1166" spans="1:7" ht="28.5" customHeight="1" x14ac:dyDescent="0.2">
      <c r="A1166" s="205">
        <v>29.1</v>
      </c>
      <c r="B1166" s="260" t="s">
        <v>922</v>
      </c>
      <c r="C1166" s="207">
        <v>445.6</v>
      </c>
      <c r="D1166" s="208" t="s">
        <v>85</v>
      </c>
      <c r="E1166" s="238">
        <v>143.25</v>
      </c>
      <c r="F1166" s="248">
        <f t="shared" si="39"/>
        <v>63832.2</v>
      </c>
      <c r="G1166" s="46"/>
    </row>
    <row r="1167" spans="1:7" ht="26.25" customHeight="1" x14ac:dyDescent="0.2">
      <c r="A1167" s="205">
        <v>29.2</v>
      </c>
      <c r="B1167" s="260" t="s">
        <v>923</v>
      </c>
      <c r="C1167" s="207">
        <v>445.6</v>
      </c>
      <c r="D1167" s="208" t="s">
        <v>85</v>
      </c>
      <c r="E1167" s="238">
        <v>178.97</v>
      </c>
      <c r="F1167" s="248">
        <f t="shared" si="39"/>
        <v>79749.03</v>
      </c>
      <c r="G1167" s="46"/>
    </row>
    <row r="1168" spans="1:7" ht="30" customHeight="1" x14ac:dyDescent="0.2">
      <c r="A1168" s="205">
        <v>29.3</v>
      </c>
      <c r="B1168" s="260" t="s">
        <v>924</v>
      </c>
      <c r="C1168" s="207">
        <v>445.6</v>
      </c>
      <c r="D1168" s="208" t="s">
        <v>85</v>
      </c>
      <c r="E1168" s="238">
        <v>38.94</v>
      </c>
      <c r="F1168" s="248">
        <f t="shared" si="39"/>
        <v>17351.66</v>
      </c>
      <c r="G1168" s="46"/>
    </row>
    <row r="1169" spans="1:7" ht="25.5" x14ac:dyDescent="0.2">
      <c r="A1169" s="205">
        <v>29.4</v>
      </c>
      <c r="B1169" s="249" t="s">
        <v>925</v>
      </c>
      <c r="C1169" s="207">
        <v>445.6</v>
      </c>
      <c r="D1169" s="208" t="s">
        <v>85</v>
      </c>
      <c r="E1169" s="238">
        <v>557.17999999999995</v>
      </c>
      <c r="F1169" s="248">
        <f t="shared" si="39"/>
        <v>248279.41</v>
      </c>
      <c r="G1169" s="46"/>
    </row>
    <row r="1170" spans="1:7" ht="25.5" x14ac:dyDescent="0.2">
      <c r="A1170" s="205">
        <v>29.5</v>
      </c>
      <c r="B1170" s="260" t="s">
        <v>926</v>
      </c>
      <c r="C1170" s="207">
        <v>459.23</v>
      </c>
      <c r="D1170" s="208" t="s">
        <v>85</v>
      </c>
      <c r="E1170" s="238">
        <v>178.97</v>
      </c>
      <c r="F1170" s="248">
        <f t="shared" si="39"/>
        <v>82188.39</v>
      </c>
      <c r="G1170" s="46"/>
    </row>
    <row r="1171" spans="1:7" x14ac:dyDescent="0.2">
      <c r="A1171" s="205">
        <v>29.6</v>
      </c>
      <c r="B1171" s="249" t="s">
        <v>927</v>
      </c>
      <c r="C1171" s="207">
        <v>459.23</v>
      </c>
      <c r="D1171" s="208" t="s">
        <v>85</v>
      </c>
      <c r="E1171" s="238">
        <v>38.94</v>
      </c>
      <c r="F1171" s="248">
        <f t="shared" si="39"/>
        <v>17882.419999999998</v>
      </c>
      <c r="G1171" s="46"/>
    </row>
    <row r="1172" spans="1:7" x14ac:dyDescent="0.2">
      <c r="A1172" s="205">
        <v>29.7</v>
      </c>
      <c r="B1172" s="260" t="s">
        <v>928</v>
      </c>
      <c r="C1172" s="207">
        <v>459.23</v>
      </c>
      <c r="D1172" s="208" t="s">
        <v>85</v>
      </c>
      <c r="E1172" s="238">
        <v>557.17999999999995</v>
      </c>
      <c r="F1172" s="248">
        <f t="shared" si="39"/>
        <v>255873.77</v>
      </c>
      <c r="G1172" s="46"/>
    </row>
    <row r="1173" spans="1:7" ht="25.5" x14ac:dyDescent="0.2">
      <c r="A1173" s="205">
        <v>29.8</v>
      </c>
      <c r="B1173" s="260" t="s">
        <v>929</v>
      </c>
      <c r="C1173" s="207">
        <v>180.39</v>
      </c>
      <c r="D1173" s="208" t="s">
        <v>85</v>
      </c>
      <c r="E1173" s="238">
        <v>178.97</v>
      </c>
      <c r="F1173" s="248">
        <f t="shared" si="39"/>
        <v>32284.400000000001</v>
      </c>
      <c r="G1173" s="46"/>
    </row>
    <row r="1174" spans="1:7" x14ac:dyDescent="0.2">
      <c r="A1174" s="205">
        <v>29.9</v>
      </c>
      <c r="B1174" s="146" t="s">
        <v>930</v>
      </c>
      <c r="C1174" s="207">
        <v>180.39</v>
      </c>
      <c r="D1174" s="208" t="s">
        <v>85</v>
      </c>
      <c r="E1174" s="238">
        <v>38.94</v>
      </c>
      <c r="F1174" s="248">
        <f t="shared" si="39"/>
        <v>7024.39</v>
      </c>
      <c r="G1174" s="46"/>
    </row>
    <row r="1175" spans="1:7" x14ac:dyDescent="0.2">
      <c r="A1175" s="266">
        <v>29.1</v>
      </c>
      <c r="B1175" s="267" t="s">
        <v>931</v>
      </c>
      <c r="C1175" s="254">
        <v>180.39</v>
      </c>
      <c r="D1175" s="255" t="s">
        <v>85</v>
      </c>
      <c r="E1175" s="256">
        <v>557.17999999999995</v>
      </c>
      <c r="F1175" s="257">
        <f t="shared" si="39"/>
        <v>100509.7</v>
      </c>
      <c r="G1175" s="46"/>
    </row>
    <row r="1176" spans="1:7" x14ac:dyDescent="0.2">
      <c r="A1176" s="26"/>
      <c r="B1176" s="27"/>
      <c r="C1176" s="207"/>
      <c r="D1176" s="208"/>
      <c r="E1176" s="238"/>
      <c r="F1176" s="207"/>
      <c r="G1176" s="46"/>
    </row>
    <row r="1177" spans="1:7" ht="25.5" x14ac:dyDescent="0.2">
      <c r="A1177" s="246">
        <v>30</v>
      </c>
      <c r="B1177" s="259" t="s">
        <v>932</v>
      </c>
      <c r="C1177" s="207"/>
      <c r="D1177" s="208"/>
      <c r="E1177" s="238"/>
      <c r="F1177" s="248">
        <f>ROUND(C1177*E1177,2)</f>
        <v>0</v>
      </c>
      <c r="G1177" s="46"/>
    </row>
    <row r="1178" spans="1:7" x14ac:dyDescent="0.2">
      <c r="A1178" s="205">
        <v>30.1</v>
      </c>
      <c r="B1178" s="146" t="s">
        <v>933</v>
      </c>
      <c r="C1178" s="207">
        <v>912.53</v>
      </c>
      <c r="D1178" s="208" t="s">
        <v>38</v>
      </c>
      <c r="E1178" s="238">
        <v>806.5</v>
      </c>
      <c r="F1178" s="248">
        <f>ROUND(C1178*E1178,2)</f>
        <v>735955.45</v>
      </c>
      <c r="G1178" s="46"/>
    </row>
    <row r="1179" spans="1:7" ht="25.5" x14ac:dyDescent="0.2">
      <c r="A1179" s="205">
        <v>30.2</v>
      </c>
      <c r="B1179" s="146" t="s">
        <v>934</v>
      </c>
      <c r="C1179" s="207">
        <v>866.9</v>
      </c>
      <c r="D1179" s="208" t="s">
        <v>38</v>
      </c>
      <c r="E1179" s="238">
        <v>147.97999999999999</v>
      </c>
      <c r="F1179" s="248">
        <f>ROUND(C1179*E1179,2)</f>
        <v>128283.86</v>
      </c>
      <c r="G1179" s="46"/>
    </row>
    <row r="1180" spans="1:7" ht="15.75" customHeight="1" x14ac:dyDescent="0.2">
      <c r="A1180" s="26"/>
      <c r="B1180" s="27"/>
      <c r="C1180" s="207"/>
      <c r="D1180" s="208"/>
      <c r="E1180" s="209"/>
      <c r="F1180" s="207"/>
      <c r="G1180" s="46"/>
    </row>
    <row r="1181" spans="1:7" x14ac:dyDescent="0.2">
      <c r="A1181" s="246">
        <v>31</v>
      </c>
      <c r="B1181" s="259" t="s">
        <v>935</v>
      </c>
      <c r="C1181" s="207"/>
      <c r="D1181" s="208"/>
      <c r="E1181" s="238"/>
      <c r="F1181" s="248">
        <f>ROUND(C1181*E1181,2)</f>
        <v>0</v>
      </c>
      <c r="G1181" s="46"/>
    </row>
    <row r="1182" spans="1:7" ht="51" x14ac:dyDescent="0.2">
      <c r="A1182" s="205">
        <v>31.1</v>
      </c>
      <c r="B1182" s="268" t="s">
        <v>936</v>
      </c>
      <c r="C1182" s="207">
        <v>3.5</v>
      </c>
      <c r="D1182" s="208" t="s">
        <v>38</v>
      </c>
      <c r="E1182" s="238">
        <v>22985.39</v>
      </c>
      <c r="F1182" s="248">
        <f>ROUND(C1182*E1182,2)</f>
        <v>80448.87</v>
      </c>
      <c r="G1182" s="46"/>
    </row>
    <row r="1183" spans="1:7" ht="25.5" x14ac:dyDescent="0.2">
      <c r="A1183" s="205">
        <v>31.2</v>
      </c>
      <c r="B1183" s="268" t="s">
        <v>937</v>
      </c>
      <c r="C1183" s="207">
        <v>97.99</v>
      </c>
      <c r="D1183" s="208" t="s">
        <v>38</v>
      </c>
      <c r="E1183" s="238">
        <v>5026.9799999999996</v>
      </c>
      <c r="F1183" s="248">
        <f>ROUND(C1183*E1183,2)</f>
        <v>492593.77</v>
      </c>
      <c r="G1183" s="46"/>
    </row>
    <row r="1184" spans="1:7" ht="25.5" x14ac:dyDescent="0.2">
      <c r="A1184" s="205">
        <v>31.3</v>
      </c>
      <c r="B1184" s="154" t="s">
        <v>938</v>
      </c>
      <c r="C1184" s="207">
        <v>12.05</v>
      </c>
      <c r="D1184" s="208" t="s">
        <v>38</v>
      </c>
      <c r="E1184" s="238">
        <v>19105.560000000001</v>
      </c>
      <c r="F1184" s="248">
        <f t="shared" ref="F1184:F1198" si="40">ROUND(C1184*E1184,2)</f>
        <v>230222</v>
      </c>
      <c r="G1184" s="46"/>
    </row>
    <row r="1185" spans="1:7" ht="25.5" x14ac:dyDescent="0.2">
      <c r="A1185" s="205">
        <v>31.4</v>
      </c>
      <c r="B1185" s="154" t="s">
        <v>939</v>
      </c>
      <c r="C1185" s="207">
        <v>0.33</v>
      </c>
      <c r="D1185" s="208" t="s">
        <v>38</v>
      </c>
      <c r="E1185" s="238">
        <v>19511.349999999999</v>
      </c>
      <c r="F1185" s="248">
        <f t="shared" si="40"/>
        <v>6438.75</v>
      </c>
      <c r="G1185" s="46"/>
    </row>
    <row r="1186" spans="1:7" x14ac:dyDescent="0.2">
      <c r="A1186" s="205">
        <v>31.5</v>
      </c>
      <c r="B1186" s="154" t="s">
        <v>940</v>
      </c>
      <c r="C1186" s="207">
        <v>24.852</v>
      </c>
      <c r="D1186" s="208" t="s">
        <v>85</v>
      </c>
      <c r="E1186" s="238">
        <v>296.02</v>
      </c>
      <c r="F1186" s="248">
        <f t="shared" si="40"/>
        <v>7356.69</v>
      </c>
      <c r="G1186" s="46"/>
    </row>
    <row r="1187" spans="1:7" x14ac:dyDescent="0.2">
      <c r="A1187" s="205">
        <v>31.6</v>
      </c>
      <c r="B1187" s="154" t="s">
        <v>941</v>
      </c>
      <c r="C1187" s="207">
        <v>160.70400000000004</v>
      </c>
      <c r="D1187" s="208" t="s">
        <v>85</v>
      </c>
      <c r="E1187" s="238">
        <v>453.25</v>
      </c>
      <c r="F1187" s="248">
        <f t="shared" si="40"/>
        <v>72839.09</v>
      </c>
      <c r="G1187" s="46"/>
    </row>
    <row r="1188" spans="1:7" x14ac:dyDescent="0.2">
      <c r="A1188" s="205">
        <v>31.7</v>
      </c>
      <c r="B1188" s="154" t="s">
        <v>942</v>
      </c>
      <c r="C1188" s="207">
        <v>163.40400000000002</v>
      </c>
      <c r="D1188" s="208" t="s">
        <v>38</v>
      </c>
      <c r="E1188" s="238">
        <v>296.02</v>
      </c>
      <c r="F1188" s="248">
        <f t="shared" si="40"/>
        <v>48370.85</v>
      </c>
      <c r="G1188" s="46"/>
    </row>
    <row r="1189" spans="1:7" x14ac:dyDescent="0.2">
      <c r="A1189" s="205">
        <v>31.8</v>
      </c>
      <c r="B1189" s="154" t="s">
        <v>128</v>
      </c>
      <c r="C1189" s="207">
        <v>7.2</v>
      </c>
      <c r="D1189" s="208" t="s">
        <v>943</v>
      </c>
      <c r="E1189" s="238">
        <v>71.02</v>
      </c>
      <c r="F1189" s="248">
        <f t="shared" si="40"/>
        <v>511.34</v>
      </c>
      <c r="G1189" s="46"/>
    </row>
    <row r="1190" spans="1:7" ht="38.25" x14ac:dyDescent="0.2">
      <c r="A1190" s="205">
        <v>31.9</v>
      </c>
      <c r="B1190" s="72" t="s">
        <v>944</v>
      </c>
      <c r="C1190" s="207">
        <v>14.87</v>
      </c>
      <c r="D1190" s="208" t="s">
        <v>38</v>
      </c>
      <c r="E1190" s="238">
        <v>147.97999999999999</v>
      </c>
      <c r="F1190" s="248">
        <f t="shared" si="40"/>
        <v>2200.46</v>
      </c>
      <c r="G1190" s="46"/>
    </row>
    <row r="1191" spans="1:7" ht="51" x14ac:dyDescent="0.2">
      <c r="A1191" s="250">
        <v>31.1</v>
      </c>
      <c r="B1191" s="189" t="s">
        <v>945</v>
      </c>
      <c r="C1191" s="213">
        <v>9</v>
      </c>
      <c r="D1191" s="214" t="s">
        <v>25</v>
      </c>
      <c r="E1191" s="213">
        <v>18073.54</v>
      </c>
      <c r="F1191" s="211">
        <f t="shared" si="40"/>
        <v>162661.85999999999</v>
      </c>
      <c r="G1191" s="46"/>
    </row>
    <row r="1192" spans="1:7" ht="63.75" x14ac:dyDescent="0.2">
      <c r="A1192" s="205">
        <v>31.11</v>
      </c>
      <c r="B1192" s="189" t="s">
        <v>946</v>
      </c>
      <c r="C1192" s="213">
        <v>9</v>
      </c>
      <c r="D1192" s="214" t="s">
        <v>25</v>
      </c>
      <c r="E1192" s="213">
        <v>18073.54</v>
      </c>
      <c r="F1192" s="211">
        <f t="shared" si="40"/>
        <v>162661.85999999999</v>
      </c>
      <c r="G1192" s="46"/>
    </row>
    <row r="1193" spans="1:7" ht="51" x14ac:dyDescent="0.2">
      <c r="A1193" s="250">
        <v>31.12</v>
      </c>
      <c r="B1193" s="189" t="s">
        <v>947</v>
      </c>
      <c r="C1193" s="213">
        <v>9</v>
      </c>
      <c r="D1193" s="214" t="s">
        <v>25</v>
      </c>
      <c r="E1193" s="213">
        <v>18073.54</v>
      </c>
      <c r="F1193" s="211">
        <f t="shared" si="40"/>
        <v>162661.85999999999</v>
      </c>
      <c r="G1193" s="46"/>
    </row>
    <row r="1194" spans="1:7" ht="51" x14ac:dyDescent="0.2">
      <c r="A1194" s="205">
        <v>31.13</v>
      </c>
      <c r="B1194" s="189" t="s">
        <v>948</v>
      </c>
      <c r="C1194" s="213">
        <v>9</v>
      </c>
      <c r="D1194" s="214" t="s">
        <v>25</v>
      </c>
      <c r="E1194" s="213">
        <v>1254.51</v>
      </c>
      <c r="F1194" s="211">
        <f t="shared" si="40"/>
        <v>11290.59</v>
      </c>
      <c r="G1194" s="46"/>
    </row>
    <row r="1195" spans="1:7" ht="51" x14ac:dyDescent="0.2">
      <c r="A1195" s="250">
        <v>31.14</v>
      </c>
      <c r="B1195" s="189" t="s">
        <v>949</v>
      </c>
      <c r="C1195" s="213">
        <v>9</v>
      </c>
      <c r="D1195" s="214" t="s">
        <v>25</v>
      </c>
      <c r="E1195" s="213">
        <v>16138.57</v>
      </c>
      <c r="F1195" s="211">
        <f t="shared" si="40"/>
        <v>145247.13</v>
      </c>
      <c r="G1195" s="46"/>
    </row>
    <row r="1196" spans="1:7" ht="51.75" customHeight="1" x14ac:dyDescent="0.2">
      <c r="A1196" s="205">
        <v>31.15</v>
      </c>
      <c r="B1196" s="189" t="s">
        <v>950</v>
      </c>
      <c r="C1196" s="213">
        <v>2</v>
      </c>
      <c r="D1196" s="214" t="s">
        <v>49</v>
      </c>
      <c r="E1196" s="213">
        <v>1318</v>
      </c>
      <c r="F1196" s="211">
        <f t="shared" si="40"/>
        <v>2636</v>
      </c>
      <c r="G1196" s="46"/>
    </row>
    <row r="1197" spans="1:7" ht="51" x14ac:dyDescent="0.2">
      <c r="A1197" s="250">
        <v>31.16</v>
      </c>
      <c r="B1197" s="72" t="s">
        <v>951</v>
      </c>
      <c r="C1197" s="213">
        <v>0.42</v>
      </c>
      <c r="D1197" s="214" t="s">
        <v>38</v>
      </c>
      <c r="E1197" s="213">
        <v>24219.82</v>
      </c>
      <c r="F1197" s="211">
        <f t="shared" si="40"/>
        <v>10172.32</v>
      </c>
      <c r="G1197" s="46"/>
    </row>
    <row r="1198" spans="1:7" x14ac:dyDescent="0.2">
      <c r="A1198" s="26"/>
      <c r="B1198" s="27"/>
      <c r="C1198" s="207"/>
      <c r="D1198" s="208"/>
      <c r="E1198" s="209"/>
      <c r="F1198" s="248">
        <f t="shared" si="40"/>
        <v>0</v>
      </c>
      <c r="G1198" s="46"/>
    </row>
    <row r="1199" spans="1:7" x14ac:dyDescent="0.2">
      <c r="A1199" s="66">
        <v>32</v>
      </c>
      <c r="B1199" s="259" t="s">
        <v>952</v>
      </c>
      <c r="C1199" s="207"/>
      <c r="D1199" s="208"/>
      <c r="E1199" s="209"/>
      <c r="F1199" s="207"/>
      <c r="G1199" s="46"/>
    </row>
    <row r="1200" spans="1:7" x14ac:dyDescent="0.2">
      <c r="A1200" s="232">
        <v>32.1</v>
      </c>
      <c r="B1200" s="59" t="s">
        <v>305</v>
      </c>
      <c r="C1200" s="167">
        <v>1</v>
      </c>
      <c r="D1200" s="166" t="s">
        <v>25</v>
      </c>
      <c r="E1200" s="167">
        <v>300</v>
      </c>
      <c r="F1200" s="211">
        <f t="shared" ref="F1200:F1218" si="41">ROUND(C1200*E1200,2)</f>
        <v>300</v>
      </c>
      <c r="G1200" s="46"/>
    </row>
    <row r="1201" spans="1:7" x14ac:dyDescent="0.2">
      <c r="A1201" s="269">
        <v>32.200000000000003</v>
      </c>
      <c r="B1201" s="134" t="s">
        <v>306</v>
      </c>
      <c r="C1201" s="171">
        <v>1</v>
      </c>
      <c r="D1201" s="173" t="s">
        <v>25</v>
      </c>
      <c r="E1201" s="171">
        <v>1600</v>
      </c>
      <c r="F1201" s="270">
        <f t="shared" si="41"/>
        <v>1600</v>
      </c>
      <c r="G1201" s="46"/>
    </row>
    <row r="1202" spans="1:7" x14ac:dyDescent="0.2">
      <c r="A1202" s="271"/>
      <c r="B1202" s="59"/>
      <c r="C1202" s="167"/>
      <c r="D1202" s="166"/>
      <c r="E1202" s="167"/>
      <c r="F1202" s="211">
        <f t="shared" si="41"/>
        <v>0</v>
      </c>
      <c r="G1202" s="46"/>
    </row>
    <row r="1203" spans="1:7" x14ac:dyDescent="0.2">
      <c r="A1203" s="272">
        <v>32.299999999999997</v>
      </c>
      <c r="B1203" s="28" t="s">
        <v>812</v>
      </c>
      <c r="C1203" s="167"/>
      <c r="D1203" s="166"/>
      <c r="E1203" s="167"/>
      <c r="F1203" s="211">
        <f t="shared" si="41"/>
        <v>0</v>
      </c>
      <c r="G1203" s="46"/>
    </row>
    <row r="1204" spans="1:7" x14ac:dyDescent="0.2">
      <c r="A1204" s="273" t="s">
        <v>953</v>
      </c>
      <c r="B1204" s="59" t="s">
        <v>954</v>
      </c>
      <c r="C1204" s="167">
        <v>0.315</v>
      </c>
      <c r="D1204" s="166" t="s">
        <v>38</v>
      </c>
      <c r="E1204" s="167">
        <v>7884.72</v>
      </c>
      <c r="F1204" s="211">
        <f>ROUND(C1204*E1204,2)</f>
        <v>2483.69</v>
      </c>
      <c r="G1204" s="46"/>
    </row>
    <row r="1205" spans="1:7" x14ac:dyDescent="0.2">
      <c r="A1205" s="273" t="s">
        <v>955</v>
      </c>
      <c r="B1205" s="59" t="s">
        <v>956</v>
      </c>
      <c r="C1205" s="167">
        <v>0.52079999999999993</v>
      </c>
      <c r="D1205" s="166" t="s">
        <v>38</v>
      </c>
      <c r="E1205" s="167">
        <v>11600.18</v>
      </c>
      <c r="F1205" s="211">
        <f>ROUND(C1205*E1205,2)</f>
        <v>6041.37</v>
      </c>
      <c r="G1205" s="46"/>
    </row>
    <row r="1206" spans="1:7" x14ac:dyDescent="0.2">
      <c r="A1206" s="273" t="s">
        <v>957</v>
      </c>
      <c r="B1206" s="59" t="s">
        <v>958</v>
      </c>
      <c r="C1206" s="167">
        <v>8.3999999999999991E-2</v>
      </c>
      <c r="D1206" s="166" t="s">
        <v>38</v>
      </c>
      <c r="E1206" s="167">
        <v>29134.33</v>
      </c>
      <c r="F1206" s="211">
        <f t="shared" ref="F1206" si="42">ROUND(C1206*E1206,2)</f>
        <v>2447.2800000000002</v>
      </c>
      <c r="G1206" s="46"/>
    </row>
    <row r="1207" spans="1:7" x14ac:dyDescent="0.2">
      <c r="A1207" s="273" t="s">
        <v>959</v>
      </c>
      <c r="B1207" s="59" t="s">
        <v>960</v>
      </c>
      <c r="C1207" s="167">
        <v>3.5</v>
      </c>
      <c r="D1207" s="166" t="s">
        <v>85</v>
      </c>
      <c r="E1207" s="167">
        <v>1048.49</v>
      </c>
      <c r="F1207" s="211">
        <f t="shared" si="41"/>
        <v>3669.72</v>
      </c>
      <c r="G1207" s="46"/>
    </row>
    <row r="1208" spans="1:7" ht="6.75" customHeight="1" x14ac:dyDescent="0.2">
      <c r="A1208" s="271"/>
      <c r="B1208" s="59"/>
      <c r="C1208" s="167"/>
      <c r="D1208" s="166"/>
      <c r="E1208" s="167"/>
      <c r="F1208" s="211"/>
      <c r="G1208" s="46"/>
    </row>
    <row r="1209" spans="1:7" x14ac:dyDescent="0.2">
      <c r="A1209" s="272">
        <v>32.4</v>
      </c>
      <c r="B1209" s="28" t="s">
        <v>823</v>
      </c>
      <c r="C1209" s="167"/>
      <c r="D1209" s="166"/>
      <c r="E1209" s="167"/>
      <c r="F1209" s="211">
        <f t="shared" si="41"/>
        <v>0</v>
      </c>
      <c r="G1209" s="46"/>
    </row>
    <row r="1210" spans="1:7" x14ac:dyDescent="0.2">
      <c r="A1210" s="273" t="s">
        <v>961</v>
      </c>
      <c r="B1210" s="59" t="s">
        <v>962</v>
      </c>
      <c r="C1210" s="167">
        <v>1.1199999999999999</v>
      </c>
      <c r="D1210" s="166" t="s">
        <v>85</v>
      </c>
      <c r="E1210" s="167">
        <v>899.79</v>
      </c>
      <c r="F1210" s="211">
        <f t="shared" si="41"/>
        <v>1007.76</v>
      </c>
      <c r="G1210" s="46"/>
    </row>
    <row r="1211" spans="1:7" x14ac:dyDescent="0.2">
      <c r="A1211" s="273" t="s">
        <v>963</v>
      </c>
      <c r="B1211" s="59" t="s">
        <v>825</v>
      </c>
      <c r="C1211" s="167">
        <v>4.6479999999999997</v>
      </c>
      <c r="D1211" s="166" t="s">
        <v>85</v>
      </c>
      <c r="E1211" s="167">
        <v>962.09</v>
      </c>
      <c r="F1211" s="211">
        <f t="shared" si="41"/>
        <v>4471.79</v>
      </c>
      <c r="G1211" s="46"/>
    </row>
    <row r="1212" spans="1:7" ht="7.5" customHeight="1" x14ac:dyDescent="0.2">
      <c r="A1212" s="271"/>
      <c r="B1212" s="59"/>
      <c r="C1212" s="167"/>
      <c r="D1212" s="166"/>
      <c r="E1212" s="167"/>
      <c r="F1212" s="211">
        <f t="shared" si="41"/>
        <v>0</v>
      </c>
      <c r="G1212" s="46"/>
    </row>
    <row r="1213" spans="1:7" x14ac:dyDescent="0.2">
      <c r="A1213" s="272">
        <v>32.5</v>
      </c>
      <c r="B1213" s="28" t="s">
        <v>827</v>
      </c>
      <c r="C1213" s="167"/>
      <c r="D1213" s="166"/>
      <c r="E1213" s="167"/>
      <c r="F1213" s="211">
        <f t="shared" si="41"/>
        <v>0</v>
      </c>
      <c r="G1213" s="46"/>
    </row>
    <row r="1214" spans="1:7" x14ac:dyDescent="0.2">
      <c r="A1214" s="273" t="s">
        <v>964</v>
      </c>
      <c r="B1214" s="59" t="s">
        <v>829</v>
      </c>
      <c r="C1214" s="167">
        <v>9.3000000000000007</v>
      </c>
      <c r="D1214" s="166" t="s">
        <v>85</v>
      </c>
      <c r="E1214" s="167">
        <v>135.58000000000001</v>
      </c>
      <c r="F1214" s="211">
        <f t="shared" si="41"/>
        <v>1260.8900000000001</v>
      </c>
      <c r="G1214" s="46"/>
    </row>
    <row r="1215" spans="1:7" x14ac:dyDescent="0.2">
      <c r="A1215" s="273" t="s">
        <v>965</v>
      </c>
      <c r="B1215" s="59" t="s">
        <v>831</v>
      </c>
      <c r="C1215" s="167">
        <v>4.6500000000000004</v>
      </c>
      <c r="D1215" s="166" t="s">
        <v>85</v>
      </c>
      <c r="E1215" s="167">
        <v>296.02</v>
      </c>
      <c r="F1215" s="211">
        <f t="shared" si="41"/>
        <v>1376.49</v>
      </c>
      <c r="G1215" s="46"/>
    </row>
    <row r="1216" spans="1:7" x14ac:dyDescent="0.2">
      <c r="A1216" s="273" t="s">
        <v>966</v>
      </c>
      <c r="B1216" s="59" t="s">
        <v>628</v>
      </c>
      <c r="C1216" s="167">
        <v>4.6500000000000004</v>
      </c>
      <c r="D1216" s="166" t="s">
        <v>85</v>
      </c>
      <c r="E1216" s="167">
        <v>274.02</v>
      </c>
      <c r="F1216" s="211">
        <f t="shared" si="41"/>
        <v>1274.19</v>
      </c>
      <c r="G1216" s="46"/>
    </row>
    <row r="1217" spans="1:7" x14ac:dyDescent="0.2">
      <c r="A1217" s="273" t="s">
        <v>967</v>
      </c>
      <c r="B1217" s="59" t="s">
        <v>134</v>
      </c>
      <c r="C1217" s="167">
        <v>6.64</v>
      </c>
      <c r="D1217" s="166" t="s">
        <v>129</v>
      </c>
      <c r="E1217" s="167">
        <v>71.02</v>
      </c>
      <c r="F1217" s="211">
        <f t="shared" si="41"/>
        <v>471.57</v>
      </c>
      <c r="G1217" s="46"/>
    </row>
    <row r="1218" spans="1:7" x14ac:dyDescent="0.2">
      <c r="A1218" s="273" t="s">
        <v>968</v>
      </c>
      <c r="B1218" s="59" t="s">
        <v>835</v>
      </c>
      <c r="C1218" s="167">
        <v>4.34</v>
      </c>
      <c r="D1218" s="166" t="s">
        <v>85</v>
      </c>
      <c r="E1218" s="167">
        <v>453.25</v>
      </c>
      <c r="F1218" s="211">
        <f t="shared" si="41"/>
        <v>1967.11</v>
      </c>
      <c r="G1218" s="46"/>
    </row>
    <row r="1219" spans="1:7" ht="12.75" customHeight="1" x14ac:dyDescent="0.2">
      <c r="A1219" s="205"/>
      <c r="B1219" s="259"/>
      <c r="C1219" s="207"/>
      <c r="D1219" s="208"/>
      <c r="E1219" s="209"/>
      <c r="F1219" s="207"/>
      <c r="G1219" s="46"/>
    </row>
    <row r="1220" spans="1:7" ht="12.75" customHeight="1" x14ac:dyDescent="0.2">
      <c r="A1220" s="212" t="s">
        <v>71</v>
      </c>
      <c r="B1220" s="67" t="s">
        <v>304</v>
      </c>
      <c r="C1220" s="213"/>
      <c r="D1220" s="222"/>
      <c r="E1220" s="213"/>
      <c r="F1220" s="211">
        <f t="shared" ref="F1220:F1225" si="43">ROUND(C1220*E1220,2)</f>
        <v>0</v>
      </c>
      <c r="G1220" s="46"/>
    </row>
    <row r="1221" spans="1:7" ht="12.75" customHeight="1" x14ac:dyDescent="0.2">
      <c r="A1221" s="212">
        <v>3</v>
      </c>
      <c r="B1221" s="73" t="s">
        <v>307</v>
      </c>
      <c r="C1221" s="213"/>
      <c r="D1221" s="214"/>
      <c r="E1221" s="213"/>
      <c r="F1221" s="211">
        <f t="shared" si="43"/>
        <v>0</v>
      </c>
      <c r="G1221" s="46"/>
    </row>
    <row r="1222" spans="1:7" ht="12.75" customHeight="1" x14ac:dyDescent="0.2">
      <c r="A1222" s="215">
        <v>3.13</v>
      </c>
      <c r="B1222" s="59" t="s">
        <v>969</v>
      </c>
      <c r="C1222" s="213">
        <v>120</v>
      </c>
      <c r="D1222" s="222" t="s">
        <v>885</v>
      </c>
      <c r="E1222" s="213">
        <v>714.5</v>
      </c>
      <c r="F1222" s="211">
        <f>E1222*C1222</f>
        <v>85740</v>
      </c>
      <c r="G1222" s="46"/>
    </row>
    <row r="1223" spans="1:7" ht="12.75" customHeight="1" x14ac:dyDescent="0.2">
      <c r="A1223" s="274"/>
      <c r="B1223" s="59"/>
      <c r="C1223" s="213"/>
      <c r="D1223" s="214"/>
      <c r="E1223" s="213"/>
      <c r="F1223" s="211"/>
      <c r="G1223" s="46"/>
    </row>
    <row r="1224" spans="1:7" ht="12.75" customHeight="1" x14ac:dyDescent="0.2">
      <c r="A1224" s="212">
        <v>4</v>
      </c>
      <c r="B1224" s="73" t="s">
        <v>320</v>
      </c>
      <c r="C1224" s="213"/>
      <c r="D1224" s="214"/>
      <c r="E1224" s="213"/>
      <c r="F1224" s="211">
        <f t="shared" si="43"/>
        <v>0</v>
      </c>
      <c r="G1224" s="46"/>
    </row>
    <row r="1225" spans="1:7" ht="12.75" customHeight="1" x14ac:dyDescent="0.2">
      <c r="A1225" s="274">
        <v>4.3</v>
      </c>
      <c r="B1225" s="59" t="s">
        <v>970</v>
      </c>
      <c r="C1225" s="213">
        <v>87.1</v>
      </c>
      <c r="D1225" s="214" t="s">
        <v>85</v>
      </c>
      <c r="E1225" s="213">
        <v>1132.31</v>
      </c>
      <c r="F1225" s="211">
        <f t="shared" si="43"/>
        <v>98624.2</v>
      </c>
      <c r="G1225" s="46"/>
    </row>
    <row r="1226" spans="1:7" ht="12.75" customHeight="1" x14ac:dyDescent="0.2">
      <c r="A1226" s="26"/>
      <c r="B1226" s="27"/>
      <c r="C1226" s="207"/>
      <c r="D1226" s="208"/>
      <c r="E1226" s="209"/>
      <c r="F1226" s="207"/>
      <c r="G1226" s="46"/>
    </row>
    <row r="1227" spans="1:7" ht="12.75" customHeight="1" x14ac:dyDescent="0.2">
      <c r="A1227" s="66" t="s">
        <v>600</v>
      </c>
      <c r="B1227" s="67" t="s">
        <v>647</v>
      </c>
      <c r="C1227" s="207"/>
      <c r="D1227" s="208"/>
      <c r="E1227" s="209"/>
      <c r="F1227" s="207"/>
      <c r="G1227" s="46"/>
    </row>
    <row r="1228" spans="1:7" ht="12.75" customHeight="1" x14ac:dyDescent="0.2">
      <c r="A1228" s="246">
        <v>7</v>
      </c>
      <c r="B1228" s="259" t="s">
        <v>971</v>
      </c>
      <c r="C1228" s="207"/>
      <c r="D1228" s="208"/>
      <c r="E1228" s="209"/>
      <c r="F1228" s="207"/>
      <c r="G1228" s="46"/>
    </row>
    <row r="1229" spans="1:7" ht="12.75" customHeight="1" x14ac:dyDescent="0.2">
      <c r="A1229" s="205">
        <v>7.1</v>
      </c>
      <c r="B1229" s="72" t="s">
        <v>972</v>
      </c>
      <c r="C1229" s="207">
        <v>8</v>
      </c>
      <c r="D1229" s="208" t="s">
        <v>973</v>
      </c>
      <c r="E1229" s="238">
        <v>2200.58</v>
      </c>
      <c r="F1229" s="248">
        <f t="shared" ref="F1229:F1230" si="44">ROUND(C1229*E1229,2)</f>
        <v>17604.64</v>
      </c>
      <c r="G1229" s="46"/>
    </row>
    <row r="1230" spans="1:7" ht="12.75" customHeight="1" x14ac:dyDescent="0.2">
      <c r="A1230" s="205">
        <v>7.2</v>
      </c>
      <c r="B1230" s="72" t="s">
        <v>974</v>
      </c>
      <c r="C1230" s="207">
        <v>1276.75</v>
      </c>
      <c r="D1230" s="208" t="s">
        <v>85</v>
      </c>
      <c r="E1230" s="238">
        <v>53.94</v>
      </c>
      <c r="F1230" s="248">
        <f t="shared" si="44"/>
        <v>68867.899999999994</v>
      </c>
      <c r="G1230" s="46"/>
    </row>
    <row r="1231" spans="1:7" ht="12.75" customHeight="1" x14ac:dyDescent="0.2">
      <c r="A1231" s="205"/>
      <c r="B1231" s="72"/>
      <c r="C1231" s="207"/>
      <c r="D1231" s="208"/>
      <c r="E1231" s="238"/>
      <c r="F1231" s="248"/>
      <c r="G1231" s="46"/>
    </row>
    <row r="1232" spans="1:7" x14ac:dyDescent="0.2">
      <c r="A1232" s="26"/>
      <c r="B1232" s="27"/>
      <c r="C1232" s="207"/>
      <c r="D1232" s="208"/>
      <c r="E1232" s="209"/>
      <c r="F1232" s="207"/>
      <c r="G1232" s="46"/>
    </row>
    <row r="1233" spans="1:7" x14ac:dyDescent="0.2">
      <c r="A1233" s="275" t="s">
        <v>975</v>
      </c>
      <c r="B1233" s="276" t="s">
        <v>976</v>
      </c>
      <c r="C1233" s="277"/>
      <c r="D1233" s="278"/>
      <c r="E1233" s="246"/>
      <c r="F1233" s="279"/>
      <c r="G1233" s="46"/>
    </row>
    <row r="1234" spans="1:7" ht="12.75" customHeight="1" x14ac:dyDescent="0.2">
      <c r="A1234" s="280"/>
      <c r="B1234" s="276"/>
      <c r="C1234" s="281"/>
      <c r="D1234" s="282"/>
      <c r="E1234" s="283"/>
      <c r="F1234" s="284"/>
      <c r="G1234" s="46"/>
    </row>
    <row r="1235" spans="1:7" ht="11.25" customHeight="1" x14ac:dyDescent="0.2">
      <c r="A1235" s="285">
        <v>1</v>
      </c>
      <c r="B1235" s="286" t="s">
        <v>32</v>
      </c>
      <c r="C1235" s="281">
        <v>172.43</v>
      </c>
      <c r="D1235" s="282" t="s">
        <v>129</v>
      </c>
      <c r="E1235" s="287">
        <v>55.25</v>
      </c>
      <c r="F1235" s="288">
        <f>+ROUND(C1235*E1235,2)</f>
        <v>9526.76</v>
      </c>
      <c r="G1235" s="46"/>
    </row>
    <row r="1236" spans="1:7" x14ac:dyDescent="0.2">
      <c r="A1236" s="289"/>
      <c r="B1236" s="286"/>
      <c r="C1236" s="281"/>
      <c r="D1236" s="282"/>
      <c r="E1236" s="290"/>
      <c r="F1236" s="288">
        <f t="shared" ref="F1236:F1299" si="45">+ROUND(C1236*E1236,2)</f>
        <v>0</v>
      </c>
      <c r="G1236" s="46"/>
    </row>
    <row r="1237" spans="1:7" ht="15" customHeight="1" x14ac:dyDescent="0.2">
      <c r="A1237" s="291">
        <v>2</v>
      </c>
      <c r="B1237" s="292" t="s">
        <v>306</v>
      </c>
      <c r="C1237" s="293"/>
      <c r="D1237" s="294"/>
      <c r="E1237" s="287"/>
      <c r="F1237" s="288">
        <f t="shared" si="45"/>
        <v>0</v>
      </c>
      <c r="G1237" s="46"/>
    </row>
    <row r="1238" spans="1:7" ht="15.75" customHeight="1" x14ac:dyDescent="0.2">
      <c r="A1238" s="295">
        <v>2.1</v>
      </c>
      <c r="B1238" s="296" t="s">
        <v>977</v>
      </c>
      <c r="C1238" s="293">
        <v>356.64</v>
      </c>
      <c r="D1238" s="294" t="s">
        <v>38</v>
      </c>
      <c r="E1238" s="287">
        <v>115.56</v>
      </c>
      <c r="F1238" s="288">
        <f t="shared" si="45"/>
        <v>41213.32</v>
      </c>
      <c r="G1238" s="46"/>
    </row>
    <row r="1239" spans="1:7" x14ac:dyDescent="0.2">
      <c r="A1239" s="295">
        <v>2.2000000000000002</v>
      </c>
      <c r="B1239" s="297" t="s">
        <v>978</v>
      </c>
      <c r="C1239" s="298">
        <v>146.57</v>
      </c>
      <c r="D1239" s="294" t="s">
        <v>85</v>
      </c>
      <c r="E1239" s="299">
        <v>25.86</v>
      </c>
      <c r="F1239" s="288">
        <f t="shared" si="45"/>
        <v>3790.3</v>
      </c>
      <c r="G1239" s="46"/>
    </row>
    <row r="1240" spans="1:7" x14ac:dyDescent="0.2">
      <c r="A1240" s="295">
        <v>2.2999999999999998</v>
      </c>
      <c r="B1240" s="300" t="s">
        <v>979</v>
      </c>
      <c r="C1240" s="293">
        <v>14.82</v>
      </c>
      <c r="D1240" s="294" t="s">
        <v>38</v>
      </c>
      <c r="E1240" s="287">
        <v>957.62</v>
      </c>
      <c r="F1240" s="288">
        <f t="shared" si="45"/>
        <v>14191.93</v>
      </c>
      <c r="G1240" s="46"/>
    </row>
    <row r="1241" spans="1:7" ht="15" customHeight="1" x14ac:dyDescent="0.2">
      <c r="A1241" s="295">
        <v>2.4</v>
      </c>
      <c r="B1241" s="296" t="s">
        <v>980</v>
      </c>
      <c r="C1241" s="293">
        <v>74.92</v>
      </c>
      <c r="D1241" s="294" t="s">
        <v>38</v>
      </c>
      <c r="E1241" s="287">
        <v>806.5</v>
      </c>
      <c r="F1241" s="288">
        <f t="shared" si="45"/>
        <v>60422.98</v>
      </c>
      <c r="G1241" s="46"/>
    </row>
    <row r="1242" spans="1:7" ht="25.5" x14ac:dyDescent="0.2">
      <c r="A1242" s="295">
        <v>2.5</v>
      </c>
      <c r="B1242" s="296" t="s">
        <v>981</v>
      </c>
      <c r="C1242" s="293">
        <v>312.18</v>
      </c>
      <c r="D1242" s="294" t="s">
        <v>38</v>
      </c>
      <c r="E1242" s="287">
        <v>183.68</v>
      </c>
      <c r="F1242" s="288">
        <f t="shared" si="45"/>
        <v>57341.22</v>
      </c>
      <c r="G1242" s="46"/>
    </row>
    <row r="1243" spans="1:7" x14ac:dyDescent="0.2">
      <c r="A1243" s="295">
        <v>2.6</v>
      </c>
      <c r="B1243" s="288" t="s">
        <v>982</v>
      </c>
      <c r="C1243" s="293">
        <v>128.27000000000001</v>
      </c>
      <c r="D1243" s="294" t="s">
        <v>38</v>
      </c>
      <c r="E1243" s="287">
        <v>130.81</v>
      </c>
      <c r="F1243" s="288">
        <f t="shared" si="45"/>
        <v>16779</v>
      </c>
      <c r="G1243" s="46"/>
    </row>
    <row r="1244" spans="1:7" x14ac:dyDescent="0.2">
      <c r="A1244" s="295"/>
      <c r="B1244" s="300"/>
      <c r="C1244" s="293"/>
      <c r="D1244" s="294"/>
      <c r="E1244" s="287"/>
      <c r="F1244" s="288">
        <f t="shared" si="45"/>
        <v>0</v>
      </c>
      <c r="G1244" s="46"/>
    </row>
    <row r="1245" spans="1:7" x14ac:dyDescent="0.2">
      <c r="A1245" s="301">
        <v>3</v>
      </c>
      <c r="B1245" s="292" t="s">
        <v>983</v>
      </c>
      <c r="C1245" s="293"/>
      <c r="D1245" s="294"/>
      <c r="E1245" s="287"/>
      <c r="F1245" s="288">
        <f t="shared" si="45"/>
        <v>0</v>
      </c>
      <c r="G1245" s="46"/>
    </row>
    <row r="1246" spans="1:7" ht="16.5" customHeight="1" x14ac:dyDescent="0.2">
      <c r="A1246" s="289">
        <v>3.1</v>
      </c>
      <c r="B1246" s="286" t="s">
        <v>984</v>
      </c>
      <c r="C1246" s="293">
        <v>11.6</v>
      </c>
      <c r="D1246" s="282" t="s">
        <v>129</v>
      </c>
      <c r="E1246" s="287">
        <v>9090.0400000000009</v>
      </c>
      <c r="F1246" s="288">
        <f t="shared" si="45"/>
        <v>105444.46</v>
      </c>
      <c r="G1246" s="46"/>
    </row>
    <row r="1247" spans="1:7" ht="14.25" customHeight="1" x14ac:dyDescent="0.2">
      <c r="A1247" s="289">
        <v>3.2</v>
      </c>
      <c r="B1247" s="286" t="s">
        <v>985</v>
      </c>
      <c r="C1247" s="281">
        <v>167.84</v>
      </c>
      <c r="D1247" s="282" t="s">
        <v>129</v>
      </c>
      <c r="E1247" s="281">
        <v>5746.17</v>
      </c>
      <c r="F1247" s="288">
        <f t="shared" si="45"/>
        <v>964437.17</v>
      </c>
      <c r="G1247" s="46"/>
    </row>
    <row r="1248" spans="1:7" x14ac:dyDescent="0.2">
      <c r="A1248" s="289"/>
      <c r="B1248" s="276"/>
      <c r="C1248" s="281"/>
      <c r="D1248" s="282"/>
      <c r="E1248" s="281"/>
      <c r="F1248" s="288">
        <f t="shared" si="45"/>
        <v>0</v>
      </c>
      <c r="G1248" s="46"/>
    </row>
    <row r="1249" spans="1:7" x14ac:dyDescent="0.2">
      <c r="A1249" s="301">
        <v>4</v>
      </c>
      <c r="B1249" s="276" t="s">
        <v>986</v>
      </c>
      <c r="C1249" s="281"/>
      <c r="D1249" s="282"/>
      <c r="E1249" s="281"/>
      <c r="F1249" s="288">
        <f t="shared" si="45"/>
        <v>0</v>
      </c>
      <c r="G1249" s="46"/>
    </row>
    <row r="1250" spans="1:7" x14ac:dyDescent="0.2">
      <c r="A1250" s="289">
        <v>4.0999999999999996</v>
      </c>
      <c r="B1250" s="286" t="s">
        <v>987</v>
      </c>
      <c r="C1250" s="281">
        <v>11.05</v>
      </c>
      <c r="D1250" s="282" t="s">
        <v>129</v>
      </c>
      <c r="E1250" s="281">
        <v>123.11</v>
      </c>
      <c r="F1250" s="288">
        <f t="shared" si="45"/>
        <v>1360.37</v>
      </c>
      <c r="G1250" s="46"/>
    </row>
    <row r="1251" spans="1:7" x14ac:dyDescent="0.2">
      <c r="A1251" s="289">
        <v>4.2</v>
      </c>
      <c r="B1251" s="286" t="s">
        <v>988</v>
      </c>
      <c r="C1251" s="281">
        <v>161.38</v>
      </c>
      <c r="D1251" s="282" t="s">
        <v>129</v>
      </c>
      <c r="E1251" s="281">
        <v>101.78</v>
      </c>
      <c r="F1251" s="288">
        <f t="shared" si="45"/>
        <v>16425.259999999998</v>
      </c>
      <c r="G1251" s="46"/>
    </row>
    <row r="1252" spans="1:7" x14ac:dyDescent="0.2">
      <c r="A1252" s="289"/>
      <c r="B1252" s="302"/>
      <c r="C1252" s="281"/>
      <c r="D1252" s="282"/>
      <c r="E1252" s="281"/>
      <c r="F1252" s="288">
        <f t="shared" si="45"/>
        <v>0</v>
      </c>
      <c r="G1252" s="46"/>
    </row>
    <row r="1253" spans="1:7" x14ac:dyDescent="0.2">
      <c r="A1253" s="301">
        <v>5</v>
      </c>
      <c r="B1253" s="276" t="s">
        <v>989</v>
      </c>
      <c r="C1253" s="281"/>
      <c r="D1253" s="282"/>
      <c r="E1253" s="281"/>
      <c r="F1253" s="288">
        <f t="shared" si="45"/>
        <v>0</v>
      </c>
      <c r="G1253" s="46"/>
    </row>
    <row r="1254" spans="1:7" x14ac:dyDescent="0.2">
      <c r="A1254" s="289">
        <v>5.0999999999999996</v>
      </c>
      <c r="B1254" s="286" t="s">
        <v>987</v>
      </c>
      <c r="C1254" s="281">
        <v>11.05</v>
      </c>
      <c r="D1254" s="282" t="s">
        <v>129</v>
      </c>
      <c r="E1254" s="281">
        <v>91.01</v>
      </c>
      <c r="F1254" s="288">
        <f t="shared" si="45"/>
        <v>1005.66</v>
      </c>
      <c r="G1254" s="46"/>
    </row>
    <row r="1255" spans="1:7" x14ac:dyDescent="0.2">
      <c r="A1255" s="289">
        <v>5.2</v>
      </c>
      <c r="B1255" s="286" t="s">
        <v>988</v>
      </c>
      <c r="C1255" s="281">
        <v>161.38</v>
      </c>
      <c r="D1255" s="282" t="s">
        <v>129</v>
      </c>
      <c r="E1255" s="281">
        <v>53.28</v>
      </c>
      <c r="F1255" s="288">
        <f t="shared" si="45"/>
        <v>8598.33</v>
      </c>
      <c r="G1255" s="46"/>
    </row>
    <row r="1256" spans="1:7" x14ac:dyDescent="0.2">
      <c r="A1256" s="289"/>
      <c r="B1256" s="302"/>
      <c r="C1256" s="281"/>
      <c r="D1256" s="282"/>
      <c r="E1256" s="281"/>
      <c r="F1256" s="288">
        <f t="shared" si="45"/>
        <v>0</v>
      </c>
      <c r="G1256" s="46"/>
    </row>
    <row r="1257" spans="1:7" ht="12.75" customHeight="1" x14ac:dyDescent="0.2">
      <c r="A1257" s="301">
        <v>6</v>
      </c>
      <c r="B1257" s="276" t="s">
        <v>990</v>
      </c>
      <c r="C1257" s="281"/>
      <c r="D1257" s="282"/>
      <c r="E1257" s="281"/>
      <c r="F1257" s="288">
        <f t="shared" si="45"/>
        <v>0</v>
      </c>
      <c r="G1257" s="46"/>
    </row>
    <row r="1258" spans="1:7" ht="12.75" customHeight="1" x14ac:dyDescent="0.2">
      <c r="A1258" s="289">
        <v>6.1</v>
      </c>
      <c r="B1258" s="296" t="s">
        <v>991</v>
      </c>
      <c r="C1258" s="281">
        <v>1</v>
      </c>
      <c r="D1258" s="282" t="s">
        <v>992</v>
      </c>
      <c r="E1258" s="303">
        <v>38053.29</v>
      </c>
      <c r="F1258" s="288">
        <f t="shared" si="45"/>
        <v>38053.29</v>
      </c>
      <c r="G1258" s="46"/>
    </row>
    <row r="1259" spans="1:7" ht="12.75" customHeight="1" x14ac:dyDescent="0.2">
      <c r="A1259" s="304">
        <v>6.2</v>
      </c>
      <c r="B1259" s="184" t="s">
        <v>993</v>
      </c>
      <c r="C1259" s="305">
        <v>2</v>
      </c>
      <c r="D1259" s="306" t="s">
        <v>992</v>
      </c>
      <c r="E1259" s="307">
        <v>43676.47</v>
      </c>
      <c r="F1259" s="308">
        <f t="shared" si="45"/>
        <v>87352.94</v>
      </c>
      <c r="G1259" s="46"/>
    </row>
    <row r="1260" spans="1:7" ht="12.75" customHeight="1" x14ac:dyDescent="0.2">
      <c r="A1260" s="289">
        <v>6.3</v>
      </c>
      <c r="B1260" s="296" t="s">
        <v>994</v>
      </c>
      <c r="C1260" s="281">
        <v>1</v>
      </c>
      <c r="D1260" s="282" t="s">
        <v>992</v>
      </c>
      <c r="E1260" s="303">
        <v>49240.81</v>
      </c>
      <c r="F1260" s="288">
        <f t="shared" si="45"/>
        <v>49240.81</v>
      </c>
      <c r="G1260" s="46"/>
    </row>
    <row r="1261" spans="1:7" ht="12.75" customHeight="1" x14ac:dyDescent="0.2">
      <c r="A1261" s="289">
        <v>6.4</v>
      </c>
      <c r="B1261" s="296" t="s">
        <v>995</v>
      </c>
      <c r="C1261" s="281">
        <v>2</v>
      </c>
      <c r="D1261" s="282" t="s">
        <v>992</v>
      </c>
      <c r="E1261" s="303">
        <v>54151.12</v>
      </c>
      <c r="F1261" s="288">
        <f t="shared" si="45"/>
        <v>108302.24</v>
      </c>
      <c r="G1261" s="46"/>
    </row>
    <row r="1262" spans="1:7" ht="12.75" customHeight="1" x14ac:dyDescent="0.2">
      <c r="A1262" s="289">
        <v>6.5</v>
      </c>
      <c r="B1262" s="296" t="s">
        <v>996</v>
      </c>
      <c r="C1262" s="281">
        <v>1</v>
      </c>
      <c r="D1262" s="282" t="s">
        <v>992</v>
      </c>
      <c r="E1262" s="303">
        <v>77455.45</v>
      </c>
      <c r="F1262" s="288">
        <f t="shared" si="45"/>
        <v>77455.45</v>
      </c>
      <c r="G1262" s="46"/>
    </row>
    <row r="1263" spans="1:7" x14ac:dyDescent="0.2">
      <c r="A1263" s="289"/>
      <c r="B1263" s="296" t="s">
        <v>997</v>
      </c>
      <c r="C1263" s="281"/>
      <c r="D1263" s="282"/>
      <c r="E1263" s="303"/>
      <c r="F1263" s="288">
        <f t="shared" si="45"/>
        <v>0</v>
      </c>
      <c r="G1263" s="46"/>
    </row>
    <row r="1264" spans="1:7" x14ac:dyDescent="0.2">
      <c r="A1264" s="301">
        <v>7</v>
      </c>
      <c r="B1264" s="276" t="s">
        <v>998</v>
      </c>
      <c r="C1264" s="281"/>
      <c r="D1264" s="282"/>
      <c r="E1264" s="281"/>
      <c r="F1264" s="288">
        <f t="shared" si="45"/>
        <v>0</v>
      </c>
      <c r="G1264" s="46"/>
    </row>
    <row r="1265" spans="1:7" x14ac:dyDescent="0.2">
      <c r="A1265" s="289">
        <v>7.1</v>
      </c>
      <c r="B1265" s="309" t="s">
        <v>999</v>
      </c>
      <c r="C1265" s="310">
        <v>111.15</v>
      </c>
      <c r="D1265" s="311" t="s">
        <v>85</v>
      </c>
      <c r="E1265" s="312">
        <v>370.65</v>
      </c>
      <c r="F1265" s="288">
        <f t="shared" si="45"/>
        <v>41197.75</v>
      </c>
      <c r="G1265" s="46"/>
    </row>
    <row r="1266" spans="1:7" x14ac:dyDescent="0.2">
      <c r="A1266" s="313"/>
      <c r="B1266" s="314"/>
      <c r="C1266" s="293"/>
      <c r="D1266" s="315"/>
      <c r="E1266" s="287"/>
      <c r="F1266" s="288">
        <f t="shared" si="45"/>
        <v>0</v>
      </c>
      <c r="G1266" s="46"/>
    </row>
    <row r="1267" spans="1:7" ht="25.5" x14ac:dyDescent="0.2">
      <c r="A1267" s="316">
        <v>8</v>
      </c>
      <c r="B1267" s="314" t="s">
        <v>1000</v>
      </c>
      <c r="C1267" s="293">
        <v>1</v>
      </c>
      <c r="D1267" s="315" t="s">
        <v>25</v>
      </c>
      <c r="E1267" s="287">
        <v>50605.96</v>
      </c>
      <c r="F1267" s="288">
        <f t="shared" si="45"/>
        <v>50605.96</v>
      </c>
      <c r="G1267" s="46"/>
    </row>
    <row r="1268" spans="1:7" x14ac:dyDescent="0.2">
      <c r="A1268" s="313"/>
      <c r="B1268" s="314"/>
      <c r="C1268" s="293"/>
      <c r="D1268" s="315"/>
      <c r="E1268" s="287"/>
      <c r="F1268" s="288">
        <f t="shared" si="45"/>
        <v>0</v>
      </c>
      <c r="G1268" s="46"/>
    </row>
    <row r="1269" spans="1:7" x14ac:dyDescent="0.2">
      <c r="A1269" s="316">
        <v>9</v>
      </c>
      <c r="B1269" s="146" t="s">
        <v>498</v>
      </c>
      <c r="C1269" s="298">
        <v>1</v>
      </c>
      <c r="D1269" s="294" t="s">
        <v>25</v>
      </c>
      <c r="E1269" s="317">
        <v>5000</v>
      </c>
      <c r="F1269" s="288">
        <f t="shared" si="45"/>
        <v>5000</v>
      </c>
      <c r="G1269" s="46"/>
    </row>
    <row r="1270" spans="1:7" x14ac:dyDescent="0.2">
      <c r="A1270" s="205"/>
      <c r="B1270" s="206"/>
      <c r="C1270" s="207"/>
      <c r="D1270" s="208"/>
      <c r="E1270" s="209"/>
      <c r="F1270" s="288">
        <f t="shared" si="45"/>
        <v>0</v>
      </c>
      <c r="G1270" s="46"/>
    </row>
    <row r="1271" spans="1:7" x14ac:dyDescent="0.2">
      <c r="A1271" s="318" t="s">
        <v>1001</v>
      </c>
      <c r="B1271" s="302" t="s">
        <v>1002</v>
      </c>
      <c r="C1271" s="293"/>
      <c r="D1271" s="294"/>
      <c r="E1271" s="287"/>
      <c r="F1271" s="288">
        <f t="shared" si="45"/>
        <v>0</v>
      </c>
      <c r="G1271" s="46"/>
    </row>
    <row r="1272" spans="1:7" x14ac:dyDescent="0.2">
      <c r="A1272" s="319"/>
      <c r="B1272" s="296"/>
      <c r="C1272" s="293"/>
      <c r="D1272" s="294"/>
      <c r="E1272" s="287"/>
      <c r="F1272" s="288">
        <f t="shared" si="45"/>
        <v>0</v>
      </c>
      <c r="G1272" s="46"/>
    </row>
    <row r="1273" spans="1:7" x14ac:dyDescent="0.2">
      <c r="A1273" s="285">
        <v>1</v>
      </c>
      <c r="B1273" s="286" t="s">
        <v>619</v>
      </c>
      <c r="C1273" s="281">
        <v>101.71</v>
      </c>
      <c r="D1273" s="282" t="s">
        <v>129</v>
      </c>
      <c r="E1273" s="287">
        <v>14.63</v>
      </c>
      <c r="F1273" s="288">
        <f t="shared" si="45"/>
        <v>1488.02</v>
      </c>
      <c r="G1273" s="46"/>
    </row>
    <row r="1274" spans="1:7" x14ac:dyDescent="0.2">
      <c r="A1274" s="285"/>
      <c r="B1274" s="286"/>
      <c r="C1274" s="281"/>
      <c r="D1274" s="282"/>
      <c r="E1274" s="287"/>
      <c r="F1274" s="288">
        <f t="shared" si="45"/>
        <v>0</v>
      </c>
      <c r="G1274" s="46"/>
    </row>
    <row r="1275" spans="1:7" ht="12.75" customHeight="1" x14ac:dyDescent="0.2">
      <c r="A1275" s="291">
        <v>2</v>
      </c>
      <c r="B1275" s="292" t="s">
        <v>306</v>
      </c>
      <c r="C1275" s="293"/>
      <c r="D1275" s="294"/>
      <c r="E1275" s="287"/>
      <c r="F1275" s="288">
        <f t="shared" si="45"/>
        <v>0</v>
      </c>
      <c r="G1275" s="46"/>
    </row>
    <row r="1276" spans="1:7" ht="12.75" customHeight="1" x14ac:dyDescent="0.2">
      <c r="A1276" s="289">
        <v>2.1</v>
      </c>
      <c r="B1276" s="296" t="s">
        <v>1003</v>
      </c>
      <c r="C1276" s="293">
        <v>109.85</v>
      </c>
      <c r="D1276" s="294" t="s">
        <v>38</v>
      </c>
      <c r="E1276" s="320">
        <v>317.68</v>
      </c>
      <c r="F1276" s="288">
        <f t="shared" si="45"/>
        <v>34897.15</v>
      </c>
      <c r="G1276" s="46"/>
    </row>
    <row r="1277" spans="1:7" ht="12.75" customHeight="1" x14ac:dyDescent="0.2">
      <c r="A1277" s="289">
        <v>2.2000000000000002</v>
      </c>
      <c r="B1277" s="91" t="s">
        <v>463</v>
      </c>
      <c r="C1277" s="293">
        <v>87.52</v>
      </c>
      <c r="D1277" s="294" t="s">
        <v>38</v>
      </c>
      <c r="E1277" s="287">
        <v>66.27</v>
      </c>
      <c r="F1277" s="288">
        <f t="shared" si="45"/>
        <v>5799.95</v>
      </c>
      <c r="G1277" s="46"/>
    </row>
    <row r="1278" spans="1:7" ht="12.75" customHeight="1" x14ac:dyDescent="0.2">
      <c r="A1278" s="289">
        <v>2.2999999999999998</v>
      </c>
      <c r="B1278" s="288" t="s">
        <v>982</v>
      </c>
      <c r="C1278" s="293">
        <v>26.8</v>
      </c>
      <c r="D1278" s="294" t="s">
        <v>38</v>
      </c>
      <c r="E1278" s="287">
        <v>130.81</v>
      </c>
      <c r="F1278" s="288">
        <f t="shared" si="45"/>
        <v>3505.71</v>
      </c>
      <c r="G1278" s="46"/>
    </row>
    <row r="1279" spans="1:7" s="321" customFormat="1" ht="12.75" customHeight="1" x14ac:dyDescent="0.2">
      <c r="A1279" s="319"/>
      <c r="B1279" s="296"/>
      <c r="C1279" s="293"/>
      <c r="D1279" s="294"/>
      <c r="E1279" s="287"/>
      <c r="F1279" s="288">
        <f t="shared" si="45"/>
        <v>0</v>
      </c>
      <c r="G1279" s="46"/>
    </row>
    <row r="1280" spans="1:7" ht="12.75" customHeight="1" x14ac:dyDescent="0.2">
      <c r="A1280" s="322">
        <v>3</v>
      </c>
      <c r="B1280" s="296" t="s">
        <v>1004</v>
      </c>
      <c r="C1280" s="293">
        <v>11.33</v>
      </c>
      <c r="D1280" s="294" t="s">
        <v>38</v>
      </c>
      <c r="E1280" s="287">
        <v>4420.1499999999996</v>
      </c>
      <c r="F1280" s="288">
        <f t="shared" si="45"/>
        <v>50080.3</v>
      </c>
      <c r="G1280" s="46"/>
    </row>
    <row r="1281" spans="1:7" ht="12.75" customHeight="1" x14ac:dyDescent="0.2">
      <c r="A1281" s="319"/>
      <c r="B1281" s="296"/>
      <c r="C1281" s="293"/>
      <c r="D1281" s="294"/>
      <c r="E1281" s="287"/>
      <c r="F1281" s="288">
        <f t="shared" si="45"/>
        <v>0</v>
      </c>
      <c r="G1281" s="46"/>
    </row>
    <row r="1282" spans="1:7" ht="12.75" customHeight="1" x14ac:dyDescent="0.2">
      <c r="A1282" s="291">
        <v>4</v>
      </c>
      <c r="B1282" s="292" t="s">
        <v>983</v>
      </c>
      <c r="C1282" s="293"/>
      <c r="D1282" s="294"/>
      <c r="E1282" s="287"/>
      <c r="F1282" s="288">
        <f t="shared" si="45"/>
        <v>0</v>
      </c>
      <c r="G1282" s="46"/>
    </row>
    <row r="1283" spans="1:7" ht="12.75" customHeight="1" x14ac:dyDescent="0.2">
      <c r="A1283" s="289">
        <v>4.0999999999999996</v>
      </c>
      <c r="B1283" s="286" t="s">
        <v>1005</v>
      </c>
      <c r="C1283" s="293">
        <v>101.71</v>
      </c>
      <c r="D1283" s="282" t="s">
        <v>129</v>
      </c>
      <c r="E1283" s="287">
        <v>5232.5600000000004</v>
      </c>
      <c r="F1283" s="288">
        <f t="shared" si="45"/>
        <v>532203.68000000005</v>
      </c>
      <c r="G1283" s="46"/>
    </row>
    <row r="1284" spans="1:7" ht="12.75" customHeight="1" x14ac:dyDescent="0.2">
      <c r="A1284" s="289"/>
      <c r="B1284" s="276"/>
      <c r="C1284" s="281"/>
      <c r="D1284" s="282"/>
      <c r="E1284" s="281"/>
      <c r="F1284" s="288">
        <f t="shared" si="45"/>
        <v>0</v>
      </c>
      <c r="G1284" s="46"/>
    </row>
    <row r="1285" spans="1:7" ht="12.75" customHeight="1" x14ac:dyDescent="0.2">
      <c r="A1285" s="291">
        <v>5</v>
      </c>
      <c r="B1285" s="276" t="s">
        <v>986</v>
      </c>
      <c r="C1285" s="281"/>
      <c r="D1285" s="282"/>
      <c r="E1285" s="281"/>
      <c r="F1285" s="288">
        <f t="shared" si="45"/>
        <v>0</v>
      </c>
      <c r="G1285" s="46"/>
    </row>
    <row r="1286" spans="1:7" ht="12.75" customHeight="1" x14ac:dyDescent="0.2">
      <c r="A1286" s="289">
        <v>5.0999999999999996</v>
      </c>
      <c r="B1286" s="286" t="s">
        <v>1005</v>
      </c>
      <c r="C1286" s="281">
        <v>101.71</v>
      </c>
      <c r="D1286" s="282" t="s">
        <v>129</v>
      </c>
      <c r="E1286" s="281">
        <v>434.52</v>
      </c>
      <c r="F1286" s="288">
        <f t="shared" si="45"/>
        <v>44195.03</v>
      </c>
      <c r="G1286" s="46"/>
    </row>
    <row r="1287" spans="1:7" ht="12.75" customHeight="1" x14ac:dyDescent="0.2">
      <c r="A1287" s="319"/>
      <c r="B1287" s="296"/>
      <c r="C1287" s="293"/>
      <c r="D1287" s="294"/>
      <c r="E1287" s="287"/>
      <c r="F1287" s="288">
        <f t="shared" si="45"/>
        <v>0</v>
      </c>
      <c r="G1287" s="46"/>
    </row>
    <row r="1288" spans="1:7" ht="12.75" customHeight="1" x14ac:dyDescent="0.2">
      <c r="A1288" s="291">
        <v>6</v>
      </c>
      <c r="B1288" s="276" t="s">
        <v>989</v>
      </c>
      <c r="C1288" s="293"/>
      <c r="D1288" s="294"/>
      <c r="E1288" s="287"/>
      <c r="F1288" s="288">
        <f t="shared" si="45"/>
        <v>0</v>
      </c>
      <c r="G1288" s="46"/>
    </row>
    <row r="1289" spans="1:7" ht="12.75" customHeight="1" x14ac:dyDescent="0.2">
      <c r="A1289" s="289">
        <v>6.1</v>
      </c>
      <c r="B1289" s="286" t="s">
        <v>1005</v>
      </c>
      <c r="C1289" s="293">
        <v>101.71</v>
      </c>
      <c r="D1289" s="294" t="s">
        <v>129</v>
      </c>
      <c r="E1289" s="287">
        <v>38.57</v>
      </c>
      <c r="F1289" s="288">
        <f t="shared" si="45"/>
        <v>3922.95</v>
      </c>
      <c r="G1289" s="46"/>
    </row>
    <row r="1290" spans="1:7" ht="12.75" customHeight="1" x14ac:dyDescent="0.2">
      <c r="A1290" s="289"/>
      <c r="B1290" s="286"/>
      <c r="C1290" s="293"/>
      <c r="D1290" s="294"/>
      <c r="E1290" s="287"/>
      <c r="F1290" s="288">
        <f t="shared" si="45"/>
        <v>0</v>
      </c>
      <c r="G1290" s="46"/>
    </row>
    <row r="1291" spans="1:7" ht="12.75" customHeight="1" x14ac:dyDescent="0.2">
      <c r="A1291" s="322">
        <v>7</v>
      </c>
      <c r="B1291" s="286" t="s">
        <v>1006</v>
      </c>
      <c r="C1291" s="293">
        <v>1</v>
      </c>
      <c r="D1291" s="294" t="s">
        <v>25</v>
      </c>
      <c r="E1291" s="287">
        <v>6000</v>
      </c>
      <c r="F1291" s="288">
        <f t="shared" si="45"/>
        <v>6000</v>
      </c>
      <c r="G1291" s="46"/>
    </row>
    <row r="1292" spans="1:7" ht="12.75" customHeight="1" x14ac:dyDescent="0.2">
      <c r="A1292" s="289"/>
      <c r="B1292" s="286"/>
      <c r="C1292" s="293"/>
      <c r="D1292" s="294"/>
      <c r="E1292" s="287"/>
      <c r="F1292" s="288">
        <f t="shared" si="45"/>
        <v>0</v>
      </c>
      <c r="G1292" s="46"/>
    </row>
    <row r="1293" spans="1:7" ht="12.75" customHeight="1" x14ac:dyDescent="0.2">
      <c r="A1293" s="291">
        <v>8</v>
      </c>
      <c r="B1293" s="276" t="s">
        <v>1007</v>
      </c>
      <c r="C1293" s="293"/>
      <c r="D1293" s="294"/>
      <c r="E1293" s="287"/>
      <c r="F1293" s="288">
        <f t="shared" si="45"/>
        <v>0</v>
      </c>
      <c r="G1293" s="46"/>
    </row>
    <row r="1294" spans="1:7" ht="12.75" customHeight="1" x14ac:dyDescent="0.2">
      <c r="A1294" s="289">
        <v>8.1</v>
      </c>
      <c r="B1294" s="286" t="s">
        <v>1008</v>
      </c>
      <c r="C1294" s="293">
        <v>1</v>
      </c>
      <c r="D1294" s="294" t="s">
        <v>25</v>
      </c>
      <c r="E1294" s="287">
        <v>8838.8700000000008</v>
      </c>
      <c r="F1294" s="288">
        <f t="shared" si="45"/>
        <v>8838.8700000000008</v>
      </c>
      <c r="G1294" s="46"/>
    </row>
    <row r="1295" spans="1:7" ht="12.75" customHeight="1" x14ac:dyDescent="0.2">
      <c r="A1295" s="289">
        <v>8.1999999999999993</v>
      </c>
      <c r="B1295" s="286" t="s">
        <v>1009</v>
      </c>
      <c r="C1295" s="293">
        <v>1</v>
      </c>
      <c r="D1295" s="294" t="s">
        <v>25</v>
      </c>
      <c r="E1295" s="287">
        <v>8533.4699999999993</v>
      </c>
      <c r="F1295" s="288">
        <f t="shared" si="45"/>
        <v>8533.4699999999993</v>
      </c>
      <c r="G1295" s="46"/>
    </row>
    <row r="1296" spans="1:7" ht="12.75" customHeight="1" x14ac:dyDescent="0.2">
      <c r="A1296" s="289">
        <v>8.3000000000000007</v>
      </c>
      <c r="B1296" s="286" t="s">
        <v>1010</v>
      </c>
      <c r="C1296" s="293">
        <v>1</v>
      </c>
      <c r="D1296" s="294" t="s">
        <v>25</v>
      </c>
      <c r="E1296" s="287">
        <v>8533.4699999999993</v>
      </c>
      <c r="F1296" s="288">
        <f t="shared" si="45"/>
        <v>8533.4699999999993</v>
      </c>
      <c r="G1296" s="46"/>
    </row>
    <row r="1297" spans="1:7" ht="12.75" customHeight="1" x14ac:dyDescent="0.2">
      <c r="A1297" s="289">
        <v>8.4</v>
      </c>
      <c r="B1297" s="286" t="s">
        <v>1011</v>
      </c>
      <c r="C1297" s="293">
        <v>1</v>
      </c>
      <c r="D1297" s="294" t="s">
        <v>25</v>
      </c>
      <c r="E1297" s="287">
        <v>11389.07</v>
      </c>
      <c r="F1297" s="288">
        <f t="shared" si="45"/>
        <v>11389.07</v>
      </c>
      <c r="G1297" s="46"/>
    </row>
    <row r="1298" spans="1:7" ht="12.75" customHeight="1" x14ac:dyDescent="0.2">
      <c r="A1298" s="289">
        <v>8.5</v>
      </c>
      <c r="B1298" s="286" t="s">
        <v>1012</v>
      </c>
      <c r="C1298" s="293">
        <v>1</v>
      </c>
      <c r="D1298" s="294" t="s">
        <v>25</v>
      </c>
      <c r="E1298" s="287">
        <v>11389.07</v>
      </c>
      <c r="F1298" s="288">
        <f t="shared" si="45"/>
        <v>11389.07</v>
      </c>
      <c r="G1298" s="46"/>
    </row>
    <row r="1299" spans="1:7" ht="12.75" customHeight="1" x14ac:dyDescent="0.2">
      <c r="A1299" s="289">
        <v>8.6</v>
      </c>
      <c r="B1299" s="286" t="s">
        <v>1013</v>
      </c>
      <c r="C1299" s="293">
        <v>5</v>
      </c>
      <c r="D1299" s="294" t="s">
        <v>25</v>
      </c>
      <c r="E1299" s="287">
        <v>6000</v>
      </c>
      <c r="F1299" s="288">
        <f t="shared" si="45"/>
        <v>30000</v>
      </c>
      <c r="G1299" s="46"/>
    </row>
    <row r="1300" spans="1:7" ht="12.75" customHeight="1" x14ac:dyDescent="0.2">
      <c r="A1300" s="275"/>
      <c r="B1300" s="276"/>
      <c r="C1300" s="293"/>
      <c r="D1300" s="294"/>
      <c r="E1300" s="287"/>
      <c r="F1300" s="288">
        <f t="shared" ref="F1300:F1307" si="46">+ROUND(C1300*E1300,2)</f>
        <v>0</v>
      </c>
      <c r="G1300" s="46"/>
    </row>
    <row r="1301" spans="1:7" ht="12.75" customHeight="1" x14ac:dyDescent="0.2">
      <c r="A1301" s="275">
        <v>9</v>
      </c>
      <c r="B1301" s="276" t="s">
        <v>1014</v>
      </c>
      <c r="C1301" s="293"/>
      <c r="D1301" s="294"/>
      <c r="E1301" s="287"/>
      <c r="F1301" s="288">
        <f t="shared" si="46"/>
        <v>0</v>
      </c>
      <c r="G1301" s="46"/>
    </row>
    <row r="1302" spans="1:7" ht="12.75" customHeight="1" x14ac:dyDescent="0.2">
      <c r="A1302" s="289">
        <v>9.1</v>
      </c>
      <c r="B1302" s="323" t="s">
        <v>1015</v>
      </c>
      <c r="C1302" s="293">
        <v>2</v>
      </c>
      <c r="D1302" s="294" t="s">
        <v>25</v>
      </c>
      <c r="E1302" s="287">
        <v>65729.710000000006</v>
      </c>
      <c r="F1302" s="288">
        <f t="shared" si="46"/>
        <v>131459.42000000001</v>
      </c>
      <c r="G1302" s="46"/>
    </row>
    <row r="1303" spans="1:7" ht="12.75" customHeight="1" x14ac:dyDescent="0.2">
      <c r="A1303" s="289">
        <v>9.1999999999999993</v>
      </c>
      <c r="B1303" s="286" t="s">
        <v>1016</v>
      </c>
      <c r="C1303" s="293">
        <v>1</v>
      </c>
      <c r="D1303" s="294" t="s">
        <v>25</v>
      </c>
      <c r="E1303" s="287">
        <v>50772.81</v>
      </c>
      <c r="F1303" s="288">
        <f t="shared" si="46"/>
        <v>50772.81</v>
      </c>
      <c r="G1303" s="46"/>
    </row>
    <row r="1304" spans="1:7" ht="12.75" customHeight="1" x14ac:dyDescent="0.2">
      <c r="A1304" s="289">
        <v>9.3000000000000007</v>
      </c>
      <c r="B1304" s="297" t="s">
        <v>1017</v>
      </c>
      <c r="C1304" s="293">
        <v>1</v>
      </c>
      <c r="D1304" s="294" t="s">
        <v>25</v>
      </c>
      <c r="E1304" s="287">
        <v>3500</v>
      </c>
      <c r="F1304" s="288">
        <f t="shared" si="46"/>
        <v>3500</v>
      </c>
      <c r="G1304" s="46"/>
    </row>
    <row r="1305" spans="1:7" ht="12.75" customHeight="1" x14ac:dyDescent="0.2">
      <c r="A1305" s="289">
        <v>9.4</v>
      </c>
      <c r="B1305" s="297" t="s">
        <v>1018</v>
      </c>
      <c r="C1305" s="293">
        <v>2</v>
      </c>
      <c r="D1305" s="294" t="s">
        <v>25</v>
      </c>
      <c r="E1305" s="287">
        <v>34770.629999999997</v>
      </c>
      <c r="F1305" s="288">
        <f t="shared" si="46"/>
        <v>69541.259999999995</v>
      </c>
      <c r="G1305" s="46"/>
    </row>
    <row r="1306" spans="1:7" ht="12.75" customHeight="1" x14ac:dyDescent="0.2">
      <c r="A1306" s="275"/>
      <c r="B1306" s="276"/>
      <c r="C1306" s="293"/>
      <c r="D1306" s="294"/>
      <c r="E1306" s="287"/>
      <c r="F1306" s="288">
        <f t="shared" si="46"/>
        <v>0</v>
      </c>
      <c r="G1306" s="46"/>
    </row>
    <row r="1307" spans="1:7" ht="12.75" customHeight="1" x14ac:dyDescent="0.2">
      <c r="A1307" s="324">
        <v>10</v>
      </c>
      <c r="B1307" s="146" t="s">
        <v>498</v>
      </c>
      <c r="C1307" s="298">
        <v>1</v>
      </c>
      <c r="D1307" s="294" t="s">
        <v>25</v>
      </c>
      <c r="E1307" s="317">
        <v>5000</v>
      </c>
      <c r="F1307" s="288">
        <f t="shared" si="46"/>
        <v>5000</v>
      </c>
      <c r="G1307" s="46"/>
    </row>
    <row r="1308" spans="1:7" ht="12.75" customHeight="1" x14ac:dyDescent="0.2">
      <c r="A1308" s="324"/>
      <c r="B1308" s="146"/>
      <c r="C1308" s="298"/>
      <c r="D1308" s="294"/>
      <c r="E1308" s="317"/>
      <c r="F1308" s="288"/>
      <c r="G1308" s="46"/>
    </row>
    <row r="1309" spans="1:7" ht="12.75" customHeight="1" x14ac:dyDescent="0.2">
      <c r="A1309" s="239"/>
      <c r="B1309" s="325" t="s">
        <v>1019</v>
      </c>
      <c r="C1309" s="241"/>
      <c r="D1309" s="242"/>
      <c r="E1309" s="326"/>
      <c r="F1309" s="327">
        <f>SUM(F1078:F1308)</f>
        <v>9301486.7600000035</v>
      </c>
      <c r="G1309" s="46"/>
    </row>
    <row r="1310" spans="1:7" ht="12.75" customHeight="1" x14ac:dyDescent="0.2">
      <c r="A1310" s="205"/>
      <c r="B1310" s="328"/>
      <c r="C1310" s="207"/>
      <c r="D1310" s="208"/>
      <c r="E1310" s="238"/>
      <c r="F1310" s="329"/>
      <c r="G1310" s="46"/>
    </row>
    <row r="1311" spans="1:7" ht="25.5" x14ac:dyDescent="0.2">
      <c r="A1311" s="225" t="s">
        <v>720</v>
      </c>
      <c r="B1311" s="160" t="s">
        <v>735</v>
      </c>
      <c r="C1311" s="226"/>
      <c r="D1311" s="227"/>
      <c r="E1311" s="227"/>
      <c r="F1311" s="211">
        <f>ROUND(C1311*E1311,2)</f>
        <v>0</v>
      </c>
      <c r="G1311" s="46"/>
    </row>
    <row r="1312" spans="1:7" ht="3" customHeight="1" x14ac:dyDescent="0.2">
      <c r="A1312" s="324"/>
      <c r="B1312" s="146"/>
      <c r="C1312" s="298"/>
      <c r="D1312" s="294"/>
      <c r="E1312" s="317"/>
      <c r="F1312" s="288"/>
      <c r="G1312" s="46"/>
    </row>
    <row r="1313" spans="1:7" x14ac:dyDescent="0.2">
      <c r="A1313" s="228">
        <v>1</v>
      </c>
      <c r="B1313" s="164" t="s">
        <v>736</v>
      </c>
      <c r="C1313" s="229"/>
      <c r="D1313" s="230"/>
      <c r="E1313" s="231"/>
      <c r="F1313" s="211">
        <f t="shared" ref="F1313:F1340" si="47">ROUND(C1313*E1313,2)</f>
        <v>0</v>
      </c>
      <c r="G1313" s="46"/>
    </row>
    <row r="1314" spans="1:7" x14ac:dyDescent="0.2">
      <c r="A1314" s="233">
        <v>1.17</v>
      </c>
      <c r="B1314" s="167" t="s">
        <v>737</v>
      </c>
      <c r="C1314" s="229">
        <v>11</v>
      </c>
      <c r="D1314" s="230" t="s">
        <v>25</v>
      </c>
      <c r="E1314" s="231">
        <v>17700</v>
      </c>
      <c r="F1314" s="211">
        <f t="shared" si="47"/>
        <v>194700</v>
      </c>
      <c r="G1314" s="46"/>
    </row>
    <row r="1315" spans="1:7" x14ac:dyDescent="0.2">
      <c r="A1315" s="234">
        <v>1.18</v>
      </c>
      <c r="B1315" s="171" t="s">
        <v>1020</v>
      </c>
      <c r="C1315" s="330">
        <v>1</v>
      </c>
      <c r="D1315" s="235" t="s">
        <v>25</v>
      </c>
      <c r="E1315" s="236">
        <v>24500</v>
      </c>
      <c r="F1315" s="270">
        <f t="shared" si="47"/>
        <v>24500</v>
      </c>
      <c r="G1315" s="46"/>
    </row>
    <row r="1316" spans="1:7" x14ac:dyDescent="0.2">
      <c r="A1316" s="233">
        <v>1.19</v>
      </c>
      <c r="B1316" s="167" t="s">
        <v>1021</v>
      </c>
      <c r="C1316" s="229">
        <v>1</v>
      </c>
      <c r="D1316" s="230" t="s">
        <v>25</v>
      </c>
      <c r="E1316" s="331">
        <v>26800</v>
      </c>
      <c r="F1316" s="211">
        <f t="shared" si="47"/>
        <v>26800</v>
      </c>
      <c r="G1316" s="46"/>
    </row>
    <row r="1317" spans="1:7" x14ac:dyDescent="0.2">
      <c r="A1317" s="233">
        <v>1.2</v>
      </c>
      <c r="B1317" s="167" t="s">
        <v>738</v>
      </c>
      <c r="C1317" s="229">
        <v>3</v>
      </c>
      <c r="D1317" s="230" t="s">
        <v>25</v>
      </c>
      <c r="E1317" s="231">
        <v>3077.81</v>
      </c>
      <c r="F1317" s="211">
        <f t="shared" si="47"/>
        <v>9233.43</v>
      </c>
      <c r="G1317" s="46"/>
    </row>
    <row r="1318" spans="1:7" x14ac:dyDescent="0.2">
      <c r="A1318" s="233">
        <v>1.21</v>
      </c>
      <c r="B1318" s="167" t="s">
        <v>1022</v>
      </c>
      <c r="C1318" s="229">
        <v>4</v>
      </c>
      <c r="D1318" s="230" t="s">
        <v>25</v>
      </c>
      <c r="E1318" s="231">
        <v>5586.52</v>
      </c>
      <c r="F1318" s="211">
        <f t="shared" si="47"/>
        <v>22346.080000000002</v>
      </c>
      <c r="G1318" s="46"/>
    </row>
    <row r="1319" spans="1:7" x14ac:dyDescent="0.2">
      <c r="A1319" s="233">
        <v>1.22</v>
      </c>
      <c r="B1319" s="167" t="s">
        <v>1023</v>
      </c>
      <c r="C1319" s="229">
        <v>2</v>
      </c>
      <c r="D1319" s="230" t="s">
        <v>25</v>
      </c>
      <c r="E1319" s="231">
        <v>3348.67</v>
      </c>
      <c r="F1319" s="211">
        <f t="shared" si="47"/>
        <v>6697.34</v>
      </c>
      <c r="G1319" s="46"/>
    </row>
    <row r="1320" spans="1:7" x14ac:dyDescent="0.2">
      <c r="A1320" s="233">
        <v>1.23</v>
      </c>
      <c r="B1320" s="167" t="s">
        <v>1024</v>
      </c>
      <c r="C1320" s="229">
        <v>1</v>
      </c>
      <c r="D1320" s="230" t="s">
        <v>25</v>
      </c>
      <c r="E1320" s="231">
        <v>7325.44</v>
      </c>
      <c r="F1320" s="211">
        <f t="shared" si="47"/>
        <v>7325.44</v>
      </c>
      <c r="G1320" s="46"/>
    </row>
    <row r="1321" spans="1:7" x14ac:dyDescent="0.2">
      <c r="A1321" s="233">
        <v>1.24</v>
      </c>
      <c r="B1321" s="167" t="s">
        <v>739</v>
      </c>
      <c r="C1321" s="229">
        <v>2</v>
      </c>
      <c r="D1321" s="230" t="s">
        <v>25</v>
      </c>
      <c r="E1321" s="231">
        <v>3482.44</v>
      </c>
      <c r="F1321" s="211">
        <f t="shared" si="47"/>
        <v>6964.88</v>
      </c>
      <c r="G1321" s="46"/>
    </row>
    <row r="1322" spans="1:7" x14ac:dyDescent="0.2">
      <c r="A1322" s="233">
        <v>1.25</v>
      </c>
      <c r="B1322" s="167" t="s">
        <v>1025</v>
      </c>
      <c r="C1322" s="229">
        <v>1</v>
      </c>
      <c r="D1322" s="230" t="s">
        <v>25</v>
      </c>
      <c r="E1322" s="231">
        <v>7809.54</v>
      </c>
      <c r="F1322" s="211">
        <f t="shared" si="47"/>
        <v>7809.54</v>
      </c>
      <c r="G1322" s="46"/>
    </row>
    <row r="1323" spans="1:7" x14ac:dyDescent="0.2">
      <c r="A1323" s="233">
        <v>1.26</v>
      </c>
      <c r="B1323" s="167" t="s">
        <v>1026</v>
      </c>
      <c r="C1323" s="229">
        <v>3</v>
      </c>
      <c r="D1323" s="230" t="s">
        <v>25</v>
      </c>
      <c r="E1323" s="231">
        <v>5694.59</v>
      </c>
      <c r="F1323" s="211">
        <f t="shared" si="47"/>
        <v>17083.77</v>
      </c>
      <c r="G1323" s="46"/>
    </row>
    <row r="1324" spans="1:7" x14ac:dyDescent="0.2">
      <c r="A1324" s="233">
        <v>1.27</v>
      </c>
      <c r="B1324" s="167" t="s">
        <v>741</v>
      </c>
      <c r="C1324" s="229">
        <v>9</v>
      </c>
      <c r="D1324" s="230" t="s">
        <v>25</v>
      </c>
      <c r="E1324" s="331">
        <v>3491.07</v>
      </c>
      <c r="F1324" s="211">
        <f t="shared" si="47"/>
        <v>31419.63</v>
      </c>
      <c r="G1324" s="46"/>
    </row>
    <row r="1325" spans="1:7" x14ac:dyDescent="0.2">
      <c r="A1325" s="233">
        <v>1.28</v>
      </c>
      <c r="B1325" s="167" t="s">
        <v>742</v>
      </c>
      <c r="C1325" s="229">
        <v>13</v>
      </c>
      <c r="D1325" s="230" t="s">
        <v>25</v>
      </c>
      <c r="E1325" s="332">
        <v>3045.58</v>
      </c>
      <c r="F1325" s="211">
        <f t="shared" si="47"/>
        <v>39592.54</v>
      </c>
      <c r="G1325" s="46"/>
    </row>
    <row r="1326" spans="1:7" x14ac:dyDescent="0.2">
      <c r="A1326" s="233">
        <v>1.29</v>
      </c>
      <c r="B1326" s="167" t="s">
        <v>1027</v>
      </c>
      <c r="C1326" s="229">
        <v>1</v>
      </c>
      <c r="D1326" s="230" t="s">
        <v>25</v>
      </c>
      <c r="E1326" s="231">
        <v>23639.71</v>
      </c>
      <c r="F1326" s="211">
        <f t="shared" si="47"/>
        <v>23639.71</v>
      </c>
      <c r="G1326" s="46"/>
    </row>
    <row r="1327" spans="1:7" x14ac:dyDescent="0.2">
      <c r="A1327" s="233">
        <v>1.3</v>
      </c>
      <c r="B1327" s="167" t="s">
        <v>1028</v>
      </c>
      <c r="C1327" s="229">
        <v>6</v>
      </c>
      <c r="D1327" s="230" t="s">
        <v>25</v>
      </c>
      <c r="E1327" s="332">
        <v>7283.14</v>
      </c>
      <c r="F1327" s="211">
        <f t="shared" si="47"/>
        <v>43698.84</v>
      </c>
      <c r="G1327" s="46"/>
    </row>
    <row r="1328" spans="1:7" x14ac:dyDescent="0.2">
      <c r="A1328" s="233">
        <v>1.31</v>
      </c>
      <c r="B1328" s="167" t="s">
        <v>1029</v>
      </c>
      <c r="C1328" s="229">
        <v>1</v>
      </c>
      <c r="D1328" s="230" t="s">
        <v>25</v>
      </c>
      <c r="E1328" s="231">
        <v>1278.54</v>
      </c>
      <c r="F1328" s="211">
        <f t="shared" si="47"/>
        <v>1278.54</v>
      </c>
      <c r="G1328" s="46"/>
    </row>
    <row r="1329" spans="1:7" x14ac:dyDescent="0.2">
      <c r="A1329" s="233">
        <v>1.32</v>
      </c>
      <c r="B1329" s="167" t="s">
        <v>1030</v>
      </c>
      <c r="C1329" s="229">
        <v>3</v>
      </c>
      <c r="D1329" s="230" t="s">
        <v>25</v>
      </c>
      <c r="E1329" s="231">
        <v>1581.37</v>
      </c>
      <c r="F1329" s="211">
        <f t="shared" si="47"/>
        <v>4744.1099999999997</v>
      </c>
      <c r="G1329" s="46"/>
    </row>
    <row r="1330" spans="1:7" x14ac:dyDescent="0.2">
      <c r="A1330" s="233">
        <v>1.33</v>
      </c>
      <c r="B1330" s="167" t="s">
        <v>1031</v>
      </c>
      <c r="C1330" s="229">
        <v>4</v>
      </c>
      <c r="D1330" s="230" t="s">
        <v>25</v>
      </c>
      <c r="E1330" s="332">
        <v>2250.66</v>
      </c>
      <c r="F1330" s="211">
        <f t="shared" si="47"/>
        <v>9002.64</v>
      </c>
      <c r="G1330" s="46"/>
    </row>
    <row r="1331" spans="1:7" x14ac:dyDescent="0.2">
      <c r="A1331" s="233">
        <v>1.34</v>
      </c>
      <c r="B1331" s="167" t="s">
        <v>1032</v>
      </c>
      <c r="C1331" s="229">
        <v>3700</v>
      </c>
      <c r="D1331" s="230" t="s">
        <v>744</v>
      </c>
      <c r="E1331" s="231">
        <v>13.45</v>
      </c>
      <c r="F1331" s="211">
        <f t="shared" si="47"/>
        <v>49765</v>
      </c>
      <c r="G1331" s="46"/>
    </row>
    <row r="1332" spans="1:7" ht="25.5" x14ac:dyDescent="0.2">
      <c r="A1332" s="233">
        <v>1.35</v>
      </c>
      <c r="B1332" s="167" t="s">
        <v>1033</v>
      </c>
      <c r="C1332" s="333">
        <v>1</v>
      </c>
      <c r="D1332" s="166" t="s">
        <v>25</v>
      </c>
      <c r="E1332" s="334">
        <v>46825.440000000002</v>
      </c>
      <c r="F1332" s="335">
        <f t="shared" si="47"/>
        <v>46825.440000000002</v>
      </c>
      <c r="G1332" s="46"/>
    </row>
    <row r="1333" spans="1:7" x14ac:dyDescent="0.2">
      <c r="A1333" s="233">
        <v>1.36</v>
      </c>
      <c r="B1333" s="167" t="s">
        <v>751</v>
      </c>
      <c r="C1333" s="229">
        <v>1</v>
      </c>
      <c r="D1333" s="230" t="s">
        <v>25</v>
      </c>
      <c r="E1333" s="5">
        <v>1898.97</v>
      </c>
      <c r="F1333" s="211">
        <f>ROUND(C1333*E1333,2)</f>
        <v>1898.97</v>
      </c>
      <c r="G1333" s="46"/>
    </row>
    <row r="1334" spans="1:7" x14ac:dyDescent="0.2">
      <c r="A1334" s="233">
        <v>1.37</v>
      </c>
      <c r="B1334" s="167" t="s">
        <v>1034</v>
      </c>
      <c r="C1334" s="229">
        <v>1</v>
      </c>
      <c r="D1334" s="230" t="s">
        <v>25</v>
      </c>
      <c r="E1334" s="5">
        <v>5218.51</v>
      </c>
      <c r="F1334" s="211">
        <f t="shared" si="47"/>
        <v>5218.51</v>
      </c>
      <c r="G1334" s="46"/>
    </row>
    <row r="1335" spans="1:7" x14ac:dyDescent="0.2">
      <c r="A1335" s="233">
        <v>1.38</v>
      </c>
      <c r="B1335" s="167" t="s">
        <v>746</v>
      </c>
      <c r="C1335" s="229">
        <v>1</v>
      </c>
      <c r="D1335" s="230" t="s">
        <v>25</v>
      </c>
      <c r="E1335" s="5">
        <v>2429.3000000000002</v>
      </c>
      <c r="F1335" s="211">
        <f t="shared" si="47"/>
        <v>2429.3000000000002</v>
      </c>
      <c r="G1335" s="46"/>
    </row>
    <row r="1336" spans="1:7" x14ac:dyDescent="0.2">
      <c r="A1336" s="233">
        <v>1.39</v>
      </c>
      <c r="B1336" s="167" t="s">
        <v>1035</v>
      </c>
      <c r="C1336" s="229">
        <v>1</v>
      </c>
      <c r="D1336" s="230" t="s">
        <v>25</v>
      </c>
      <c r="E1336" s="5">
        <v>728.34</v>
      </c>
      <c r="F1336" s="211">
        <f t="shared" si="47"/>
        <v>728.34</v>
      </c>
      <c r="G1336" s="46"/>
    </row>
    <row r="1337" spans="1:7" x14ac:dyDescent="0.2">
      <c r="A1337" s="233">
        <v>1.4</v>
      </c>
      <c r="B1337" s="167" t="s">
        <v>1036</v>
      </c>
      <c r="C1337" s="229">
        <v>13</v>
      </c>
      <c r="D1337" s="230" t="s">
        <v>25</v>
      </c>
      <c r="E1337" s="5">
        <v>1200</v>
      </c>
      <c r="F1337" s="211">
        <f t="shared" si="47"/>
        <v>15600</v>
      </c>
      <c r="G1337" s="46"/>
    </row>
    <row r="1338" spans="1:7" x14ac:dyDescent="0.2">
      <c r="A1338" s="233">
        <v>1.41</v>
      </c>
      <c r="B1338" s="167" t="s">
        <v>1037</v>
      </c>
      <c r="C1338" s="229">
        <v>12</v>
      </c>
      <c r="D1338" s="230" t="s">
        <v>25</v>
      </c>
      <c r="E1338" s="5">
        <v>1000</v>
      </c>
      <c r="F1338" s="211">
        <f t="shared" si="47"/>
        <v>12000</v>
      </c>
      <c r="G1338" s="46"/>
    </row>
    <row r="1339" spans="1:7" x14ac:dyDescent="0.2">
      <c r="A1339" s="233">
        <v>1.42</v>
      </c>
      <c r="B1339" s="167" t="s">
        <v>752</v>
      </c>
      <c r="C1339" s="229">
        <v>13</v>
      </c>
      <c r="D1339" s="230" t="s">
        <v>25</v>
      </c>
      <c r="E1339" s="231">
        <v>2500</v>
      </c>
      <c r="F1339" s="211">
        <f t="shared" si="47"/>
        <v>32500</v>
      </c>
      <c r="G1339" s="46"/>
    </row>
    <row r="1340" spans="1:7" x14ac:dyDescent="0.2">
      <c r="A1340" s="233">
        <v>1.43</v>
      </c>
      <c r="B1340" s="167" t="s">
        <v>1038</v>
      </c>
      <c r="C1340" s="229">
        <v>1</v>
      </c>
      <c r="D1340" s="230" t="s">
        <v>25</v>
      </c>
      <c r="E1340" s="231">
        <v>101310.62</v>
      </c>
      <c r="F1340" s="211">
        <f t="shared" si="47"/>
        <v>101310.62</v>
      </c>
      <c r="G1340" s="46"/>
    </row>
    <row r="1341" spans="1:7" x14ac:dyDescent="0.2">
      <c r="A1341" s="239"/>
      <c r="B1341" s="325" t="s">
        <v>840</v>
      </c>
      <c r="C1341" s="241"/>
      <c r="D1341" s="242"/>
      <c r="E1341" s="326"/>
      <c r="F1341" s="327">
        <f>SUM(F1313:F1340)</f>
        <v>745112.66999999993</v>
      </c>
      <c r="G1341" s="46"/>
    </row>
    <row r="1342" spans="1:7" ht="5.25" customHeight="1" x14ac:dyDescent="0.2">
      <c r="A1342" s="205"/>
      <c r="B1342" s="336"/>
      <c r="C1342" s="207"/>
      <c r="D1342" s="208"/>
      <c r="E1342" s="238"/>
      <c r="F1342" s="329"/>
      <c r="G1342" s="46"/>
    </row>
    <row r="1343" spans="1:7" s="343" customFormat="1" ht="12.95" customHeight="1" x14ac:dyDescent="0.2">
      <c r="A1343" s="337"/>
      <c r="B1343" s="338"/>
      <c r="C1343" s="339"/>
      <c r="D1343" s="340"/>
      <c r="E1343" s="341"/>
      <c r="F1343" s="342"/>
      <c r="G1343" s="46"/>
    </row>
    <row r="1344" spans="1:7" ht="25.5" x14ac:dyDescent="0.2">
      <c r="A1344" s="29" t="s">
        <v>720</v>
      </c>
      <c r="B1344" s="27" t="s">
        <v>721</v>
      </c>
      <c r="C1344" s="59"/>
      <c r="D1344" s="60"/>
      <c r="E1344" s="59"/>
      <c r="F1344" s="211">
        <f>ROUND(C1344*E1344,2)</f>
        <v>0</v>
      </c>
      <c r="G1344" s="46"/>
    </row>
    <row r="1345" spans="1:14" s="352" customFormat="1" ht="19.5" customHeight="1" x14ac:dyDescent="0.2">
      <c r="A1345" s="344">
        <v>7</v>
      </c>
      <c r="B1345" s="345" t="s">
        <v>1039</v>
      </c>
      <c r="C1345" s="346"/>
      <c r="D1345" s="347"/>
      <c r="E1345" s="346"/>
      <c r="F1345" s="348"/>
      <c r="G1345" s="46"/>
      <c r="H1345" s="349"/>
      <c r="I1345" s="350"/>
      <c r="J1345" s="351"/>
      <c r="K1345" s="351"/>
      <c r="L1345" s="351"/>
      <c r="M1345" s="351"/>
      <c r="N1345" s="351"/>
    </row>
    <row r="1346" spans="1:14" s="362" customFormat="1" ht="12" customHeight="1" x14ac:dyDescent="0.2">
      <c r="A1346" s="353">
        <v>7.1</v>
      </c>
      <c r="B1346" s="354" t="s">
        <v>31</v>
      </c>
      <c r="C1346" s="355"/>
      <c r="D1346" s="356"/>
      <c r="E1346" s="357"/>
      <c r="F1346" s="358"/>
      <c r="G1346" s="46"/>
      <c r="H1346" s="359"/>
      <c r="I1346" s="360"/>
      <c r="J1346" s="361"/>
      <c r="K1346" s="361"/>
      <c r="L1346" s="361"/>
      <c r="M1346" s="361"/>
      <c r="N1346" s="361"/>
    </row>
    <row r="1347" spans="1:14" s="352" customFormat="1" ht="12" customHeight="1" x14ac:dyDescent="0.2">
      <c r="A1347" s="363" t="s">
        <v>1040</v>
      </c>
      <c r="B1347" s="364" t="s">
        <v>1041</v>
      </c>
      <c r="C1347" s="346">
        <v>4</v>
      </c>
      <c r="D1347" s="365" t="s">
        <v>30</v>
      </c>
      <c r="E1347" s="366">
        <v>1318</v>
      </c>
      <c r="F1347" s="367">
        <f t="shared" ref="F1347:F1348" si="48">ROUND(C1347*E1347,2)</f>
        <v>5272</v>
      </c>
      <c r="G1347" s="46"/>
      <c r="H1347" s="349"/>
      <c r="I1347" s="350"/>
      <c r="J1347" s="351"/>
      <c r="K1347" s="351"/>
      <c r="L1347" s="351"/>
      <c r="M1347" s="351"/>
      <c r="N1347" s="351"/>
    </row>
    <row r="1348" spans="1:14" s="352" customFormat="1" ht="12" customHeight="1" x14ac:dyDescent="0.2">
      <c r="A1348" s="363" t="s">
        <v>1042</v>
      </c>
      <c r="B1348" s="368" t="s">
        <v>1043</v>
      </c>
      <c r="C1348" s="346">
        <v>19.408999999999999</v>
      </c>
      <c r="D1348" s="365" t="s">
        <v>38</v>
      </c>
      <c r="E1348" s="346">
        <v>130.81</v>
      </c>
      <c r="F1348" s="367">
        <f t="shared" si="48"/>
        <v>2538.89</v>
      </c>
      <c r="G1348" s="46"/>
      <c r="H1348" s="349"/>
      <c r="I1348" s="350"/>
      <c r="J1348" s="351"/>
      <c r="K1348" s="351"/>
      <c r="L1348" s="351"/>
      <c r="M1348" s="351"/>
      <c r="N1348" s="351"/>
    </row>
    <row r="1349" spans="1:14" s="352" customFormat="1" ht="12" customHeight="1" x14ac:dyDescent="0.2">
      <c r="A1349" s="369"/>
      <c r="B1349" s="364"/>
      <c r="C1349" s="346"/>
      <c r="D1349" s="347"/>
      <c r="E1349" s="346"/>
      <c r="F1349" s="367"/>
      <c r="G1349" s="46"/>
      <c r="H1349" s="349"/>
      <c r="I1349" s="350"/>
      <c r="J1349" s="351"/>
      <c r="K1349" s="351"/>
      <c r="L1349" s="351"/>
      <c r="M1349" s="351"/>
      <c r="N1349" s="351"/>
    </row>
    <row r="1350" spans="1:14" s="352" customFormat="1" ht="12" customHeight="1" x14ac:dyDescent="0.2">
      <c r="A1350" s="353">
        <v>7.2</v>
      </c>
      <c r="B1350" s="354" t="s">
        <v>1044</v>
      </c>
      <c r="C1350" s="346"/>
      <c r="D1350" s="347"/>
      <c r="E1350" s="346"/>
      <c r="F1350" s="370"/>
      <c r="G1350" s="46"/>
      <c r="H1350" s="349"/>
      <c r="I1350" s="350"/>
      <c r="J1350" s="351"/>
      <c r="K1350" s="351"/>
      <c r="L1350" s="351"/>
      <c r="M1350" s="351"/>
      <c r="N1350" s="351"/>
    </row>
    <row r="1351" spans="1:14" s="352" customFormat="1" ht="12" customHeight="1" x14ac:dyDescent="0.2">
      <c r="A1351" s="363" t="s">
        <v>152</v>
      </c>
      <c r="B1351" s="364" t="s">
        <v>1045</v>
      </c>
      <c r="C1351" s="346">
        <v>21.713999999999999</v>
      </c>
      <c r="D1351" s="347" t="s">
        <v>38</v>
      </c>
      <c r="E1351" s="346">
        <v>15598.74</v>
      </c>
      <c r="F1351" s="371">
        <f>ROUND(C1351*E1351,2)</f>
        <v>338711.03999999998</v>
      </c>
      <c r="G1351" s="46"/>
      <c r="H1351" s="349"/>
      <c r="I1351" s="350"/>
      <c r="J1351" s="351"/>
      <c r="K1351" s="351"/>
      <c r="L1351" s="351"/>
      <c r="M1351" s="351"/>
      <c r="N1351" s="351"/>
    </row>
    <row r="1352" spans="1:14" s="375" customFormat="1" ht="12" customHeight="1" x14ac:dyDescent="0.2">
      <c r="A1352" s="363" t="s">
        <v>153</v>
      </c>
      <c r="B1352" s="372" t="s">
        <v>1046</v>
      </c>
      <c r="C1352" s="366">
        <v>12.88</v>
      </c>
      <c r="D1352" s="373" t="s">
        <v>38</v>
      </c>
      <c r="E1352" s="366">
        <v>12303</v>
      </c>
      <c r="F1352" s="288">
        <f>+E1352*C1352</f>
        <v>158462.64000000001</v>
      </c>
      <c r="G1352" s="46"/>
      <c r="H1352" s="374"/>
      <c r="I1352" s="15"/>
      <c r="J1352" s="13"/>
      <c r="K1352" s="13"/>
      <c r="L1352" s="13"/>
      <c r="M1352" s="13"/>
      <c r="N1352" s="13"/>
    </row>
    <row r="1353" spans="1:14" s="352" customFormat="1" ht="12" customHeight="1" x14ac:dyDescent="0.2">
      <c r="A1353" s="363" t="s">
        <v>154</v>
      </c>
      <c r="B1353" s="364" t="s">
        <v>1047</v>
      </c>
      <c r="C1353" s="346">
        <v>17.399999999999999</v>
      </c>
      <c r="D1353" s="347" t="s">
        <v>1048</v>
      </c>
      <c r="E1353" s="346">
        <v>3905</v>
      </c>
      <c r="F1353" s="367">
        <f>ROUND(C1353*E1353,2)</f>
        <v>67947</v>
      </c>
      <c r="G1353" s="46"/>
      <c r="H1353" s="349"/>
      <c r="I1353" s="350"/>
      <c r="J1353" s="351"/>
      <c r="K1353" s="351"/>
      <c r="L1353" s="351"/>
      <c r="M1353" s="351"/>
      <c r="N1353" s="351"/>
    </row>
    <row r="1354" spans="1:14" s="352" customFormat="1" ht="9" customHeight="1" x14ac:dyDescent="0.2">
      <c r="A1354" s="376"/>
      <c r="B1354" s="377"/>
      <c r="C1354" s="346"/>
      <c r="D1354" s="347"/>
      <c r="E1354" s="346"/>
      <c r="F1354" s="367"/>
      <c r="G1354" s="46"/>
      <c r="H1354" s="349"/>
      <c r="I1354" s="350"/>
      <c r="J1354" s="351"/>
      <c r="K1354" s="351"/>
      <c r="L1354" s="351"/>
      <c r="M1354" s="351"/>
      <c r="N1354" s="351"/>
    </row>
    <row r="1355" spans="1:14" s="362" customFormat="1" ht="12.75" customHeight="1" x14ac:dyDescent="0.2">
      <c r="A1355" s="353">
        <v>7.3</v>
      </c>
      <c r="B1355" s="378" t="s">
        <v>1049</v>
      </c>
      <c r="C1355" s="355"/>
      <c r="D1355" s="356"/>
      <c r="E1355" s="355"/>
      <c r="F1355" s="379"/>
      <c r="G1355" s="46"/>
      <c r="H1355" s="359"/>
      <c r="I1355" s="360"/>
      <c r="J1355" s="361"/>
      <c r="K1355" s="361"/>
      <c r="L1355" s="361"/>
      <c r="M1355" s="361"/>
      <c r="N1355" s="361"/>
    </row>
    <row r="1356" spans="1:14" s="352" customFormat="1" ht="12.75" customHeight="1" x14ac:dyDescent="0.2">
      <c r="A1356" s="363" t="s">
        <v>1050</v>
      </c>
      <c r="B1356" s="377" t="s">
        <v>1051</v>
      </c>
      <c r="C1356" s="346">
        <v>39.725000000000001</v>
      </c>
      <c r="D1356" s="347" t="s">
        <v>85</v>
      </c>
      <c r="E1356" s="346">
        <v>306.62</v>
      </c>
      <c r="F1356" s="367">
        <f>+E1356*C1356</f>
        <v>12180.479500000001</v>
      </c>
      <c r="G1356" s="46"/>
      <c r="H1356" s="349"/>
      <c r="I1356" s="350"/>
      <c r="J1356" s="351"/>
      <c r="K1356" s="351"/>
      <c r="L1356" s="351"/>
      <c r="M1356" s="351"/>
      <c r="N1356" s="351"/>
    </row>
    <row r="1357" spans="1:14" s="352" customFormat="1" ht="12.75" customHeight="1" x14ac:dyDescent="0.2">
      <c r="A1357" s="363" t="s">
        <v>1052</v>
      </c>
      <c r="B1357" s="377" t="s">
        <v>627</v>
      </c>
      <c r="C1357" s="346">
        <v>17.43</v>
      </c>
      <c r="D1357" s="347" t="s">
        <v>85</v>
      </c>
      <c r="E1357" s="346">
        <v>296.02</v>
      </c>
      <c r="F1357" s="367">
        <f>+E1357*C1357</f>
        <v>5159.6286</v>
      </c>
      <c r="G1357" s="46"/>
      <c r="H1357" s="349"/>
      <c r="I1357" s="350"/>
      <c r="J1357" s="351"/>
      <c r="K1357" s="351"/>
      <c r="L1357" s="351"/>
      <c r="M1357" s="351"/>
      <c r="N1357" s="351"/>
    </row>
    <row r="1358" spans="1:14" s="352" customFormat="1" ht="12.75" customHeight="1" x14ac:dyDescent="0.2">
      <c r="A1358" s="363" t="s">
        <v>1053</v>
      </c>
      <c r="B1358" s="377" t="s">
        <v>1054</v>
      </c>
      <c r="C1358" s="346">
        <v>131.91999999999999</v>
      </c>
      <c r="D1358" s="347" t="s">
        <v>85</v>
      </c>
      <c r="E1358" s="346">
        <v>453.25</v>
      </c>
      <c r="F1358" s="367">
        <f>+E1358*C1358</f>
        <v>59792.74</v>
      </c>
      <c r="G1358" s="46"/>
      <c r="H1358" s="349"/>
      <c r="I1358" s="350"/>
      <c r="J1358" s="351"/>
      <c r="K1358" s="351"/>
      <c r="L1358" s="351"/>
      <c r="M1358" s="351"/>
      <c r="N1358" s="351"/>
    </row>
    <row r="1359" spans="1:14" s="352" customFormat="1" ht="12.75" customHeight="1" x14ac:dyDescent="0.2">
      <c r="A1359" s="363" t="s">
        <v>1055</v>
      </c>
      <c r="B1359" s="377" t="s">
        <v>128</v>
      </c>
      <c r="C1359" s="346">
        <v>54</v>
      </c>
      <c r="D1359" s="347" t="s">
        <v>885</v>
      </c>
      <c r="E1359" s="346">
        <v>71.02</v>
      </c>
      <c r="F1359" s="367">
        <f>+E1359*C1359</f>
        <v>3835.08</v>
      </c>
      <c r="G1359" s="46"/>
      <c r="H1359" s="349"/>
      <c r="I1359" s="350"/>
      <c r="J1359" s="351"/>
      <c r="K1359" s="351"/>
      <c r="L1359" s="351"/>
      <c r="M1359" s="351"/>
      <c r="N1359" s="351"/>
    </row>
    <row r="1360" spans="1:14" s="352" customFormat="1" ht="12.75" customHeight="1" x14ac:dyDescent="0.2">
      <c r="A1360" s="376"/>
      <c r="B1360" s="377"/>
      <c r="C1360" s="346"/>
      <c r="D1360" s="347"/>
      <c r="E1360" s="346"/>
      <c r="F1360" s="367"/>
      <c r="G1360" s="46"/>
      <c r="H1360" s="349"/>
      <c r="I1360" s="350"/>
      <c r="J1360" s="351"/>
      <c r="K1360" s="351"/>
      <c r="L1360" s="351"/>
      <c r="M1360" s="351"/>
      <c r="N1360" s="351"/>
    </row>
    <row r="1361" spans="1:36" s="386" customFormat="1" x14ac:dyDescent="0.2">
      <c r="A1361" s="380"/>
      <c r="B1361" s="381" t="s">
        <v>719</v>
      </c>
      <c r="C1361" s="382"/>
      <c r="D1361" s="383"/>
      <c r="E1361" s="384"/>
      <c r="F1361" s="385">
        <f>SUM(F1346:F1360)</f>
        <v>653899.49810000008</v>
      </c>
      <c r="G1361" s="46"/>
    </row>
    <row r="1362" spans="1:36" s="393" customFormat="1" x14ac:dyDescent="0.2">
      <c r="A1362" s="387"/>
      <c r="B1362" s="388" t="s">
        <v>1056</v>
      </c>
      <c r="C1362" s="389"/>
      <c r="D1362" s="390"/>
      <c r="E1362" s="391"/>
      <c r="F1362" s="392">
        <f>F1341+F1309+F1361</f>
        <v>10700498.928100003</v>
      </c>
      <c r="G1362" s="46"/>
    </row>
    <row r="1363" spans="1:36" ht="6" customHeight="1" x14ac:dyDescent="0.2">
      <c r="A1363" s="205"/>
      <c r="B1363" s="72"/>
      <c r="C1363" s="207"/>
      <c r="D1363" s="208"/>
      <c r="E1363" s="238"/>
      <c r="F1363" s="248"/>
      <c r="G1363" s="46"/>
    </row>
    <row r="1364" spans="1:36" s="394" customFormat="1" x14ac:dyDescent="0.2">
      <c r="A1364" s="387"/>
      <c r="B1364" s="388" t="s">
        <v>1057</v>
      </c>
      <c r="C1364" s="389"/>
      <c r="D1364" s="390"/>
      <c r="E1364" s="391"/>
      <c r="F1364" s="392">
        <f>F1362+F1071</f>
        <v>6585916.4381000027</v>
      </c>
      <c r="G1364" s="46"/>
    </row>
    <row r="1365" spans="1:36" ht="4.5" customHeight="1" x14ac:dyDescent="0.2">
      <c r="A1365" s="205"/>
      <c r="B1365" s="395"/>
      <c r="C1365" s="207"/>
      <c r="D1365" s="208"/>
      <c r="E1365" s="238"/>
      <c r="F1365" s="329"/>
      <c r="G1365" s="46"/>
    </row>
    <row r="1366" spans="1:36" s="399" customFormat="1" x14ac:dyDescent="0.2">
      <c r="A1366" s="387"/>
      <c r="B1366" s="396" t="s">
        <v>1058</v>
      </c>
      <c r="C1366" s="397"/>
      <c r="D1366" s="390"/>
      <c r="E1366" s="398"/>
      <c r="F1366" s="398">
        <f>F1364+F996</f>
        <v>43461009.288100019</v>
      </c>
      <c r="G1366" s="46"/>
    </row>
    <row r="1367" spans="1:36" x14ac:dyDescent="0.2">
      <c r="A1367" s="205"/>
      <c r="B1367" s="206"/>
      <c r="C1367" s="207"/>
      <c r="D1367" s="208"/>
      <c r="E1367" s="209"/>
      <c r="F1367" s="207"/>
      <c r="G1367" s="46"/>
    </row>
    <row r="1368" spans="1:36" x14ac:dyDescent="0.2">
      <c r="A1368" s="205"/>
      <c r="B1368" s="206" t="s">
        <v>1059</v>
      </c>
      <c r="C1368" s="207"/>
      <c r="D1368" s="208"/>
      <c r="E1368" s="209"/>
      <c r="F1368" s="207"/>
      <c r="G1368" s="40"/>
      <c r="H1368" s="400"/>
      <c r="I1368" s="15"/>
      <c r="J1368" s="13"/>
      <c r="K1368" s="13"/>
      <c r="L1368" s="13"/>
      <c r="M1368" s="13"/>
      <c r="N1368" s="13"/>
      <c r="O1368" s="375"/>
      <c r="P1368" s="375"/>
      <c r="Q1368" s="375"/>
      <c r="R1368" s="375"/>
      <c r="S1368" s="375"/>
      <c r="T1368" s="375"/>
      <c r="U1368" s="375"/>
      <c r="V1368" s="375"/>
      <c r="W1368" s="375"/>
      <c r="X1368" s="375"/>
      <c r="Y1368" s="375"/>
      <c r="Z1368" s="375"/>
      <c r="AA1368" s="400"/>
      <c r="AB1368" s="15"/>
      <c r="AC1368" s="13"/>
      <c r="AD1368" s="13"/>
      <c r="AE1368" s="13"/>
      <c r="AF1368" s="13"/>
      <c r="AG1368" s="13"/>
      <c r="AH1368" s="375"/>
      <c r="AI1368" s="375"/>
      <c r="AJ1368" s="375"/>
    </row>
    <row r="1369" spans="1:36" ht="10.5" customHeight="1" x14ac:dyDescent="0.2">
      <c r="A1369" s="205"/>
      <c r="B1369" s="206"/>
      <c r="C1369" s="207"/>
      <c r="D1369" s="208"/>
      <c r="E1369" s="209"/>
      <c r="F1369" s="207"/>
      <c r="G1369" s="40"/>
      <c r="H1369" s="400"/>
      <c r="I1369" s="15"/>
      <c r="J1369" s="13"/>
      <c r="K1369" s="13"/>
      <c r="L1369" s="13"/>
      <c r="M1369" s="13"/>
      <c r="N1369" s="13"/>
      <c r="O1369" s="375"/>
      <c r="P1369" s="375"/>
      <c r="Q1369" s="375"/>
      <c r="R1369" s="375"/>
      <c r="S1369" s="375"/>
      <c r="T1369" s="375"/>
      <c r="U1369" s="375"/>
      <c r="V1369" s="375"/>
      <c r="W1369" s="375"/>
      <c r="X1369" s="375"/>
      <c r="Y1369" s="375"/>
      <c r="Z1369" s="375"/>
      <c r="AA1369" s="400"/>
      <c r="AB1369" s="15"/>
      <c r="AC1369" s="13"/>
      <c r="AD1369" s="13"/>
      <c r="AE1369" s="13"/>
      <c r="AF1369" s="13"/>
      <c r="AG1369" s="13"/>
      <c r="AH1369" s="375"/>
      <c r="AI1369" s="375"/>
      <c r="AJ1369" s="375"/>
    </row>
    <row r="1370" spans="1:36" x14ac:dyDescent="0.2">
      <c r="A1370" s="205"/>
      <c r="B1370" s="259" t="s">
        <v>1060</v>
      </c>
      <c r="C1370" s="207"/>
      <c r="D1370" s="208"/>
      <c r="E1370" s="209"/>
      <c r="F1370" s="207"/>
      <c r="G1370" s="40"/>
      <c r="H1370" s="400"/>
      <c r="I1370" s="15"/>
      <c r="J1370" s="13"/>
      <c r="K1370" s="13"/>
      <c r="L1370" s="13"/>
      <c r="M1370" s="13"/>
      <c r="N1370" s="13"/>
      <c r="O1370" s="375"/>
      <c r="P1370" s="375"/>
      <c r="Q1370" s="375"/>
      <c r="R1370" s="375"/>
      <c r="S1370" s="375"/>
      <c r="T1370" s="375"/>
      <c r="U1370" s="375"/>
      <c r="V1370" s="375"/>
      <c r="W1370" s="375"/>
      <c r="X1370" s="375"/>
      <c r="Y1370" s="375"/>
      <c r="Z1370" s="375"/>
      <c r="AA1370" s="400"/>
      <c r="AB1370" s="15"/>
      <c r="AC1370" s="13"/>
      <c r="AD1370" s="13"/>
      <c r="AE1370" s="13"/>
      <c r="AF1370" s="13"/>
      <c r="AG1370" s="13"/>
      <c r="AH1370" s="375"/>
      <c r="AI1370" s="375"/>
      <c r="AJ1370" s="375"/>
    </row>
    <row r="1371" spans="1:36" ht="9" customHeight="1" x14ac:dyDescent="0.2">
      <c r="A1371" s="246"/>
      <c r="B1371" s="206"/>
      <c r="C1371" s="209"/>
      <c r="D1371" s="401"/>
      <c r="E1371" s="209"/>
      <c r="F1371" s="207"/>
      <c r="G1371" s="46"/>
      <c r="H1371" s="402"/>
      <c r="I1371" s="350"/>
      <c r="J1371" s="351"/>
      <c r="K1371" s="351"/>
      <c r="L1371" s="351"/>
      <c r="M1371" s="351"/>
      <c r="N1371" s="351"/>
      <c r="O1371" s="352"/>
      <c r="P1371" s="352"/>
      <c r="Q1371" s="352"/>
      <c r="R1371" s="352"/>
      <c r="S1371" s="352"/>
      <c r="T1371" s="352"/>
      <c r="U1371" s="352"/>
      <c r="V1371" s="352"/>
      <c r="W1371" s="352"/>
      <c r="X1371" s="352"/>
      <c r="Y1371" s="352"/>
      <c r="Z1371" s="352"/>
      <c r="AA1371" s="402"/>
      <c r="AB1371" s="350"/>
      <c r="AC1371" s="351"/>
      <c r="AD1371" s="351"/>
      <c r="AE1371" s="351"/>
      <c r="AF1371" s="351"/>
      <c r="AG1371" s="351"/>
      <c r="AH1371" s="352"/>
      <c r="AI1371" s="352"/>
      <c r="AJ1371" s="352"/>
    </row>
    <row r="1372" spans="1:36" s="47" customFormat="1" x14ac:dyDescent="0.2">
      <c r="A1372" s="403" t="s">
        <v>17</v>
      </c>
      <c r="B1372" s="404" t="s">
        <v>18</v>
      </c>
      <c r="C1372" s="28"/>
      <c r="D1372" s="29"/>
      <c r="E1372" s="28"/>
      <c r="F1372" s="30">
        <f>ROUND(C1372*E1372,2)</f>
        <v>0</v>
      </c>
      <c r="G1372" s="46"/>
      <c r="H1372" s="402"/>
      <c r="I1372" s="350"/>
      <c r="J1372" s="351"/>
      <c r="K1372" s="351"/>
      <c r="L1372" s="351"/>
      <c r="M1372" s="351"/>
      <c r="N1372" s="351"/>
      <c r="O1372" s="352"/>
      <c r="P1372" s="352"/>
      <c r="Q1372" s="352"/>
      <c r="R1372" s="352"/>
      <c r="S1372" s="352"/>
      <c r="T1372" s="352"/>
      <c r="U1372" s="352"/>
      <c r="V1372" s="352"/>
      <c r="W1372" s="352"/>
      <c r="X1372" s="352"/>
      <c r="Y1372" s="352"/>
      <c r="Z1372" s="352"/>
      <c r="AA1372" s="402"/>
      <c r="AB1372" s="350"/>
      <c r="AC1372" s="351"/>
      <c r="AD1372" s="351"/>
      <c r="AE1372" s="351"/>
      <c r="AF1372" s="351"/>
      <c r="AG1372" s="351"/>
      <c r="AH1372" s="352"/>
      <c r="AI1372" s="352"/>
      <c r="AJ1372" s="352"/>
    </row>
    <row r="1373" spans="1:36" s="47" customFormat="1" x14ac:dyDescent="0.2">
      <c r="A1373" s="32">
        <v>2</v>
      </c>
      <c r="B1373" s="34" t="s">
        <v>31</v>
      </c>
      <c r="C1373" s="28"/>
      <c r="D1373" s="29"/>
      <c r="E1373" s="28"/>
      <c r="F1373" s="30"/>
      <c r="G1373" s="46"/>
      <c r="H1373" s="402"/>
      <c r="I1373" s="350"/>
      <c r="J1373" s="351"/>
      <c r="K1373" s="351"/>
      <c r="L1373" s="351"/>
      <c r="M1373" s="351"/>
      <c r="N1373" s="351"/>
      <c r="O1373" s="352"/>
      <c r="P1373" s="352"/>
      <c r="Q1373" s="352"/>
      <c r="R1373" s="352"/>
      <c r="S1373" s="352"/>
      <c r="T1373" s="352"/>
      <c r="U1373" s="352"/>
      <c r="V1373" s="352"/>
      <c r="W1373" s="352"/>
      <c r="X1373" s="352"/>
      <c r="Y1373" s="352"/>
      <c r="Z1373" s="352"/>
      <c r="AA1373" s="402"/>
      <c r="AB1373" s="350"/>
      <c r="AC1373" s="351"/>
      <c r="AD1373" s="351"/>
      <c r="AE1373" s="351"/>
      <c r="AF1373" s="351"/>
      <c r="AG1373" s="351"/>
      <c r="AH1373" s="352"/>
      <c r="AI1373" s="352"/>
      <c r="AJ1373" s="352"/>
    </row>
    <row r="1374" spans="1:36" s="47" customFormat="1" x14ac:dyDescent="0.2">
      <c r="A1374" s="405">
        <v>3</v>
      </c>
      <c r="B1374" s="406" t="s">
        <v>34</v>
      </c>
      <c r="C1374" s="141">
        <v>-48</v>
      </c>
      <c r="D1374" s="51" t="s">
        <v>35</v>
      </c>
      <c r="E1374" s="50">
        <v>1852.95</v>
      </c>
      <c r="F1374" s="407">
        <f>ROUND(C1374*E1374,2)</f>
        <v>-88941.6</v>
      </c>
      <c r="G1374" s="46"/>
      <c r="H1374" s="408"/>
    </row>
    <row r="1375" spans="1:36" s="47" customFormat="1" x14ac:dyDescent="0.2">
      <c r="A1375" s="26"/>
      <c r="B1375" s="84"/>
      <c r="C1375" s="85"/>
      <c r="D1375" s="60"/>
      <c r="E1375" s="85"/>
      <c r="F1375" s="30"/>
      <c r="G1375" s="46"/>
      <c r="H1375" s="408"/>
    </row>
    <row r="1376" spans="1:36" s="47" customFormat="1" x14ac:dyDescent="0.2">
      <c r="A1376" s="44">
        <v>6</v>
      </c>
      <c r="B1376" s="409" t="s">
        <v>44</v>
      </c>
      <c r="C1376" s="36"/>
      <c r="D1376" s="37"/>
      <c r="E1376" s="36"/>
      <c r="F1376" s="30">
        <f>ROUND(C1376*E1376,2)</f>
        <v>0</v>
      </c>
      <c r="G1376" s="46"/>
      <c r="H1376" s="408"/>
    </row>
    <row r="1377" spans="1:8" s="47" customFormat="1" x14ac:dyDescent="0.2">
      <c r="A1377" s="41">
        <v>6.1</v>
      </c>
      <c r="B1377" s="410" t="s">
        <v>45</v>
      </c>
      <c r="C1377" s="136">
        <v>-1</v>
      </c>
      <c r="D1377" s="37" t="s">
        <v>25</v>
      </c>
      <c r="E1377" s="36">
        <v>12500</v>
      </c>
      <c r="F1377" s="411">
        <f>ROUND(C1377*E1377,2)</f>
        <v>-12500</v>
      </c>
      <c r="G1377" s="46"/>
      <c r="H1377" s="408"/>
    </row>
    <row r="1378" spans="1:8" s="47" customFormat="1" x14ac:dyDescent="0.2">
      <c r="A1378" s="64"/>
      <c r="B1378" s="86"/>
      <c r="C1378" s="107"/>
      <c r="D1378" s="60"/>
      <c r="E1378" s="85"/>
      <c r="F1378" s="411"/>
      <c r="G1378" s="46"/>
      <c r="H1378" s="408"/>
    </row>
    <row r="1379" spans="1:8" s="47" customFormat="1" x14ac:dyDescent="0.2">
      <c r="A1379" s="32">
        <v>9</v>
      </c>
      <c r="B1379" s="409" t="s">
        <v>50</v>
      </c>
      <c r="C1379" s="36"/>
      <c r="D1379" s="37"/>
      <c r="E1379" s="36"/>
      <c r="F1379" s="30"/>
      <c r="G1379" s="46"/>
      <c r="H1379" s="408"/>
    </row>
    <row r="1380" spans="1:8" s="47" customFormat="1" x14ac:dyDescent="0.2">
      <c r="A1380" s="41"/>
      <c r="B1380" s="410"/>
      <c r="C1380" s="36"/>
      <c r="D1380" s="37"/>
      <c r="E1380" s="36"/>
      <c r="F1380" s="30"/>
      <c r="G1380" s="46"/>
      <c r="H1380" s="408"/>
    </row>
    <row r="1381" spans="1:8" s="47" customFormat="1" x14ac:dyDescent="0.2">
      <c r="A1381" s="35">
        <v>9.1</v>
      </c>
      <c r="B1381" s="409" t="s">
        <v>51</v>
      </c>
      <c r="C1381" s="36"/>
      <c r="D1381" s="37"/>
      <c r="E1381" s="36"/>
      <c r="F1381" s="30">
        <f t="shared" ref="F1381" si="49">ROUND(C1381*E1381,2)</f>
        <v>0</v>
      </c>
      <c r="G1381" s="46"/>
      <c r="H1381" s="408"/>
    </row>
    <row r="1382" spans="1:8" s="47" customFormat="1" x14ac:dyDescent="0.2">
      <c r="A1382" s="38" t="s">
        <v>52</v>
      </c>
      <c r="B1382" s="410" t="s">
        <v>53</v>
      </c>
      <c r="C1382" s="136">
        <v>-8.5399999999999991</v>
      </c>
      <c r="D1382" s="37" t="s">
        <v>38</v>
      </c>
      <c r="E1382" s="36">
        <v>576.89</v>
      </c>
      <c r="F1382" s="411">
        <f>ROUND(C1382*E1382,2)</f>
        <v>-4926.6400000000003</v>
      </c>
      <c r="G1382" s="46"/>
      <c r="H1382" s="408"/>
    </row>
    <row r="1383" spans="1:8" s="47" customFormat="1" x14ac:dyDescent="0.2">
      <c r="A1383" s="38" t="s">
        <v>54</v>
      </c>
      <c r="B1383" s="410" t="s">
        <v>55</v>
      </c>
      <c r="C1383" s="136">
        <v>-14.78</v>
      </c>
      <c r="D1383" s="37" t="s">
        <v>38</v>
      </c>
      <c r="E1383" s="36">
        <v>576.89</v>
      </c>
      <c r="F1383" s="411">
        <f>ROUND(C1383*E1383,2)</f>
        <v>-8526.43</v>
      </c>
      <c r="G1383" s="46"/>
      <c r="H1383" s="408"/>
    </row>
    <row r="1384" spans="1:8" s="47" customFormat="1" x14ac:dyDescent="0.2">
      <c r="A1384" s="64"/>
      <c r="B1384" s="412"/>
      <c r="C1384" s="107"/>
      <c r="D1384" s="60"/>
      <c r="E1384" s="85"/>
      <c r="F1384" s="411"/>
      <c r="G1384" s="46"/>
      <c r="H1384" s="408"/>
    </row>
    <row r="1385" spans="1:8" s="47" customFormat="1" x14ac:dyDescent="0.2">
      <c r="A1385" s="35">
        <v>9.1999999999999993</v>
      </c>
      <c r="B1385" s="409" t="s">
        <v>64</v>
      </c>
      <c r="C1385" s="36"/>
      <c r="D1385" s="37"/>
      <c r="E1385" s="36"/>
      <c r="F1385" s="30">
        <f t="shared" ref="F1385" si="50">ROUND(C1385*E1385,2)</f>
        <v>0</v>
      </c>
      <c r="G1385" s="46"/>
      <c r="H1385" s="408"/>
    </row>
    <row r="1386" spans="1:8" s="47" customFormat="1" x14ac:dyDescent="0.2">
      <c r="A1386" s="38" t="s">
        <v>65</v>
      </c>
      <c r="B1386" s="410" t="s">
        <v>53</v>
      </c>
      <c r="C1386" s="136">
        <v>-8.5399999999999991</v>
      </c>
      <c r="D1386" s="37" t="s">
        <v>38</v>
      </c>
      <c r="E1386" s="36">
        <v>527.88</v>
      </c>
      <c r="F1386" s="411">
        <f>ROUND(C1386*E1386,2)</f>
        <v>-4508.1000000000004</v>
      </c>
      <c r="G1386" s="46"/>
      <c r="H1386" s="408"/>
    </row>
    <row r="1387" spans="1:8" s="47" customFormat="1" x14ac:dyDescent="0.2">
      <c r="A1387" s="38" t="s">
        <v>66</v>
      </c>
      <c r="B1387" s="410" t="s">
        <v>55</v>
      </c>
      <c r="C1387" s="136">
        <v>-14.78</v>
      </c>
      <c r="D1387" s="37" t="s">
        <v>38</v>
      </c>
      <c r="E1387" s="36">
        <v>527.88</v>
      </c>
      <c r="F1387" s="411">
        <f>ROUND(C1387*E1387,2)</f>
        <v>-7802.07</v>
      </c>
      <c r="G1387" s="46"/>
      <c r="H1387" s="408"/>
    </row>
    <row r="1388" spans="1:8" s="47" customFormat="1" x14ac:dyDescent="0.2">
      <c r="A1388" s="64"/>
      <c r="B1388" s="412"/>
      <c r="C1388" s="107"/>
      <c r="D1388" s="60"/>
      <c r="E1388" s="85"/>
      <c r="F1388" s="411"/>
      <c r="G1388" s="46"/>
      <c r="H1388" s="408"/>
    </row>
    <row r="1389" spans="1:8" s="47" customFormat="1" x14ac:dyDescent="0.2">
      <c r="A1389" s="413" t="s">
        <v>76</v>
      </c>
      <c r="B1389" s="409" t="s">
        <v>77</v>
      </c>
      <c r="C1389" s="36"/>
      <c r="D1389" s="37"/>
      <c r="E1389" s="36"/>
      <c r="F1389" s="30">
        <f t="shared" ref="F1389" si="51">ROUND(C1389*E1389,2)</f>
        <v>0</v>
      </c>
      <c r="G1389" s="46"/>
      <c r="H1389" s="408"/>
    </row>
    <row r="1390" spans="1:8" s="47" customFormat="1" x14ac:dyDescent="0.2">
      <c r="A1390" s="32">
        <v>5</v>
      </c>
      <c r="B1390" s="409" t="s">
        <v>50</v>
      </c>
      <c r="C1390" s="36"/>
      <c r="D1390" s="37"/>
      <c r="E1390" s="36"/>
      <c r="F1390" s="30"/>
      <c r="G1390" s="46"/>
      <c r="H1390" s="408"/>
    </row>
    <row r="1391" spans="1:8" s="47" customFormat="1" x14ac:dyDescent="0.2">
      <c r="A1391" s="41"/>
      <c r="B1391" s="410"/>
      <c r="C1391" s="36"/>
      <c r="D1391" s="37"/>
      <c r="E1391" s="36"/>
      <c r="F1391" s="30"/>
      <c r="G1391" s="46"/>
      <c r="H1391" s="408"/>
    </row>
    <row r="1392" spans="1:8" s="47" customFormat="1" x14ac:dyDescent="0.2">
      <c r="A1392" s="35">
        <v>5.0999999999999996</v>
      </c>
      <c r="B1392" s="409" t="s">
        <v>51</v>
      </c>
      <c r="C1392" s="36"/>
      <c r="D1392" s="37"/>
      <c r="E1392" s="36"/>
      <c r="F1392" s="30">
        <f>ROUND(C1392*E1392,2)</f>
        <v>0</v>
      </c>
      <c r="G1392" s="46"/>
      <c r="H1392" s="408"/>
    </row>
    <row r="1393" spans="1:8" s="47" customFormat="1" x14ac:dyDescent="0.2">
      <c r="A1393" s="38" t="s">
        <v>87</v>
      </c>
      <c r="B1393" s="410" t="s">
        <v>55</v>
      </c>
      <c r="C1393" s="136">
        <v>-5.73</v>
      </c>
      <c r="D1393" s="37" t="s">
        <v>38</v>
      </c>
      <c r="E1393" s="36">
        <v>576.89</v>
      </c>
      <c r="F1393" s="411">
        <f>ROUND(C1393*E1393,2)</f>
        <v>-3305.58</v>
      </c>
      <c r="G1393" s="46"/>
      <c r="H1393" s="408"/>
    </row>
    <row r="1394" spans="1:8" s="47" customFormat="1" x14ac:dyDescent="0.2">
      <c r="A1394" s="35">
        <v>5.2</v>
      </c>
      <c r="B1394" s="409" t="s">
        <v>64</v>
      </c>
      <c r="C1394" s="136"/>
      <c r="D1394" s="37"/>
      <c r="E1394" s="36"/>
      <c r="F1394" s="411">
        <f>ROUND(C1394*E1394,2)</f>
        <v>0</v>
      </c>
      <c r="G1394" s="46"/>
      <c r="H1394" s="408"/>
    </row>
    <row r="1395" spans="1:8" s="47" customFormat="1" x14ac:dyDescent="0.2">
      <c r="A1395" s="38" t="s">
        <v>90</v>
      </c>
      <c r="B1395" s="410" t="s">
        <v>55</v>
      </c>
      <c r="C1395" s="136">
        <v>-5.73</v>
      </c>
      <c r="D1395" s="37" t="s">
        <v>38</v>
      </c>
      <c r="E1395" s="36">
        <v>527.88</v>
      </c>
      <c r="F1395" s="411">
        <f>ROUND(C1395*E1395,2)</f>
        <v>-3024.75</v>
      </c>
      <c r="G1395" s="46"/>
      <c r="H1395" s="408"/>
    </row>
    <row r="1396" spans="1:8" s="47" customFormat="1" x14ac:dyDescent="0.2">
      <c r="A1396" s="64"/>
      <c r="B1396" s="412"/>
      <c r="C1396" s="107"/>
      <c r="D1396" s="60"/>
      <c r="E1396" s="85"/>
      <c r="F1396" s="411"/>
      <c r="G1396" s="46"/>
      <c r="H1396" s="408"/>
    </row>
    <row r="1397" spans="1:8" s="47" customFormat="1" ht="25.5" x14ac:dyDescent="0.2">
      <c r="A1397" s="29" t="s">
        <v>94</v>
      </c>
      <c r="B1397" s="404" t="s">
        <v>95</v>
      </c>
      <c r="C1397" s="28"/>
      <c r="D1397" s="29"/>
      <c r="E1397" s="28"/>
      <c r="F1397" s="30">
        <f t="shared" ref="F1397" si="52">ROUND(C1397*E1397,2)</f>
        <v>0</v>
      </c>
      <c r="G1397" s="46"/>
      <c r="H1397" s="408"/>
    </row>
    <row r="1398" spans="1:8" s="47" customFormat="1" x14ac:dyDescent="0.2">
      <c r="A1398" s="64"/>
      <c r="B1398" s="412"/>
      <c r="C1398" s="107"/>
      <c r="D1398" s="60"/>
      <c r="E1398" s="85"/>
      <c r="F1398" s="411"/>
      <c r="G1398" s="46"/>
      <c r="H1398" s="408"/>
    </row>
    <row r="1399" spans="1:8" s="419" customFormat="1" x14ac:dyDescent="0.2">
      <c r="A1399" s="414">
        <v>1</v>
      </c>
      <c r="B1399" s="409" t="s">
        <v>96</v>
      </c>
      <c r="C1399" s="415"/>
      <c r="D1399" s="416"/>
      <c r="E1399" s="416"/>
      <c r="F1399" s="417">
        <f t="shared" ref="F1399:F1400" si="53">ROUND(C1399*E1399,2)</f>
        <v>0</v>
      </c>
      <c r="G1399" s="46"/>
      <c r="H1399" s="418"/>
    </row>
    <row r="1400" spans="1:8" s="419" customFormat="1" ht="76.5" x14ac:dyDescent="0.2">
      <c r="A1400" s="420">
        <v>1.3</v>
      </c>
      <c r="B1400" s="410" t="s">
        <v>99</v>
      </c>
      <c r="C1400" s="421">
        <v>-1</v>
      </c>
      <c r="D1400" s="415" t="s">
        <v>25</v>
      </c>
      <c r="E1400" s="416">
        <v>99991.61</v>
      </c>
      <c r="F1400" s="422">
        <f t="shared" si="53"/>
        <v>-99991.61</v>
      </c>
      <c r="G1400" s="46"/>
      <c r="H1400" s="418"/>
    </row>
    <row r="1401" spans="1:8" s="419" customFormat="1" x14ac:dyDescent="0.2">
      <c r="A1401" s="423"/>
      <c r="B1401" s="412"/>
      <c r="C1401" s="424"/>
      <c r="D1401" s="425"/>
      <c r="E1401" s="426"/>
      <c r="F1401" s="422"/>
      <c r="G1401" s="46"/>
      <c r="H1401" s="418"/>
    </row>
    <row r="1402" spans="1:8" s="419" customFormat="1" ht="76.5" x14ac:dyDescent="0.2">
      <c r="A1402" s="420">
        <v>1.5</v>
      </c>
      <c r="B1402" s="410" t="s">
        <v>101</v>
      </c>
      <c r="C1402" s="421">
        <v>-4</v>
      </c>
      <c r="D1402" s="415" t="s">
        <v>25</v>
      </c>
      <c r="E1402" s="416">
        <v>97250.05</v>
      </c>
      <c r="F1402" s="422">
        <f t="shared" ref="F1402" si="54">ROUND(C1402*E1402,2)</f>
        <v>-389000.2</v>
      </c>
      <c r="G1402" s="46"/>
      <c r="H1402" s="418"/>
    </row>
    <row r="1403" spans="1:8" s="47" customFormat="1" x14ac:dyDescent="0.2">
      <c r="A1403" s="64"/>
      <c r="B1403" s="412"/>
      <c r="C1403" s="107"/>
      <c r="D1403" s="60"/>
      <c r="E1403" s="85"/>
      <c r="F1403" s="411"/>
      <c r="G1403" s="46"/>
      <c r="H1403" s="408"/>
    </row>
    <row r="1404" spans="1:8" s="47" customFormat="1" x14ac:dyDescent="0.2">
      <c r="A1404" s="29" t="s">
        <v>106</v>
      </c>
      <c r="B1404" s="404" t="s">
        <v>107</v>
      </c>
      <c r="C1404" s="59"/>
      <c r="D1404" s="60"/>
      <c r="E1404" s="65"/>
      <c r="F1404" s="30">
        <f t="shared" ref="F1404:F1407" si="55">ROUND(C1404*E1404,2)</f>
        <v>0</v>
      </c>
      <c r="G1404" s="46"/>
      <c r="H1404" s="408"/>
    </row>
    <row r="1405" spans="1:8" s="47" customFormat="1" ht="9" customHeight="1" x14ac:dyDescent="0.2">
      <c r="A1405" s="29"/>
      <c r="B1405" s="404"/>
      <c r="C1405" s="59"/>
      <c r="D1405" s="60"/>
      <c r="E1405" s="65"/>
      <c r="F1405" s="30">
        <f t="shared" si="55"/>
        <v>0</v>
      </c>
      <c r="G1405" s="46"/>
      <c r="H1405" s="408"/>
    </row>
    <row r="1406" spans="1:8" s="47" customFormat="1" x14ac:dyDescent="0.2">
      <c r="A1406" s="71" t="s">
        <v>19</v>
      </c>
      <c r="B1406" s="427" t="s">
        <v>108</v>
      </c>
      <c r="C1406" s="68"/>
      <c r="D1406" s="69"/>
      <c r="E1406" s="68"/>
      <c r="F1406" s="30">
        <f t="shared" si="55"/>
        <v>0</v>
      </c>
      <c r="G1406" s="46"/>
      <c r="H1406" s="408"/>
    </row>
    <row r="1407" spans="1:8" s="47" customFormat="1" ht="9" customHeight="1" x14ac:dyDescent="0.2">
      <c r="A1407" s="70"/>
      <c r="B1407" s="428"/>
      <c r="C1407" s="68"/>
      <c r="D1407" s="69"/>
      <c r="E1407" s="68"/>
      <c r="F1407" s="30">
        <f t="shared" si="55"/>
        <v>0</v>
      </c>
      <c r="G1407" s="46"/>
      <c r="H1407" s="408"/>
    </row>
    <row r="1408" spans="1:8" s="47" customFormat="1" x14ac:dyDescent="0.2">
      <c r="A1408" s="64"/>
      <c r="B1408" s="412"/>
      <c r="C1408" s="107"/>
      <c r="D1408" s="60"/>
      <c r="E1408" s="85"/>
      <c r="F1408" s="411"/>
      <c r="G1408" s="46"/>
      <c r="H1408" s="408"/>
    </row>
    <row r="1409" spans="1:8" s="47" customFormat="1" x14ac:dyDescent="0.2">
      <c r="A1409" s="66">
        <v>4</v>
      </c>
      <c r="B1409" s="429" t="s">
        <v>116</v>
      </c>
      <c r="C1409" s="68"/>
      <c r="D1409" s="69"/>
      <c r="E1409" s="68"/>
      <c r="F1409" s="30">
        <f t="shared" ref="F1409:F1411" si="56">ROUND(C1409*E1409,2)</f>
        <v>0</v>
      </c>
      <c r="G1409" s="46"/>
      <c r="H1409" s="408"/>
    </row>
    <row r="1410" spans="1:8" s="47" customFormat="1" x14ac:dyDescent="0.2">
      <c r="A1410" s="66">
        <v>4.2</v>
      </c>
      <c r="B1410" s="429" t="s">
        <v>122</v>
      </c>
      <c r="C1410" s="68"/>
      <c r="D1410" s="69"/>
      <c r="E1410" s="68"/>
      <c r="F1410" s="30">
        <f t="shared" si="56"/>
        <v>0</v>
      </c>
      <c r="G1410" s="46"/>
      <c r="H1410" s="408"/>
    </row>
    <row r="1411" spans="1:8" s="435" customFormat="1" x14ac:dyDescent="0.2">
      <c r="A1411" s="430" t="s">
        <v>123</v>
      </c>
      <c r="B1411" s="431" t="s">
        <v>124</v>
      </c>
      <c r="C1411" s="421">
        <v>-16.28</v>
      </c>
      <c r="D1411" s="432" t="s">
        <v>38</v>
      </c>
      <c r="E1411" s="433"/>
      <c r="F1411" s="417">
        <f t="shared" si="56"/>
        <v>0</v>
      </c>
      <c r="G1411" s="46"/>
      <c r="H1411" s="434"/>
    </row>
    <row r="1412" spans="1:8" s="47" customFormat="1" x14ac:dyDescent="0.2">
      <c r="A1412" s="64"/>
      <c r="B1412" s="412"/>
      <c r="C1412" s="107"/>
      <c r="D1412" s="60"/>
      <c r="E1412" s="85"/>
      <c r="F1412" s="411"/>
      <c r="G1412" s="46"/>
      <c r="H1412" s="408"/>
    </row>
    <row r="1413" spans="1:8" s="47" customFormat="1" x14ac:dyDescent="0.2">
      <c r="A1413" s="66">
        <v>5</v>
      </c>
      <c r="B1413" s="429" t="s">
        <v>132</v>
      </c>
      <c r="C1413" s="68"/>
      <c r="D1413" s="69"/>
      <c r="E1413" s="68"/>
      <c r="F1413" s="30">
        <f t="shared" ref="F1413:F1415" si="57">ROUND(C1413*E1413,2)</f>
        <v>0</v>
      </c>
      <c r="G1413" s="46"/>
      <c r="H1413" s="408"/>
    </row>
    <row r="1414" spans="1:8" s="47" customFormat="1" x14ac:dyDescent="0.2">
      <c r="A1414" s="66">
        <v>5.2</v>
      </c>
      <c r="B1414" s="429" t="s">
        <v>122</v>
      </c>
      <c r="C1414" s="136"/>
      <c r="D1414" s="69"/>
      <c r="E1414" s="68"/>
      <c r="F1414" s="30">
        <f t="shared" si="57"/>
        <v>0</v>
      </c>
      <c r="G1414" s="46"/>
      <c r="H1414" s="408"/>
    </row>
    <row r="1415" spans="1:8" s="47" customFormat="1" x14ac:dyDescent="0.2">
      <c r="A1415" s="70" t="s">
        <v>89</v>
      </c>
      <c r="B1415" s="431" t="s">
        <v>124</v>
      </c>
      <c r="C1415" s="136">
        <v>-168.39</v>
      </c>
      <c r="D1415" s="69" t="s">
        <v>85</v>
      </c>
      <c r="E1415" s="68">
        <v>306.62</v>
      </c>
      <c r="F1415" s="411">
        <f t="shared" si="57"/>
        <v>-51631.74</v>
      </c>
      <c r="G1415" s="46"/>
      <c r="H1415" s="408"/>
    </row>
    <row r="1416" spans="1:8" s="47" customFormat="1" x14ac:dyDescent="0.2">
      <c r="A1416" s="64"/>
      <c r="B1416" s="412"/>
      <c r="C1416" s="107"/>
      <c r="D1416" s="60"/>
      <c r="E1416" s="85"/>
      <c r="F1416" s="411"/>
      <c r="G1416" s="46"/>
      <c r="H1416" s="408"/>
    </row>
    <row r="1417" spans="1:8" s="47" customFormat="1" x14ac:dyDescent="0.2">
      <c r="A1417" s="66">
        <v>5.4</v>
      </c>
      <c r="B1417" s="429" t="s">
        <v>135</v>
      </c>
      <c r="C1417" s="68"/>
      <c r="D1417" s="69"/>
      <c r="E1417" s="68"/>
      <c r="F1417" s="411">
        <f t="shared" ref="F1417" si="58">ROUND(C1417*E1417,2)</f>
        <v>0</v>
      </c>
      <c r="G1417" s="46"/>
      <c r="H1417" s="408"/>
    </row>
    <row r="1418" spans="1:8" s="47" customFormat="1" ht="25.5" x14ac:dyDescent="0.2">
      <c r="A1418" s="74" t="s">
        <v>138</v>
      </c>
      <c r="B1418" s="431" t="s">
        <v>139</v>
      </c>
      <c r="C1418" s="136">
        <v>-2</v>
      </c>
      <c r="D1418" s="69" t="s">
        <v>25</v>
      </c>
      <c r="E1418" s="30">
        <v>3646.2</v>
      </c>
      <c r="F1418" s="411">
        <f>ROUND(C1418*E1418,2)</f>
        <v>-7292.4</v>
      </c>
      <c r="G1418" s="46"/>
      <c r="H1418" s="408"/>
    </row>
    <row r="1419" spans="1:8" s="47" customFormat="1" ht="25.5" x14ac:dyDescent="0.2">
      <c r="A1419" s="74" t="s">
        <v>140</v>
      </c>
      <c r="B1419" s="431" t="s">
        <v>141</v>
      </c>
      <c r="C1419" s="136">
        <v>-2</v>
      </c>
      <c r="D1419" s="69" t="s">
        <v>25</v>
      </c>
      <c r="E1419" s="30">
        <v>2421.04</v>
      </c>
      <c r="F1419" s="411">
        <f>ROUND(C1419*E1419,2)</f>
        <v>-4842.08</v>
      </c>
      <c r="G1419" s="46"/>
      <c r="H1419" s="408"/>
    </row>
    <row r="1420" spans="1:8" s="47" customFormat="1" ht="25.5" x14ac:dyDescent="0.2">
      <c r="A1420" s="74" t="s">
        <v>1061</v>
      </c>
      <c r="B1420" s="412" t="s">
        <v>1062</v>
      </c>
      <c r="C1420" s="136">
        <v>-2</v>
      </c>
      <c r="D1420" s="60" t="s">
        <v>129</v>
      </c>
      <c r="E1420" s="85">
        <v>3683.68</v>
      </c>
      <c r="F1420" s="411">
        <f>ROUND(C1420*E1420,2)</f>
        <v>-7367.36</v>
      </c>
      <c r="G1420" s="46"/>
      <c r="H1420" s="436"/>
    </row>
    <row r="1421" spans="1:8" s="47" customFormat="1" x14ac:dyDescent="0.2">
      <c r="A1421" s="87"/>
      <c r="B1421" s="437"/>
      <c r="C1421" s="438"/>
      <c r="D1421" s="90"/>
      <c r="E1421" s="89"/>
      <c r="F1421" s="407"/>
      <c r="G1421" s="46"/>
      <c r="H1421" s="408"/>
    </row>
    <row r="1422" spans="1:8" s="47" customFormat="1" x14ac:dyDescent="0.2">
      <c r="A1422" s="75">
        <v>5.5</v>
      </c>
      <c r="B1422" s="431" t="s">
        <v>146</v>
      </c>
      <c r="C1422" s="136">
        <v>-2</v>
      </c>
      <c r="D1422" s="69" t="s">
        <v>25</v>
      </c>
      <c r="E1422" s="68">
        <v>850</v>
      </c>
      <c r="F1422" s="411">
        <f>ROUND(C1422*E1422,2)</f>
        <v>-1700</v>
      </c>
      <c r="G1422" s="46"/>
      <c r="H1422" s="408"/>
    </row>
    <row r="1423" spans="1:8" s="47" customFormat="1" x14ac:dyDescent="0.2">
      <c r="A1423" s="75">
        <v>5.6</v>
      </c>
      <c r="B1423" s="431" t="s">
        <v>147</v>
      </c>
      <c r="C1423" s="136">
        <v>-1</v>
      </c>
      <c r="D1423" s="69" t="s">
        <v>25</v>
      </c>
      <c r="E1423" s="68">
        <v>8500</v>
      </c>
      <c r="F1423" s="411">
        <f t="shared" ref="F1423" si="59">ROUND(C1423*E1423,2)</f>
        <v>-8500</v>
      </c>
      <c r="G1423" s="46"/>
      <c r="H1423" s="408"/>
    </row>
    <row r="1424" spans="1:8" s="47" customFormat="1" x14ac:dyDescent="0.2">
      <c r="A1424" s="64"/>
      <c r="B1424" s="412"/>
      <c r="C1424" s="107"/>
      <c r="D1424" s="60"/>
      <c r="E1424" s="85"/>
      <c r="F1424" s="411"/>
      <c r="G1424" s="46"/>
      <c r="H1424" s="408"/>
    </row>
    <row r="1425" spans="1:8" s="47" customFormat="1" x14ac:dyDescent="0.2">
      <c r="A1425" s="66">
        <v>6</v>
      </c>
      <c r="B1425" s="429" t="s">
        <v>148</v>
      </c>
      <c r="C1425" s="68"/>
      <c r="D1425" s="69"/>
      <c r="E1425" s="68"/>
      <c r="F1425" s="30">
        <f t="shared" ref="F1425:F1434" si="60">ROUND(C1425*E1425,2)</f>
        <v>0</v>
      </c>
      <c r="G1425" s="46"/>
      <c r="H1425" s="408"/>
    </row>
    <row r="1426" spans="1:8" s="47" customFormat="1" x14ac:dyDescent="0.2">
      <c r="A1426" s="70"/>
      <c r="B1426" s="431"/>
      <c r="C1426" s="68"/>
      <c r="D1426" s="69"/>
      <c r="E1426" s="68"/>
      <c r="F1426" s="30">
        <f t="shared" si="60"/>
        <v>0</v>
      </c>
      <c r="G1426" s="46"/>
      <c r="H1426" s="408"/>
    </row>
    <row r="1427" spans="1:8" s="47" customFormat="1" x14ac:dyDescent="0.2">
      <c r="A1427" s="77">
        <v>6.2</v>
      </c>
      <c r="B1427" s="429" t="s">
        <v>122</v>
      </c>
      <c r="C1427" s="68"/>
      <c r="D1427" s="69"/>
      <c r="E1427" s="68"/>
      <c r="F1427" s="30">
        <f t="shared" si="60"/>
        <v>0</v>
      </c>
      <c r="G1427" s="46"/>
      <c r="H1427" s="408"/>
    </row>
    <row r="1428" spans="1:8" s="47" customFormat="1" x14ac:dyDescent="0.2">
      <c r="A1428" s="70" t="s">
        <v>149</v>
      </c>
      <c r="B1428" s="431" t="s">
        <v>124</v>
      </c>
      <c r="C1428" s="136">
        <v>-56.73</v>
      </c>
      <c r="D1428" s="69" t="s">
        <v>85</v>
      </c>
      <c r="E1428" s="68">
        <v>306.62</v>
      </c>
      <c r="F1428" s="411">
        <f t="shared" si="60"/>
        <v>-17394.55</v>
      </c>
      <c r="G1428" s="46"/>
      <c r="H1428" s="408"/>
    </row>
    <row r="1429" spans="1:8" s="47" customFormat="1" x14ac:dyDescent="0.2">
      <c r="A1429" s="70" t="s">
        <v>150</v>
      </c>
      <c r="B1429" s="431" t="s">
        <v>134</v>
      </c>
      <c r="C1429" s="136">
        <v>-3.05</v>
      </c>
      <c r="D1429" s="69" t="s">
        <v>129</v>
      </c>
      <c r="E1429" s="68">
        <v>71.02</v>
      </c>
      <c r="F1429" s="411">
        <f t="shared" si="60"/>
        <v>-216.61</v>
      </c>
      <c r="G1429" s="46"/>
      <c r="H1429" s="408"/>
    </row>
    <row r="1430" spans="1:8" s="47" customFormat="1" x14ac:dyDescent="0.2">
      <c r="A1430" s="70"/>
      <c r="B1430" s="431"/>
      <c r="C1430" s="68"/>
      <c r="D1430" s="69"/>
      <c r="E1430" s="68"/>
      <c r="F1430" s="30">
        <f t="shared" si="60"/>
        <v>0</v>
      </c>
      <c r="G1430" s="46"/>
      <c r="H1430" s="408"/>
    </row>
    <row r="1431" spans="1:8" s="47" customFormat="1" x14ac:dyDescent="0.2">
      <c r="A1431" s="66">
        <v>7</v>
      </c>
      <c r="B1431" s="429" t="s">
        <v>151</v>
      </c>
      <c r="C1431" s="68"/>
      <c r="D1431" s="69"/>
      <c r="E1431" s="68"/>
      <c r="F1431" s="30"/>
      <c r="G1431" s="46"/>
      <c r="H1431" s="408"/>
    </row>
    <row r="1432" spans="1:8" s="47" customFormat="1" x14ac:dyDescent="0.2">
      <c r="A1432" s="66"/>
      <c r="B1432" s="429"/>
      <c r="C1432" s="68"/>
      <c r="D1432" s="69"/>
      <c r="E1432" s="68"/>
      <c r="F1432" s="30"/>
      <c r="G1432" s="46"/>
      <c r="H1432" s="408"/>
    </row>
    <row r="1433" spans="1:8" s="47" customFormat="1" x14ac:dyDescent="0.2">
      <c r="A1433" s="77">
        <v>7.2</v>
      </c>
      <c r="B1433" s="429" t="s">
        <v>122</v>
      </c>
      <c r="C1433" s="68"/>
      <c r="D1433" s="69"/>
      <c r="E1433" s="68"/>
      <c r="F1433" s="30">
        <f t="shared" si="60"/>
        <v>0</v>
      </c>
      <c r="G1433" s="46"/>
      <c r="H1433" s="408"/>
    </row>
    <row r="1434" spans="1:8" s="47" customFormat="1" x14ac:dyDescent="0.2">
      <c r="A1434" s="70" t="s">
        <v>152</v>
      </c>
      <c r="B1434" s="431" t="s">
        <v>124</v>
      </c>
      <c r="C1434" s="136">
        <v>-10.58</v>
      </c>
      <c r="D1434" s="69" t="s">
        <v>85</v>
      </c>
      <c r="E1434" s="68">
        <v>306.62</v>
      </c>
      <c r="F1434" s="411">
        <f t="shared" si="60"/>
        <v>-3244.04</v>
      </c>
      <c r="G1434" s="46"/>
      <c r="H1434" s="408"/>
    </row>
    <row r="1435" spans="1:8" s="47" customFormat="1" x14ac:dyDescent="0.2">
      <c r="A1435" s="64"/>
      <c r="B1435" s="412"/>
      <c r="C1435" s="107"/>
      <c r="D1435" s="60"/>
      <c r="E1435" s="85"/>
      <c r="F1435" s="411"/>
      <c r="G1435" s="46"/>
      <c r="H1435" s="408"/>
    </row>
    <row r="1436" spans="1:8" s="47" customFormat="1" x14ac:dyDescent="0.2">
      <c r="A1436" s="66">
        <v>8</v>
      </c>
      <c r="B1436" s="429" t="s">
        <v>155</v>
      </c>
      <c r="C1436" s="68"/>
      <c r="D1436" s="69"/>
      <c r="E1436" s="68"/>
      <c r="F1436" s="30">
        <f t="shared" ref="F1436:F1439" si="61">ROUND(C1436*E1436,2)</f>
        <v>0</v>
      </c>
      <c r="G1436" s="46"/>
      <c r="H1436" s="408"/>
    </row>
    <row r="1437" spans="1:8" s="47" customFormat="1" x14ac:dyDescent="0.2">
      <c r="A1437" s="70"/>
      <c r="B1437" s="431"/>
      <c r="C1437" s="68"/>
      <c r="D1437" s="69"/>
      <c r="E1437" s="68"/>
      <c r="F1437" s="30">
        <f t="shared" si="61"/>
        <v>0</v>
      </c>
      <c r="G1437" s="46"/>
      <c r="H1437" s="408"/>
    </row>
    <row r="1438" spans="1:8" s="47" customFormat="1" x14ac:dyDescent="0.2">
      <c r="A1438" s="77">
        <v>8.1999999999999993</v>
      </c>
      <c r="B1438" s="429" t="s">
        <v>122</v>
      </c>
      <c r="C1438" s="68"/>
      <c r="D1438" s="69"/>
      <c r="E1438" s="68"/>
      <c r="F1438" s="30">
        <f t="shared" si="61"/>
        <v>0</v>
      </c>
      <c r="G1438" s="46"/>
      <c r="H1438" s="408"/>
    </row>
    <row r="1439" spans="1:8" s="47" customFormat="1" x14ac:dyDescent="0.2">
      <c r="A1439" s="70" t="s">
        <v>156</v>
      </c>
      <c r="B1439" s="431" t="s">
        <v>124</v>
      </c>
      <c r="C1439" s="136">
        <v>-101.54</v>
      </c>
      <c r="D1439" s="69" t="s">
        <v>85</v>
      </c>
      <c r="E1439" s="68">
        <v>306.62</v>
      </c>
      <c r="F1439" s="411">
        <f t="shared" si="61"/>
        <v>-31134.19</v>
      </c>
      <c r="G1439" s="46"/>
      <c r="H1439" s="408"/>
    </row>
    <row r="1440" spans="1:8" s="47" customFormat="1" x14ac:dyDescent="0.2">
      <c r="A1440" s="64"/>
      <c r="B1440" s="412"/>
      <c r="C1440" s="107"/>
      <c r="D1440" s="60"/>
      <c r="E1440" s="85"/>
      <c r="F1440" s="411"/>
      <c r="G1440" s="46"/>
      <c r="H1440" s="408"/>
    </row>
    <row r="1441" spans="1:8" s="47" customFormat="1" x14ac:dyDescent="0.2">
      <c r="A1441" s="66">
        <v>8.4</v>
      </c>
      <c r="B1441" s="429" t="s">
        <v>158</v>
      </c>
      <c r="C1441" s="68"/>
      <c r="D1441" s="69"/>
      <c r="E1441" s="68"/>
      <c r="F1441" s="30">
        <f t="shared" ref="F1441:F1443" si="62">ROUND(C1441*E1441,2)</f>
        <v>0</v>
      </c>
      <c r="G1441" s="46"/>
      <c r="H1441" s="408"/>
    </row>
    <row r="1442" spans="1:8" s="47" customFormat="1" ht="25.5" x14ac:dyDescent="0.2">
      <c r="A1442" s="70" t="s">
        <v>161</v>
      </c>
      <c r="B1442" s="431" t="s">
        <v>141</v>
      </c>
      <c r="C1442" s="136">
        <v>-1</v>
      </c>
      <c r="D1442" s="69" t="s">
        <v>25</v>
      </c>
      <c r="E1442" s="68">
        <v>3906.75</v>
      </c>
      <c r="F1442" s="411">
        <f t="shared" si="62"/>
        <v>-3906.75</v>
      </c>
      <c r="G1442" s="46"/>
      <c r="H1442" s="408"/>
    </row>
    <row r="1443" spans="1:8" s="47" customFormat="1" x14ac:dyDescent="0.2">
      <c r="A1443" s="70" t="s">
        <v>163</v>
      </c>
      <c r="B1443" s="431" t="s">
        <v>147</v>
      </c>
      <c r="C1443" s="136">
        <v>-1</v>
      </c>
      <c r="D1443" s="69" t="s">
        <v>25</v>
      </c>
      <c r="E1443" s="68">
        <v>8500</v>
      </c>
      <c r="F1443" s="411">
        <f t="shared" si="62"/>
        <v>-8500</v>
      </c>
      <c r="G1443" s="46"/>
      <c r="H1443" s="408"/>
    </row>
    <row r="1444" spans="1:8" s="47" customFormat="1" x14ac:dyDescent="0.2">
      <c r="A1444" s="64"/>
      <c r="B1444" s="412"/>
      <c r="C1444" s="107"/>
      <c r="D1444" s="60"/>
      <c r="E1444" s="85"/>
      <c r="F1444" s="411"/>
      <c r="G1444" s="46"/>
      <c r="H1444" s="408"/>
    </row>
    <row r="1445" spans="1:8" s="47" customFormat="1" x14ac:dyDescent="0.2">
      <c r="A1445" s="66">
        <v>9</v>
      </c>
      <c r="B1445" s="429" t="s">
        <v>164</v>
      </c>
      <c r="C1445" s="68"/>
      <c r="D1445" s="69"/>
      <c r="E1445" s="68"/>
      <c r="F1445" s="30">
        <f t="shared" ref="F1445:F1448" si="63">ROUND(C1445*E1445,2)</f>
        <v>0</v>
      </c>
      <c r="G1445" s="46"/>
      <c r="H1445" s="408"/>
    </row>
    <row r="1446" spans="1:8" s="47" customFormat="1" x14ac:dyDescent="0.2">
      <c r="A1446" s="70"/>
      <c r="B1446" s="431"/>
      <c r="C1446" s="68"/>
      <c r="D1446" s="69"/>
      <c r="E1446" s="68"/>
      <c r="F1446" s="30">
        <f t="shared" si="63"/>
        <v>0</v>
      </c>
      <c r="G1446" s="46"/>
      <c r="H1446" s="408"/>
    </row>
    <row r="1447" spans="1:8" s="47" customFormat="1" x14ac:dyDescent="0.2">
      <c r="A1447" s="77">
        <v>9.1999999999999993</v>
      </c>
      <c r="B1447" s="429" t="s">
        <v>122</v>
      </c>
      <c r="C1447" s="68"/>
      <c r="D1447" s="69"/>
      <c r="E1447" s="68"/>
      <c r="F1447" s="30">
        <f t="shared" si="63"/>
        <v>0</v>
      </c>
      <c r="G1447" s="46"/>
      <c r="H1447" s="408"/>
    </row>
    <row r="1448" spans="1:8" s="47" customFormat="1" x14ac:dyDescent="0.2">
      <c r="A1448" s="70" t="s">
        <v>65</v>
      </c>
      <c r="B1448" s="431" t="s">
        <v>124</v>
      </c>
      <c r="C1448" s="136">
        <v>-15.45</v>
      </c>
      <c r="D1448" s="69" t="s">
        <v>85</v>
      </c>
      <c r="E1448" s="68">
        <v>306.62</v>
      </c>
      <c r="F1448" s="411">
        <f t="shared" si="63"/>
        <v>-4737.28</v>
      </c>
      <c r="G1448" s="46"/>
      <c r="H1448" s="408"/>
    </row>
    <row r="1449" spans="1:8" s="47" customFormat="1" x14ac:dyDescent="0.2">
      <c r="A1449" s="64"/>
      <c r="B1449" s="412"/>
      <c r="C1449" s="107"/>
      <c r="D1449" s="60"/>
      <c r="E1449" s="85"/>
      <c r="F1449" s="411"/>
      <c r="G1449" s="46"/>
      <c r="H1449" s="408"/>
    </row>
    <row r="1450" spans="1:8" s="47" customFormat="1" x14ac:dyDescent="0.2">
      <c r="A1450" s="77">
        <v>9.3000000000000007</v>
      </c>
      <c r="B1450" s="429" t="s">
        <v>165</v>
      </c>
      <c r="C1450" s="68"/>
      <c r="D1450" s="69"/>
      <c r="E1450" s="68"/>
      <c r="F1450" s="30">
        <f t="shared" ref="F1450:F1453" si="64">ROUND(C1450*E1450,2)</f>
        <v>0</v>
      </c>
      <c r="G1450" s="46"/>
      <c r="H1450" s="408"/>
    </row>
    <row r="1451" spans="1:8" s="47" customFormat="1" x14ac:dyDescent="0.2">
      <c r="A1451" s="74" t="s">
        <v>166</v>
      </c>
      <c r="B1451" s="431" t="s">
        <v>167</v>
      </c>
      <c r="C1451" s="136">
        <v>-48</v>
      </c>
      <c r="D1451" s="69" t="s">
        <v>25</v>
      </c>
      <c r="E1451" s="68">
        <v>365.85</v>
      </c>
      <c r="F1451" s="411">
        <f t="shared" si="64"/>
        <v>-17560.8</v>
      </c>
      <c r="G1451" s="46"/>
      <c r="H1451" s="408"/>
    </row>
    <row r="1452" spans="1:8" s="47" customFormat="1" x14ac:dyDescent="0.2">
      <c r="A1452" s="70"/>
      <c r="B1452" s="431"/>
      <c r="C1452" s="68"/>
      <c r="D1452" s="69"/>
      <c r="E1452" s="68"/>
      <c r="F1452" s="30">
        <f t="shared" si="64"/>
        <v>0</v>
      </c>
      <c r="G1452" s="46"/>
      <c r="H1452" s="408"/>
    </row>
    <row r="1453" spans="1:8" s="47" customFormat="1" x14ac:dyDescent="0.2">
      <c r="A1453" s="66">
        <v>10</v>
      </c>
      <c r="B1453" s="429" t="s">
        <v>168</v>
      </c>
      <c r="C1453" s="68"/>
      <c r="D1453" s="69"/>
      <c r="E1453" s="68"/>
      <c r="F1453" s="30">
        <f t="shared" si="64"/>
        <v>0</v>
      </c>
      <c r="G1453" s="46"/>
      <c r="H1453" s="408"/>
    </row>
    <row r="1454" spans="1:8" s="47" customFormat="1" x14ac:dyDescent="0.2">
      <c r="A1454" s="64"/>
      <c r="B1454" s="412"/>
      <c r="C1454" s="107"/>
      <c r="D1454" s="60"/>
      <c r="E1454" s="85"/>
      <c r="F1454" s="411"/>
      <c r="G1454" s="46"/>
      <c r="H1454" s="408"/>
    </row>
    <row r="1455" spans="1:8" s="47" customFormat="1" x14ac:dyDescent="0.2">
      <c r="A1455" s="77">
        <v>10.199999999999999</v>
      </c>
      <c r="B1455" s="429" t="s">
        <v>122</v>
      </c>
      <c r="C1455" s="68"/>
      <c r="D1455" s="69"/>
      <c r="E1455" s="68"/>
      <c r="F1455" s="30">
        <f t="shared" ref="F1455" si="65">ROUND(C1455*E1455,2)</f>
        <v>0</v>
      </c>
      <c r="G1455" s="46"/>
      <c r="H1455" s="408"/>
    </row>
    <row r="1456" spans="1:8" s="47" customFormat="1" x14ac:dyDescent="0.2">
      <c r="A1456" s="70" t="s">
        <v>173</v>
      </c>
      <c r="B1456" s="431" t="s">
        <v>124</v>
      </c>
      <c r="C1456" s="136">
        <v>-134.56</v>
      </c>
      <c r="D1456" s="69" t="s">
        <v>85</v>
      </c>
      <c r="E1456" s="68">
        <v>306.62</v>
      </c>
      <c r="F1456" s="411">
        <f>ROUND(C1456*E1456,2)</f>
        <v>-41258.79</v>
      </c>
      <c r="G1456" s="46"/>
      <c r="H1456" s="408"/>
    </row>
    <row r="1457" spans="1:8" s="47" customFormat="1" x14ac:dyDescent="0.2">
      <c r="A1457" s="64"/>
      <c r="B1457" s="412"/>
      <c r="C1457" s="107"/>
      <c r="D1457" s="60"/>
      <c r="E1457" s="85"/>
      <c r="F1457" s="411"/>
      <c r="G1457" s="46"/>
      <c r="H1457" s="408"/>
    </row>
    <row r="1458" spans="1:8" s="47" customFormat="1" x14ac:dyDescent="0.2">
      <c r="A1458" s="77">
        <v>10.5</v>
      </c>
      <c r="B1458" s="429" t="s">
        <v>135</v>
      </c>
      <c r="C1458" s="68"/>
      <c r="D1458" s="69"/>
      <c r="E1458" s="68"/>
      <c r="F1458" s="30">
        <f t="shared" ref="F1458" si="66">ROUND(C1458*E1458,2)</f>
        <v>0</v>
      </c>
      <c r="G1458" s="46"/>
      <c r="H1458" s="408"/>
    </row>
    <row r="1459" spans="1:8" s="47" customFormat="1" ht="25.5" x14ac:dyDescent="0.2">
      <c r="A1459" s="74" t="s">
        <v>177</v>
      </c>
      <c r="B1459" s="431" t="s">
        <v>178</v>
      </c>
      <c r="C1459" s="136">
        <v>-6</v>
      </c>
      <c r="D1459" s="69" t="s">
        <v>25</v>
      </c>
      <c r="E1459" s="68">
        <v>4253.8999999999996</v>
      </c>
      <c r="F1459" s="411">
        <f>ROUND(C1459*E1459,2)</f>
        <v>-25523.4</v>
      </c>
      <c r="G1459" s="46"/>
      <c r="H1459" s="408"/>
    </row>
    <row r="1460" spans="1:8" s="47" customFormat="1" x14ac:dyDescent="0.2">
      <c r="A1460" s="64"/>
      <c r="B1460" s="412"/>
      <c r="C1460" s="107"/>
      <c r="D1460" s="60"/>
      <c r="E1460" s="85"/>
      <c r="F1460" s="411"/>
      <c r="G1460" s="46"/>
      <c r="H1460" s="408"/>
    </row>
    <row r="1461" spans="1:8" s="47" customFormat="1" x14ac:dyDescent="0.2">
      <c r="A1461" s="66">
        <v>11</v>
      </c>
      <c r="B1461" s="429" t="s">
        <v>183</v>
      </c>
      <c r="C1461" s="68"/>
      <c r="D1461" s="69"/>
      <c r="E1461" s="68"/>
      <c r="F1461" s="30">
        <f t="shared" ref="F1461:F1463" si="67">ROUND(C1461*E1461,2)</f>
        <v>0</v>
      </c>
      <c r="G1461" s="46"/>
      <c r="H1461" s="408"/>
    </row>
    <row r="1462" spans="1:8" s="47" customFormat="1" x14ac:dyDescent="0.2">
      <c r="A1462" s="77">
        <v>11.1</v>
      </c>
      <c r="B1462" s="429" t="s">
        <v>117</v>
      </c>
      <c r="C1462" s="68"/>
      <c r="D1462" s="69"/>
      <c r="E1462" s="68"/>
      <c r="F1462" s="411">
        <f t="shared" si="67"/>
        <v>0</v>
      </c>
      <c r="G1462" s="46"/>
      <c r="H1462" s="408"/>
    </row>
    <row r="1463" spans="1:8" s="47" customFormat="1" x14ac:dyDescent="0.2">
      <c r="A1463" s="74" t="s">
        <v>184</v>
      </c>
      <c r="B1463" s="431" t="s">
        <v>185</v>
      </c>
      <c r="C1463" s="136">
        <v>-0.4</v>
      </c>
      <c r="D1463" s="69" t="s">
        <v>38</v>
      </c>
      <c r="E1463" s="68">
        <v>20164.59</v>
      </c>
      <c r="F1463" s="411">
        <f t="shared" si="67"/>
        <v>-8065.84</v>
      </c>
      <c r="G1463" s="46"/>
      <c r="H1463" s="408"/>
    </row>
    <row r="1464" spans="1:8" s="47" customFormat="1" x14ac:dyDescent="0.2">
      <c r="A1464" s="64"/>
      <c r="B1464" s="412"/>
      <c r="C1464" s="107"/>
      <c r="D1464" s="60"/>
      <c r="E1464" s="85"/>
      <c r="F1464" s="411"/>
      <c r="G1464" s="46"/>
      <c r="H1464" s="408"/>
    </row>
    <row r="1465" spans="1:8" s="440" customFormat="1" x14ac:dyDescent="0.2">
      <c r="A1465" s="221">
        <v>11.2</v>
      </c>
      <c r="B1465" s="73" t="s">
        <v>122</v>
      </c>
      <c r="C1465" s="213"/>
      <c r="D1465" s="214"/>
      <c r="E1465" s="213"/>
      <c r="F1465" s="211">
        <f t="shared" ref="F1465:F1466" si="68">ROUND(C1465*E1465,2)</f>
        <v>0</v>
      </c>
      <c r="G1465" s="46"/>
      <c r="H1465" s="439"/>
    </row>
    <row r="1466" spans="1:8" s="440" customFormat="1" x14ac:dyDescent="0.2">
      <c r="A1466" s="215" t="s">
        <v>186</v>
      </c>
      <c r="B1466" s="72" t="s">
        <v>124</v>
      </c>
      <c r="C1466" s="136">
        <v>-28.06</v>
      </c>
      <c r="D1466" s="69" t="s">
        <v>85</v>
      </c>
      <c r="E1466" s="68">
        <f>E1451</f>
        <v>365.85</v>
      </c>
      <c r="F1466" s="411">
        <f t="shared" si="68"/>
        <v>-10265.75</v>
      </c>
      <c r="G1466" s="46"/>
      <c r="H1466" s="439"/>
    </row>
    <row r="1467" spans="1:8" s="440" customFormat="1" x14ac:dyDescent="0.2">
      <c r="A1467" s="215"/>
      <c r="B1467" s="72"/>
      <c r="C1467" s="213"/>
      <c r="D1467" s="214"/>
      <c r="E1467" s="213"/>
      <c r="F1467" s="211"/>
      <c r="G1467" s="46"/>
      <c r="H1467" s="439"/>
    </row>
    <row r="1468" spans="1:8" s="47" customFormat="1" x14ac:dyDescent="0.2">
      <c r="A1468" s="66">
        <v>12</v>
      </c>
      <c r="B1468" s="429" t="s">
        <v>189</v>
      </c>
      <c r="C1468" s="68"/>
      <c r="D1468" s="69"/>
      <c r="E1468" s="68"/>
      <c r="F1468" s="30">
        <f t="shared" ref="F1468:F1471" si="69">ROUND(C1468*E1468,2)</f>
        <v>0</v>
      </c>
      <c r="G1468" s="46"/>
      <c r="H1468" s="408"/>
    </row>
    <row r="1469" spans="1:8" s="47" customFormat="1" ht="6" customHeight="1" x14ac:dyDescent="0.2">
      <c r="A1469" s="70"/>
      <c r="B1469" s="431"/>
      <c r="C1469" s="68"/>
      <c r="D1469" s="69"/>
      <c r="E1469" s="68"/>
      <c r="F1469" s="30">
        <f t="shared" si="69"/>
        <v>0</v>
      </c>
      <c r="G1469" s="46"/>
      <c r="H1469" s="408"/>
    </row>
    <row r="1470" spans="1:8" s="47" customFormat="1" x14ac:dyDescent="0.2">
      <c r="A1470" s="77">
        <v>12.2</v>
      </c>
      <c r="B1470" s="429" t="s">
        <v>122</v>
      </c>
      <c r="C1470" s="68"/>
      <c r="D1470" s="69"/>
      <c r="E1470" s="68"/>
      <c r="F1470" s="30">
        <f t="shared" si="69"/>
        <v>0</v>
      </c>
      <c r="G1470" s="46"/>
      <c r="H1470" s="408"/>
    </row>
    <row r="1471" spans="1:8" s="47" customFormat="1" x14ac:dyDescent="0.2">
      <c r="A1471" s="70" t="s">
        <v>190</v>
      </c>
      <c r="B1471" s="431" t="s">
        <v>124</v>
      </c>
      <c r="C1471" s="136">
        <v>-53.8</v>
      </c>
      <c r="D1471" s="69" t="s">
        <v>85</v>
      </c>
      <c r="E1471" s="68">
        <v>306.62</v>
      </c>
      <c r="F1471" s="411">
        <f t="shared" si="69"/>
        <v>-16496.16</v>
      </c>
      <c r="G1471" s="46"/>
      <c r="H1471" s="408"/>
    </row>
    <row r="1472" spans="1:8" s="47" customFormat="1" x14ac:dyDescent="0.2">
      <c r="A1472" s="64"/>
      <c r="B1472" s="412"/>
      <c r="C1472" s="107"/>
      <c r="D1472" s="60"/>
      <c r="E1472" s="85"/>
      <c r="F1472" s="411"/>
      <c r="G1472" s="46"/>
      <c r="H1472" s="408"/>
    </row>
    <row r="1473" spans="1:8" s="47" customFormat="1" x14ac:dyDescent="0.2">
      <c r="A1473" s="66">
        <v>13</v>
      </c>
      <c r="B1473" s="429" t="s">
        <v>192</v>
      </c>
      <c r="C1473" s="68"/>
      <c r="D1473" s="69"/>
      <c r="E1473" s="68"/>
      <c r="F1473" s="30">
        <f t="shared" ref="F1473:F1476" si="70">ROUND(C1473*E1473,2)</f>
        <v>0</v>
      </c>
      <c r="G1473" s="46"/>
      <c r="H1473" s="408"/>
    </row>
    <row r="1474" spans="1:8" s="47" customFormat="1" ht="6" customHeight="1" x14ac:dyDescent="0.2">
      <c r="A1474" s="70"/>
      <c r="B1474" s="431"/>
      <c r="C1474" s="68"/>
      <c r="D1474" s="69"/>
      <c r="E1474" s="68"/>
      <c r="F1474" s="30">
        <f t="shared" si="70"/>
        <v>0</v>
      </c>
      <c r="G1474" s="46"/>
      <c r="H1474" s="408"/>
    </row>
    <row r="1475" spans="1:8" s="47" customFormat="1" x14ac:dyDescent="0.2">
      <c r="A1475" s="77">
        <v>13.2</v>
      </c>
      <c r="B1475" s="429" t="s">
        <v>122</v>
      </c>
      <c r="C1475" s="68"/>
      <c r="D1475" s="69"/>
      <c r="E1475" s="68"/>
      <c r="F1475" s="30">
        <f t="shared" si="70"/>
        <v>0</v>
      </c>
      <c r="G1475" s="46"/>
      <c r="H1475" s="408"/>
    </row>
    <row r="1476" spans="1:8" s="47" customFormat="1" x14ac:dyDescent="0.2">
      <c r="A1476" s="83" t="s">
        <v>193</v>
      </c>
      <c r="B1476" s="441" t="s">
        <v>124</v>
      </c>
      <c r="C1476" s="141">
        <v>-89.6</v>
      </c>
      <c r="D1476" s="82" t="s">
        <v>85</v>
      </c>
      <c r="E1476" s="81">
        <v>306.62</v>
      </c>
      <c r="F1476" s="407">
        <f t="shared" si="70"/>
        <v>-27473.15</v>
      </c>
      <c r="G1476" s="46"/>
      <c r="H1476" s="408"/>
    </row>
    <row r="1477" spans="1:8" s="47" customFormat="1" x14ac:dyDescent="0.2">
      <c r="A1477" s="64"/>
      <c r="B1477" s="412"/>
      <c r="C1477" s="107"/>
      <c r="D1477" s="60"/>
      <c r="E1477" s="85"/>
      <c r="F1477" s="411"/>
      <c r="G1477" s="46"/>
      <c r="H1477" s="408"/>
    </row>
    <row r="1478" spans="1:8" s="47" customFormat="1" x14ac:dyDescent="0.2">
      <c r="A1478" s="66">
        <v>14</v>
      </c>
      <c r="B1478" s="429" t="s">
        <v>1063</v>
      </c>
      <c r="C1478" s="68"/>
      <c r="D1478" s="69"/>
      <c r="E1478" s="68"/>
      <c r="F1478" s="30">
        <f t="shared" ref="F1478" si="71">ROUND(C1478*E1478,2)</f>
        <v>0</v>
      </c>
      <c r="G1478" s="46"/>
      <c r="H1478" s="408"/>
    </row>
    <row r="1479" spans="1:8" s="47" customFormat="1" x14ac:dyDescent="0.2">
      <c r="A1479" s="64"/>
      <c r="B1479" s="412"/>
      <c r="C1479" s="107"/>
      <c r="D1479" s="60"/>
      <c r="E1479" s="85"/>
      <c r="F1479" s="411"/>
      <c r="G1479" s="46"/>
      <c r="H1479" s="408"/>
    </row>
    <row r="1480" spans="1:8" s="47" customFormat="1" x14ac:dyDescent="0.2">
      <c r="A1480" s="77">
        <v>14.2</v>
      </c>
      <c r="B1480" s="429" t="s">
        <v>122</v>
      </c>
      <c r="C1480" s="68"/>
      <c r="D1480" s="69"/>
      <c r="E1480" s="68"/>
      <c r="F1480" s="30">
        <f t="shared" ref="F1480:F1481" si="72">ROUND(C1480*E1480,2)</f>
        <v>0</v>
      </c>
      <c r="G1480" s="46"/>
      <c r="H1480" s="408"/>
    </row>
    <row r="1481" spans="1:8" s="47" customFormat="1" x14ac:dyDescent="0.2">
      <c r="A1481" s="70" t="s">
        <v>199</v>
      </c>
      <c r="B1481" s="431" t="s">
        <v>124</v>
      </c>
      <c r="C1481" s="136">
        <v>-287.06</v>
      </c>
      <c r="D1481" s="69" t="s">
        <v>85</v>
      </c>
      <c r="E1481" s="68">
        <v>306.62</v>
      </c>
      <c r="F1481" s="411">
        <f t="shared" si="72"/>
        <v>-88018.34</v>
      </c>
      <c r="G1481" s="46"/>
      <c r="H1481" s="408"/>
    </row>
    <row r="1482" spans="1:8" s="47" customFormat="1" x14ac:dyDescent="0.2">
      <c r="A1482" s="64"/>
      <c r="B1482" s="412"/>
      <c r="C1482" s="107"/>
      <c r="D1482" s="60"/>
      <c r="E1482" s="85"/>
      <c r="F1482" s="411"/>
      <c r="G1482" s="46"/>
      <c r="H1482" s="408"/>
    </row>
    <row r="1483" spans="1:8" ht="25.5" x14ac:dyDescent="0.2">
      <c r="A1483" s="221">
        <v>14.3</v>
      </c>
      <c r="B1483" s="429" t="s">
        <v>1064</v>
      </c>
      <c r="C1483" s="213"/>
      <c r="D1483" s="214"/>
      <c r="E1483" s="213"/>
      <c r="F1483" s="211"/>
      <c r="G1483" s="46"/>
      <c r="H1483" s="442"/>
    </row>
    <row r="1484" spans="1:8" ht="29.25" customHeight="1" x14ac:dyDescent="0.2">
      <c r="A1484" s="70" t="s">
        <v>202</v>
      </c>
      <c r="B1484" s="431" t="s">
        <v>886</v>
      </c>
      <c r="C1484" s="136">
        <v>-9</v>
      </c>
      <c r="D1484" s="69" t="s">
        <v>25</v>
      </c>
      <c r="E1484" s="68">
        <v>60877.5</v>
      </c>
      <c r="F1484" s="411">
        <f>ROUND(C1484*E1484,2)</f>
        <v>-547897.5</v>
      </c>
      <c r="G1484" s="46"/>
      <c r="H1484" s="442"/>
    </row>
    <row r="1485" spans="1:8" ht="25.5" x14ac:dyDescent="0.2">
      <c r="A1485" s="70" t="s">
        <v>204</v>
      </c>
      <c r="B1485" s="431" t="s">
        <v>205</v>
      </c>
      <c r="C1485" s="136">
        <v>-9</v>
      </c>
      <c r="D1485" s="69" t="s">
        <v>25</v>
      </c>
      <c r="E1485" s="68">
        <f>137971*1.18</f>
        <v>162805.78</v>
      </c>
      <c r="F1485" s="411">
        <f>ROUND(C1485*E1485,2)</f>
        <v>-1465252.02</v>
      </c>
      <c r="G1485" s="46"/>
      <c r="H1485" s="442"/>
    </row>
    <row r="1486" spans="1:8" s="47" customFormat="1" x14ac:dyDescent="0.2">
      <c r="A1486" s="70" t="s">
        <v>206</v>
      </c>
      <c r="B1486" s="431" t="s">
        <v>207</v>
      </c>
      <c r="C1486" s="136">
        <v>-18</v>
      </c>
      <c r="D1486" s="69" t="s">
        <v>25</v>
      </c>
      <c r="E1486" s="68">
        <v>691.67</v>
      </c>
      <c r="F1486" s="411">
        <f>ROUND(C1486*E1486,2)</f>
        <v>-12450.06</v>
      </c>
      <c r="G1486" s="46"/>
      <c r="H1486" s="408"/>
    </row>
    <row r="1487" spans="1:8" s="47" customFormat="1" x14ac:dyDescent="0.2">
      <c r="A1487" s="64"/>
      <c r="B1487" s="86"/>
      <c r="C1487" s="107"/>
      <c r="D1487" s="60"/>
      <c r="E1487" s="85"/>
      <c r="F1487" s="411"/>
      <c r="G1487" s="46"/>
      <c r="H1487" s="408"/>
    </row>
    <row r="1488" spans="1:8" s="440" customFormat="1" ht="12" customHeight="1" x14ac:dyDescent="0.2">
      <c r="A1488" s="443">
        <v>14.6</v>
      </c>
      <c r="B1488" s="84" t="s">
        <v>208</v>
      </c>
      <c r="C1488" s="444"/>
      <c r="D1488" s="237"/>
      <c r="E1488" s="444"/>
      <c r="F1488" s="211">
        <f t="shared" ref="F1488:F1492" si="73">ROUND(C1488*E1488,2)</f>
        <v>0</v>
      </c>
      <c r="G1488" s="46"/>
      <c r="H1488" s="439"/>
    </row>
    <row r="1489" spans="1:8" s="440" customFormat="1" x14ac:dyDescent="0.2">
      <c r="A1489" s="445" t="s">
        <v>213</v>
      </c>
      <c r="B1489" s="86" t="s">
        <v>214</v>
      </c>
      <c r="C1489" s="136">
        <v>-1.94</v>
      </c>
      <c r="D1489" s="69" t="s">
        <v>38</v>
      </c>
      <c r="E1489" s="68">
        <f>3500*1.18</f>
        <v>4130</v>
      </c>
      <c r="F1489" s="411">
        <f t="shared" si="73"/>
        <v>-8012.2</v>
      </c>
      <c r="G1489" s="46"/>
      <c r="H1489" s="439"/>
    </row>
    <row r="1490" spans="1:8" s="440" customFormat="1" x14ac:dyDescent="0.2">
      <c r="A1490" s="445" t="s">
        <v>215</v>
      </c>
      <c r="B1490" s="86" t="s">
        <v>216</v>
      </c>
      <c r="C1490" s="136">
        <v>-1.94</v>
      </c>
      <c r="D1490" s="69" t="s">
        <v>38</v>
      </c>
      <c r="E1490" s="68">
        <f>E1489</f>
        <v>4130</v>
      </c>
      <c r="F1490" s="411">
        <f t="shared" si="73"/>
        <v>-8012.2</v>
      </c>
      <c r="G1490" s="46"/>
      <c r="H1490" s="439"/>
    </row>
    <row r="1491" spans="1:8" s="440" customFormat="1" x14ac:dyDescent="0.2">
      <c r="A1491" s="445" t="s">
        <v>217</v>
      </c>
      <c r="B1491" s="86" t="s">
        <v>218</v>
      </c>
      <c r="C1491" s="136">
        <v>-1.94</v>
      </c>
      <c r="D1491" s="69" t="s">
        <v>38</v>
      </c>
      <c r="E1491" s="68">
        <f>E1490</f>
        <v>4130</v>
      </c>
      <c r="F1491" s="411">
        <f t="shared" si="73"/>
        <v>-8012.2</v>
      </c>
      <c r="G1491" s="46"/>
      <c r="H1491" s="439"/>
    </row>
    <row r="1492" spans="1:8" s="440" customFormat="1" x14ac:dyDescent="0.2">
      <c r="A1492" s="445" t="s">
        <v>219</v>
      </c>
      <c r="B1492" s="86" t="s">
        <v>220</v>
      </c>
      <c r="C1492" s="136">
        <v>-7.06</v>
      </c>
      <c r="D1492" s="69" t="s">
        <v>38</v>
      </c>
      <c r="E1492" s="68">
        <f>E1491</f>
        <v>4130</v>
      </c>
      <c r="F1492" s="411">
        <f t="shared" si="73"/>
        <v>-29157.8</v>
      </c>
      <c r="G1492" s="46"/>
      <c r="H1492" s="439"/>
    </row>
    <row r="1493" spans="1:8" s="47" customFormat="1" x14ac:dyDescent="0.2">
      <c r="A1493" s="64"/>
      <c r="B1493" s="86"/>
      <c r="C1493" s="107"/>
      <c r="D1493" s="60"/>
      <c r="E1493" s="85"/>
      <c r="F1493" s="411"/>
      <c r="G1493" s="46"/>
      <c r="H1493" s="408"/>
    </row>
    <row r="1494" spans="1:8" s="440" customFormat="1" x14ac:dyDescent="0.2">
      <c r="A1494" s="443">
        <v>14.7</v>
      </c>
      <c r="B1494" s="84" t="s">
        <v>223</v>
      </c>
      <c r="C1494" s="444"/>
      <c r="D1494" s="237"/>
      <c r="E1494" s="444"/>
      <c r="F1494" s="211">
        <f t="shared" ref="F1494:F1498" si="74">ROUND(C1494*E1494,2)</f>
        <v>0</v>
      </c>
      <c r="G1494" s="46"/>
      <c r="H1494" s="439"/>
    </row>
    <row r="1495" spans="1:8" s="440" customFormat="1" x14ac:dyDescent="0.2">
      <c r="A1495" s="445" t="s">
        <v>226</v>
      </c>
      <c r="B1495" s="86" t="s">
        <v>214</v>
      </c>
      <c r="C1495" s="136">
        <v>-1.94</v>
      </c>
      <c r="D1495" s="69" t="s">
        <v>38</v>
      </c>
      <c r="E1495" s="68">
        <v>931.86</v>
      </c>
      <c r="F1495" s="411">
        <f t="shared" si="74"/>
        <v>-1807.81</v>
      </c>
      <c r="G1495" s="46"/>
      <c r="H1495" s="439"/>
    </row>
    <row r="1496" spans="1:8" s="440" customFormat="1" x14ac:dyDescent="0.2">
      <c r="A1496" s="445" t="s">
        <v>227</v>
      </c>
      <c r="B1496" s="86" t="s">
        <v>216</v>
      </c>
      <c r="C1496" s="136">
        <v>-1.94</v>
      </c>
      <c r="D1496" s="69" t="s">
        <v>38</v>
      </c>
      <c r="E1496" s="68">
        <v>931.86</v>
      </c>
      <c r="F1496" s="411">
        <f t="shared" si="74"/>
        <v>-1807.81</v>
      </c>
      <c r="G1496" s="46"/>
      <c r="H1496" s="439"/>
    </row>
    <row r="1497" spans="1:8" s="440" customFormat="1" x14ac:dyDescent="0.2">
      <c r="A1497" s="445" t="s">
        <v>228</v>
      </c>
      <c r="B1497" s="86" t="s">
        <v>218</v>
      </c>
      <c r="C1497" s="136">
        <v>-1.94</v>
      </c>
      <c r="D1497" s="69" t="s">
        <v>38</v>
      </c>
      <c r="E1497" s="68">
        <v>931.86</v>
      </c>
      <c r="F1497" s="411">
        <f t="shared" si="74"/>
        <v>-1807.81</v>
      </c>
      <c r="G1497" s="46"/>
      <c r="H1497" s="439"/>
    </row>
    <row r="1498" spans="1:8" s="440" customFormat="1" x14ac:dyDescent="0.2">
      <c r="A1498" s="445" t="s">
        <v>229</v>
      </c>
      <c r="B1498" s="86" t="s">
        <v>220</v>
      </c>
      <c r="C1498" s="136">
        <v>-7.06</v>
      </c>
      <c r="D1498" s="69" t="s">
        <v>38</v>
      </c>
      <c r="E1498" s="68">
        <v>931.86</v>
      </c>
      <c r="F1498" s="411">
        <f t="shared" si="74"/>
        <v>-6578.93</v>
      </c>
      <c r="G1498" s="46"/>
      <c r="H1498" s="439"/>
    </row>
    <row r="1499" spans="1:8" s="47" customFormat="1" x14ac:dyDescent="0.2">
      <c r="A1499" s="64"/>
      <c r="B1499" s="86"/>
      <c r="C1499" s="107"/>
      <c r="D1499" s="60"/>
      <c r="E1499" s="85"/>
      <c r="F1499" s="411"/>
      <c r="G1499" s="46"/>
      <c r="H1499" s="408"/>
    </row>
    <row r="1500" spans="1:8" s="440" customFormat="1" x14ac:dyDescent="0.2">
      <c r="A1500" s="443">
        <v>14.8</v>
      </c>
      <c r="B1500" s="27" t="s">
        <v>1065</v>
      </c>
      <c r="C1500" s="444"/>
      <c r="D1500" s="237"/>
      <c r="E1500" s="444"/>
      <c r="F1500" s="211">
        <f t="shared" ref="F1500" si="75">ROUND(C1500*E1500,2)</f>
        <v>0</v>
      </c>
      <c r="G1500" s="46"/>
      <c r="H1500" s="439"/>
    </row>
    <row r="1501" spans="1:8" s="440" customFormat="1" ht="15" customHeight="1" x14ac:dyDescent="0.2">
      <c r="A1501" s="274" t="s">
        <v>231</v>
      </c>
      <c r="B1501" s="136" t="s">
        <v>232</v>
      </c>
      <c r="C1501" s="136">
        <v>-36</v>
      </c>
      <c r="D1501" s="99" t="s">
        <v>25</v>
      </c>
      <c r="E1501" s="30">
        <v>4314.2</v>
      </c>
      <c r="F1501" s="411">
        <f>ROUND(C1501*E1501,2)</f>
        <v>-155311.20000000001</v>
      </c>
      <c r="G1501" s="46"/>
      <c r="H1501" s="439"/>
    </row>
    <row r="1502" spans="1:8" s="47" customFormat="1" ht="9" customHeight="1" x14ac:dyDescent="0.2">
      <c r="A1502" s="64"/>
      <c r="B1502" s="86"/>
      <c r="C1502" s="107"/>
      <c r="D1502" s="60"/>
      <c r="E1502" s="85"/>
      <c r="F1502" s="411"/>
      <c r="G1502" s="46"/>
      <c r="H1502" s="408"/>
    </row>
    <row r="1503" spans="1:8" s="440" customFormat="1" x14ac:dyDescent="0.2">
      <c r="A1503" s="261">
        <v>15</v>
      </c>
      <c r="B1503" s="67" t="s">
        <v>233</v>
      </c>
      <c r="C1503" s="262"/>
      <c r="D1503" s="214"/>
      <c r="E1503" s="213"/>
      <c r="F1503" s="211">
        <f t="shared" ref="F1503:F1506" si="76">ROUND(C1503*E1503,2)</f>
        <v>0</v>
      </c>
      <c r="G1503" s="46"/>
      <c r="H1503" s="439"/>
    </row>
    <row r="1504" spans="1:8" s="440" customFormat="1" ht="6.75" customHeight="1" x14ac:dyDescent="0.2">
      <c r="A1504" s="215"/>
      <c r="B1504" s="91"/>
      <c r="C1504" s="213"/>
      <c r="D1504" s="214"/>
      <c r="E1504" s="213"/>
      <c r="F1504" s="211">
        <f t="shared" si="76"/>
        <v>0</v>
      </c>
      <c r="G1504" s="46"/>
      <c r="H1504" s="439"/>
    </row>
    <row r="1505" spans="1:8" s="440" customFormat="1" x14ac:dyDescent="0.2">
      <c r="A1505" s="221">
        <v>15.2</v>
      </c>
      <c r="B1505" s="67" t="s">
        <v>234</v>
      </c>
      <c r="C1505" s="213"/>
      <c r="D1505" s="214"/>
      <c r="E1505" s="213"/>
      <c r="F1505" s="211">
        <f t="shared" si="76"/>
        <v>0</v>
      </c>
      <c r="G1505" s="46"/>
      <c r="H1505" s="439"/>
    </row>
    <row r="1506" spans="1:8" s="440" customFormat="1" x14ac:dyDescent="0.2">
      <c r="A1506" s="215" t="s">
        <v>235</v>
      </c>
      <c r="B1506" s="91" t="s">
        <v>124</v>
      </c>
      <c r="C1506" s="136">
        <v>-54.21</v>
      </c>
      <c r="D1506" s="99" t="s">
        <v>85</v>
      </c>
      <c r="E1506" s="30">
        <v>306.62</v>
      </c>
      <c r="F1506" s="411">
        <f t="shared" si="76"/>
        <v>-16621.87</v>
      </c>
      <c r="G1506" s="46"/>
      <c r="H1506" s="439"/>
    </row>
    <row r="1507" spans="1:8" s="47" customFormat="1" x14ac:dyDescent="0.2">
      <c r="A1507" s="64"/>
      <c r="B1507" s="86"/>
      <c r="C1507" s="107"/>
      <c r="D1507" s="60"/>
      <c r="E1507" s="85"/>
      <c r="F1507" s="411"/>
      <c r="G1507" s="46"/>
      <c r="H1507" s="408"/>
    </row>
    <row r="1508" spans="1:8" s="440" customFormat="1" x14ac:dyDescent="0.2">
      <c r="A1508" s="212">
        <v>17</v>
      </c>
      <c r="B1508" s="73" t="s">
        <v>240</v>
      </c>
      <c r="C1508" s="213"/>
      <c r="D1508" s="214"/>
      <c r="E1508" s="213"/>
      <c r="F1508" s="211">
        <f t="shared" ref="F1508:F1511" si="77">ROUND(C1508*E1508,2)</f>
        <v>0</v>
      </c>
      <c r="G1508" s="46"/>
      <c r="H1508" s="439"/>
    </row>
    <row r="1509" spans="1:8" s="440" customFormat="1" ht="6" customHeight="1" x14ac:dyDescent="0.2">
      <c r="A1509" s="215"/>
      <c r="B1509" s="72"/>
      <c r="C1509" s="213"/>
      <c r="D1509" s="214"/>
      <c r="E1509" s="213"/>
      <c r="F1509" s="211">
        <f t="shared" si="77"/>
        <v>0</v>
      </c>
      <c r="G1509" s="46"/>
      <c r="H1509" s="439"/>
    </row>
    <row r="1510" spans="1:8" s="440" customFormat="1" x14ac:dyDescent="0.2">
      <c r="A1510" s="221">
        <v>17.2</v>
      </c>
      <c r="B1510" s="73" t="s">
        <v>241</v>
      </c>
      <c r="C1510" s="213"/>
      <c r="D1510" s="214"/>
      <c r="E1510" s="213"/>
      <c r="F1510" s="211">
        <f t="shared" si="77"/>
        <v>0</v>
      </c>
      <c r="G1510" s="46"/>
      <c r="H1510" s="439"/>
    </row>
    <row r="1511" spans="1:8" s="440" customFormat="1" x14ac:dyDescent="0.2">
      <c r="A1511" s="215" t="s">
        <v>242</v>
      </c>
      <c r="B1511" s="72" t="s">
        <v>124</v>
      </c>
      <c r="C1511" s="136">
        <v>-32.299999999999997</v>
      </c>
      <c r="D1511" s="99" t="s">
        <v>85</v>
      </c>
      <c r="E1511" s="30">
        <v>306.62</v>
      </c>
      <c r="F1511" s="411">
        <f t="shared" si="77"/>
        <v>-9903.83</v>
      </c>
      <c r="G1511" s="46"/>
      <c r="H1511" s="439"/>
    </row>
    <row r="1512" spans="1:8" s="47" customFormat="1" x14ac:dyDescent="0.2">
      <c r="A1512" s="64"/>
      <c r="B1512" s="86"/>
      <c r="C1512" s="107"/>
      <c r="D1512" s="60"/>
      <c r="E1512" s="85"/>
      <c r="F1512" s="411"/>
      <c r="G1512" s="46"/>
      <c r="H1512" s="408"/>
    </row>
    <row r="1513" spans="1:8" s="440" customFormat="1" ht="25.5" x14ac:dyDescent="0.2">
      <c r="A1513" s="212">
        <v>21</v>
      </c>
      <c r="B1513" s="73" t="s">
        <v>275</v>
      </c>
      <c r="C1513" s="213"/>
      <c r="D1513" s="214"/>
      <c r="E1513" s="213"/>
      <c r="F1513" s="211">
        <f t="shared" ref="F1513:F1514" si="78">ROUND(C1513*E1513,2)</f>
        <v>0</v>
      </c>
      <c r="G1513" s="46"/>
      <c r="H1513" s="439"/>
    </row>
    <row r="1514" spans="1:8" s="440" customFormat="1" x14ac:dyDescent="0.2">
      <c r="A1514" s="221">
        <v>21.1</v>
      </c>
      <c r="B1514" s="73" t="s">
        <v>276</v>
      </c>
      <c r="C1514" s="262"/>
      <c r="D1514" s="245"/>
      <c r="E1514" s="262"/>
      <c r="F1514" s="211">
        <f t="shared" si="78"/>
        <v>0</v>
      </c>
      <c r="G1514" s="46"/>
      <c r="H1514" s="439"/>
    </row>
    <row r="1515" spans="1:8" s="440" customFormat="1" x14ac:dyDescent="0.2">
      <c r="A1515" s="215" t="s">
        <v>279</v>
      </c>
      <c r="B1515" s="72" t="s">
        <v>280</v>
      </c>
      <c r="C1515" s="136">
        <v>-1</v>
      </c>
      <c r="D1515" s="214" t="s">
        <v>25</v>
      </c>
      <c r="E1515" s="213">
        <v>2358.1799999999998</v>
      </c>
      <c r="F1515" s="411">
        <f>ROUND(C1515*E1515,2)</f>
        <v>-2358.1799999999998</v>
      </c>
      <c r="G1515" s="46"/>
      <c r="H1515" s="439"/>
    </row>
    <row r="1516" spans="1:8" s="440" customFormat="1" x14ac:dyDescent="0.2">
      <c r="A1516" s="215" t="s">
        <v>281</v>
      </c>
      <c r="B1516" s="72" t="s">
        <v>282</v>
      </c>
      <c r="C1516" s="136">
        <v>-1</v>
      </c>
      <c r="D1516" s="214" t="s">
        <v>25</v>
      </c>
      <c r="E1516" s="213">
        <v>9021.2099999999991</v>
      </c>
      <c r="F1516" s="411">
        <f>ROUND(C1516*E1516,2)</f>
        <v>-9021.2099999999991</v>
      </c>
      <c r="G1516" s="46"/>
      <c r="H1516" s="439"/>
    </row>
    <row r="1517" spans="1:8" s="47" customFormat="1" x14ac:dyDescent="0.2">
      <c r="A1517" s="64"/>
      <c r="B1517" s="86"/>
      <c r="C1517" s="107"/>
      <c r="D1517" s="60"/>
      <c r="E1517" s="85"/>
      <c r="F1517" s="411"/>
      <c r="G1517" s="46"/>
      <c r="H1517" s="408"/>
    </row>
    <row r="1518" spans="1:8" s="440" customFormat="1" x14ac:dyDescent="0.2">
      <c r="A1518" s="212">
        <v>22</v>
      </c>
      <c r="B1518" s="73" t="s">
        <v>283</v>
      </c>
      <c r="C1518" s="213"/>
      <c r="D1518" s="214"/>
      <c r="E1518" s="213"/>
      <c r="F1518" s="211">
        <f t="shared" ref="F1518:F1521" si="79">ROUND(C1518*E1518,2)</f>
        <v>0</v>
      </c>
      <c r="G1518" s="46"/>
      <c r="H1518" s="439"/>
    </row>
    <row r="1519" spans="1:8" s="440" customFormat="1" ht="25.5" x14ac:dyDescent="0.2">
      <c r="A1519" s="274">
        <v>22.5</v>
      </c>
      <c r="B1519" s="72" t="s">
        <v>288</v>
      </c>
      <c r="C1519" s="136">
        <v>-2</v>
      </c>
      <c r="D1519" s="214" t="s">
        <v>25</v>
      </c>
      <c r="E1519" s="213">
        <v>6360.5</v>
      </c>
      <c r="F1519" s="411">
        <f t="shared" si="79"/>
        <v>-12721</v>
      </c>
      <c r="G1519" s="46"/>
      <c r="H1519" s="439"/>
    </row>
    <row r="1520" spans="1:8" s="440" customFormat="1" ht="25.5" x14ac:dyDescent="0.2">
      <c r="A1520" s="274">
        <v>22.7</v>
      </c>
      <c r="B1520" s="72" t="s">
        <v>290</v>
      </c>
      <c r="C1520" s="136">
        <v>-1</v>
      </c>
      <c r="D1520" s="214" t="s">
        <v>25</v>
      </c>
      <c r="E1520" s="213">
        <v>7835.5</v>
      </c>
      <c r="F1520" s="411">
        <f t="shared" si="79"/>
        <v>-7835.5</v>
      </c>
      <c r="G1520" s="46"/>
      <c r="H1520" s="439"/>
    </row>
    <row r="1521" spans="1:8" s="440" customFormat="1" ht="25.5" x14ac:dyDescent="0.2">
      <c r="A1521" s="274">
        <v>22.8</v>
      </c>
      <c r="B1521" s="72" t="s">
        <v>291</v>
      </c>
      <c r="C1521" s="136">
        <v>-1</v>
      </c>
      <c r="D1521" s="214" t="s">
        <v>25</v>
      </c>
      <c r="E1521" s="213">
        <v>8661.5</v>
      </c>
      <c r="F1521" s="411">
        <f t="shared" si="79"/>
        <v>-8661.5</v>
      </c>
      <c r="G1521" s="46"/>
      <c r="H1521" s="439"/>
    </row>
    <row r="1522" spans="1:8" s="47" customFormat="1" x14ac:dyDescent="0.2">
      <c r="A1522" s="64"/>
      <c r="B1522" s="86"/>
      <c r="C1522" s="136"/>
      <c r="D1522" s="214"/>
      <c r="E1522" s="213"/>
      <c r="F1522" s="211"/>
      <c r="G1522" s="46"/>
      <c r="H1522" s="408"/>
    </row>
    <row r="1523" spans="1:8" s="440" customFormat="1" x14ac:dyDescent="0.2">
      <c r="A1523" s="446">
        <v>26</v>
      </c>
      <c r="B1523" s="72" t="s">
        <v>303</v>
      </c>
      <c r="C1523" s="136">
        <v>-1</v>
      </c>
      <c r="D1523" s="214" t="s">
        <v>25</v>
      </c>
      <c r="E1523" s="213">
        <v>167198</v>
      </c>
      <c r="F1523" s="411">
        <f t="shared" ref="F1523" si="80">ROUND(C1523*E1523,2)</f>
        <v>-167198</v>
      </c>
      <c r="G1523" s="46"/>
      <c r="H1523" s="439"/>
    </row>
    <row r="1524" spans="1:8" s="47" customFormat="1" x14ac:dyDescent="0.2">
      <c r="A1524" s="64"/>
      <c r="B1524" s="86"/>
      <c r="C1524" s="136"/>
      <c r="D1524" s="214"/>
      <c r="E1524" s="213"/>
      <c r="F1524" s="211"/>
      <c r="G1524" s="46"/>
      <c r="H1524" s="408"/>
    </row>
    <row r="1525" spans="1:8" x14ac:dyDescent="0.2">
      <c r="A1525" s="246">
        <v>31</v>
      </c>
      <c r="B1525" s="259" t="s">
        <v>1066</v>
      </c>
      <c r="C1525" s="136"/>
      <c r="D1525" s="214"/>
      <c r="E1525" s="213"/>
      <c r="F1525" s="211">
        <f>ROUND(C1525*E1525,2)</f>
        <v>0</v>
      </c>
      <c r="G1525" s="46"/>
      <c r="H1525" s="442"/>
    </row>
    <row r="1526" spans="1:8" ht="25.5" x14ac:dyDescent="0.2">
      <c r="A1526" s="252">
        <v>31.2</v>
      </c>
      <c r="B1526" s="447" t="s">
        <v>937</v>
      </c>
      <c r="C1526" s="141">
        <v>-97.99</v>
      </c>
      <c r="D1526" s="219" t="s">
        <v>38</v>
      </c>
      <c r="E1526" s="448">
        <v>5026.9799999999996</v>
      </c>
      <c r="F1526" s="407">
        <f>ROUND(C1526*E1526,2)</f>
        <v>-492593.77</v>
      </c>
      <c r="G1526" s="46"/>
      <c r="H1526" s="442"/>
    </row>
    <row r="1527" spans="1:8" s="47" customFormat="1" x14ac:dyDescent="0.2">
      <c r="A1527" s="64"/>
      <c r="B1527" s="86"/>
      <c r="C1527" s="107"/>
      <c r="D1527" s="60"/>
      <c r="E1527" s="85"/>
      <c r="F1527" s="411"/>
      <c r="G1527" s="46"/>
      <c r="H1527" s="408"/>
    </row>
    <row r="1528" spans="1:8" s="47" customFormat="1" x14ac:dyDescent="0.2">
      <c r="A1528" s="71" t="s">
        <v>71</v>
      </c>
      <c r="B1528" s="67" t="s">
        <v>304</v>
      </c>
      <c r="C1528" s="68"/>
      <c r="D1528" s="99"/>
      <c r="E1528" s="68"/>
      <c r="F1528" s="30">
        <f t="shared" ref="F1528" si="81">ROUND(C1528*E1528,2)</f>
        <v>0</v>
      </c>
      <c r="G1528" s="46"/>
      <c r="H1528" s="408"/>
    </row>
    <row r="1529" spans="1:8" s="47" customFormat="1" ht="5.25" customHeight="1" x14ac:dyDescent="0.2">
      <c r="A1529" s="64"/>
      <c r="B1529" s="86"/>
      <c r="C1529" s="107"/>
      <c r="D1529" s="60"/>
      <c r="E1529" s="85"/>
      <c r="F1529" s="411"/>
      <c r="G1529" s="46"/>
      <c r="H1529" s="408"/>
    </row>
    <row r="1530" spans="1:8" s="47" customFormat="1" x14ac:dyDescent="0.2">
      <c r="A1530" s="66">
        <v>5</v>
      </c>
      <c r="B1530" s="73" t="s">
        <v>234</v>
      </c>
      <c r="C1530" s="68"/>
      <c r="D1530" s="69"/>
      <c r="E1530" s="68"/>
      <c r="F1530" s="30">
        <f t="shared" ref="F1530:F1531" si="82">ROUND(C1530*E1530,2)</f>
        <v>0</v>
      </c>
      <c r="G1530" s="46"/>
      <c r="H1530" s="408"/>
    </row>
    <row r="1531" spans="1:8" s="47" customFormat="1" x14ac:dyDescent="0.2">
      <c r="A1531" s="75">
        <v>5.8</v>
      </c>
      <c r="B1531" s="72" t="s">
        <v>328</v>
      </c>
      <c r="C1531" s="136">
        <v>-18.3</v>
      </c>
      <c r="D1531" s="214" t="s">
        <v>85</v>
      </c>
      <c r="E1531" s="213">
        <v>950</v>
      </c>
      <c r="F1531" s="411">
        <f t="shared" si="82"/>
        <v>-17385</v>
      </c>
      <c r="G1531" s="46"/>
      <c r="H1531" s="408"/>
    </row>
    <row r="1532" spans="1:8" s="47" customFormat="1" x14ac:dyDescent="0.2">
      <c r="A1532" s="64"/>
      <c r="B1532" s="86"/>
      <c r="C1532" s="107"/>
      <c r="D1532" s="60"/>
      <c r="E1532" s="85"/>
      <c r="F1532" s="411"/>
      <c r="G1532" s="46"/>
      <c r="H1532" s="408"/>
    </row>
    <row r="1533" spans="1:8" s="47" customFormat="1" x14ac:dyDescent="0.2">
      <c r="A1533" s="66">
        <v>6</v>
      </c>
      <c r="B1533" s="73" t="s">
        <v>332</v>
      </c>
      <c r="C1533" s="68"/>
      <c r="D1533" s="69"/>
      <c r="E1533" s="68"/>
      <c r="F1533" s="30">
        <f t="shared" ref="F1533:F1534" si="83">ROUND(C1533*E1533,2)</f>
        <v>0</v>
      </c>
      <c r="G1533" s="46"/>
      <c r="H1533" s="408"/>
    </row>
    <row r="1534" spans="1:8" s="47" customFormat="1" ht="12" customHeight="1" x14ac:dyDescent="0.2">
      <c r="A1534" s="75">
        <v>6.2</v>
      </c>
      <c r="B1534" s="72" t="s">
        <v>334</v>
      </c>
      <c r="C1534" s="136">
        <v>-1</v>
      </c>
      <c r="D1534" s="214" t="s">
        <v>25</v>
      </c>
      <c r="E1534" s="213">
        <v>39550</v>
      </c>
      <c r="F1534" s="411">
        <f t="shared" si="83"/>
        <v>-39550</v>
      </c>
      <c r="G1534" s="46"/>
      <c r="H1534" s="408"/>
    </row>
    <row r="1535" spans="1:8" s="47" customFormat="1" ht="11.25" customHeight="1" x14ac:dyDescent="0.2">
      <c r="A1535" s="64"/>
      <c r="B1535" s="86"/>
      <c r="C1535" s="107"/>
      <c r="D1535" s="60"/>
      <c r="E1535" s="85"/>
      <c r="F1535" s="411"/>
      <c r="G1535" s="46"/>
      <c r="H1535" s="408"/>
    </row>
    <row r="1536" spans="1:8" s="47" customFormat="1" x14ac:dyDescent="0.2">
      <c r="A1536" s="70">
        <v>8</v>
      </c>
      <c r="B1536" s="72" t="s">
        <v>338</v>
      </c>
      <c r="C1536" s="136">
        <v>-1</v>
      </c>
      <c r="D1536" s="214" t="s">
        <v>25</v>
      </c>
      <c r="E1536" s="213">
        <v>32500</v>
      </c>
      <c r="F1536" s="411">
        <f t="shared" ref="F1536" si="84">ROUND(C1536*E1536,2)</f>
        <v>-32500</v>
      </c>
      <c r="G1536" s="46"/>
      <c r="H1536" s="408"/>
    </row>
    <row r="1537" spans="1:8" s="47" customFormat="1" x14ac:dyDescent="0.2">
      <c r="A1537" s="64"/>
      <c r="B1537" s="86"/>
      <c r="C1537" s="107"/>
      <c r="D1537" s="60"/>
      <c r="E1537" s="85"/>
      <c r="F1537" s="411"/>
      <c r="G1537" s="46"/>
      <c r="H1537" s="408"/>
    </row>
    <row r="1538" spans="1:8" s="47" customFormat="1" x14ac:dyDescent="0.2">
      <c r="A1538" s="66">
        <v>17</v>
      </c>
      <c r="B1538" s="73" t="s">
        <v>397</v>
      </c>
      <c r="C1538" s="68"/>
      <c r="D1538" s="69"/>
      <c r="E1538" s="68"/>
      <c r="F1538" s="30">
        <f t="shared" ref="F1538:F1539" si="85">ROUND(C1538*E1538,2)</f>
        <v>0</v>
      </c>
      <c r="G1538" s="46"/>
      <c r="H1538" s="408"/>
    </row>
    <row r="1539" spans="1:8" s="47" customFormat="1" x14ac:dyDescent="0.2">
      <c r="A1539" s="75">
        <v>17.3</v>
      </c>
      <c r="B1539" s="72" t="s">
        <v>400</v>
      </c>
      <c r="C1539" s="136">
        <v>-1.2</v>
      </c>
      <c r="D1539" s="214" t="s">
        <v>85</v>
      </c>
      <c r="E1539" s="213">
        <v>4470.43</v>
      </c>
      <c r="F1539" s="411">
        <f t="shared" si="85"/>
        <v>-5364.52</v>
      </c>
      <c r="G1539" s="46"/>
      <c r="H1539" s="408"/>
    </row>
    <row r="1540" spans="1:8" s="47" customFormat="1" x14ac:dyDescent="0.2">
      <c r="A1540" s="64"/>
      <c r="B1540" s="86"/>
      <c r="C1540" s="107"/>
      <c r="D1540" s="60"/>
      <c r="E1540" s="85"/>
      <c r="F1540" s="411"/>
      <c r="G1540" s="46"/>
      <c r="H1540" s="408"/>
    </row>
    <row r="1541" spans="1:8" s="47" customFormat="1" x14ac:dyDescent="0.2">
      <c r="A1541" s="66" t="s">
        <v>76</v>
      </c>
      <c r="B1541" s="67" t="s">
        <v>428</v>
      </c>
      <c r="C1541" s="68"/>
      <c r="D1541" s="99"/>
      <c r="E1541" s="68"/>
      <c r="F1541" s="30">
        <f t="shared" ref="F1541" si="86">ROUND(C1541*E1541,2)</f>
        <v>0</v>
      </c>
      <c r="G1541" s="46"/>
      <c r="H1541" s="408"/>
    </row>
    <row r="1542" spans="1:8" s="47" customFormat="1" ht="10.5" customHeight="1" x14ac:dyDescent="0.2">
      <c r="A1542" s="64"/>
      <c r="B1542" s="86"/>
      <c r="C1542" s="107"/>
      <c r="D1542" s="60"/>
      <c r="E1542" s="85"/>
      <c r="F1542" s="411"/>
      <c r="G1542" s="46"/>
      <c r="H1542" s="408"/>
    </row>
    <row r="1543" spans="1:8" s="47" customFormat="1" x14ac:dyDescent="0.2">
      <c r="A1543" s="92">
        <v>7</v>
      </c>
      <c r="B1543" s="73" t="s">
        <v>441</v>
      </c>
      <c r="C1543" s="136">
        <v>-1</v>
      </c>
      <c r="D1543" s="214" t="s">
        <v>25</v>
      </c>
      <c r="E1543" s="213">
        <v>8200</v>
      </c>
      <c r="F1543" s="411">
        <f t="shared" ref="F1543" si="87">ROUND(C1543*E1543,2)</f>
        <v>-8200</v>
      </c>
      <c r="G1543" s="46"/>
      <c r="H1543" s="408"/>
    </row>
    <row r="1544" spans="1:8" s="47" customFormat="1" x14ac:dyDescent="0.2">
      <c r="A1544" s="64"/>
      <c r="B1544" s="86"/>
      <c r="C1544" s="107"/>
      <c r="D1544" s="60"/>
      <c r="E1544" s="85"/>
      <c r="F1544" s="411"/>
      <c r="G1544" s="46"/>
      <c r="H1544" s="408"/>
    </row>
    <row r="1545" spans="1:8" s="47" customFormat="1" x14ac:dyDescent="0.2">
      <c r="A1545" s="95">
        <v>10</v>
      </c>
      <c r="B1545" s="113" t="s">
        <v>446</v>
      </c>
      <c r="C1545" s="68"/>
      <c r="D1545" s="99"/>
      <c r="E1545" s="68"/>
      <c r="F1545" s="30">
        <f t="shared" ref="F1545:F1549" si="88">ROUND(C1545*E1545,2)</f>
        <v>0</v>
      </c>
      <c r="G1545" s="46"/>
      <c r="H1545" s="408"/>
    </row>
    <row r="1546" spans="1:8" s="47" customFormat="1" x14ac:dyDescent="0.2">
      <c r="A1546" s="114">
        <v>10.1</v>
      </c>
      <c r="B1546" s="115" t="s">
        <v>447</v>
      </c>
      <c r="C1546" s="136">
        <v>-2</v>
      </c>
      <c r="D1546" s="214" t="s">
        <v>25</v>
      </c>
      <c r="E1546" s="213">
        <v>139771</v>
      </c>
      <c r="F1546" s="411">
        <f t="shared" si="88"/>
        <v>-279542</v>
      </c>
      <c r="G1546" s="46"/>
      <c r="H1546" s="408"/>
    </row>
    <row r="1547" spans="1:8" s="47" customFormat="1" x14ac:dyDescent="0.2">
      <c r="A1547" s="114">
        <v>10.199999999999999</v>
      </c>
      <c r="B1547" s="115" t="s">
        <v>448</v>
      </c>
      <c r="C1547" s="136">
        <v>-5</v>
      </c>
      <c r="D1547" s="214" t="s">
        <v>25</v>
      </c>
      <c r="E1547" s="213">
        <v>53271.1</v>
      </c>
      <c r="F1547" s="411">
        <f t="shared" si="88"/>
        <v>-266355.5</v>
      </c>
      <c r="G1547" s="46"/>
      <c r="H1547" s="408"/>
    </row>
    <row r="1548" spans="1:8" s="47" customFormat="1" x14ac:dyDescent="0.2">
      <c r="A1548" s="114">
        <v>10.3</v>
      </c>
      <c r="B1548" s="115" t="s">
        <v>449</v>
      </c>
      <c r="C1548" s="136">
        <v>-1</v>
      </c>
      <c r="D1548" s="214" t="s">
        <v>25</v>
      </c>
      <c r="E1548" s="213">
        <v>28500</v>
      </c>
      <c r="F1548" s="411">
        <f t="shared" si="88"/>
        <v>-28500</v>
      </c>
      <c r="G1548" s="46"/>
      <c r="H1548" s="408"/>
    </row>
    <row r="1549" spans="1:8" s="47" customFormat="1" ht="25.5" x14ac:dyDescent="0.2">
      <c r="A1549" s="114">
        <v>10.4</v>
      </c>
      <c r="B1549" s="115" t="s">
        <v>450</v>
      </c>
      <c r="C1549" s="136">
        <v>-2</v>
      </c>
      <c r="D1549" s="214" t="s">
        <v>25</v>
      </c>
      <c r="E1549" s="213">
        <v>40928.6</v>
      </c>
      <c r="F1549" s="411">
        <f t="shared" si="88"/>
        <v>-81857.2</v>
      </c>
      <c r="G1549" s="46"/>
      <c r="H1549" s="408"/>
    </row>
    <row r="1550" spans="1:8" s="47" customFormat="1" x14ac:dyDescent="0.2">
      <c r="A1550" s="64"/>
      <c r="B1550" s="86"/>
      <c r="C1550" s="107"/>
      <c r="D1550" s="60"/>
      <c r="E1550" s="85"/>
      <c r="F1550" s="411"/>
      <c r="G1550" s="46"/>
      <c r="H1550" s="408"/>
    </row>
    <row r="1551" spans="1:8" s="440" customFormat="1" x14ac:dyDescent="0.2">
      <c r="A1551" s="449">
        <v>11</v>
      </c>
      <c r="B1551" s="73" t="s">
        <v>453</v>
      </c>
      <c r="C1551" s="136">
        <v>-1</v>
      </c>
      <c r="D1551" s="214" t="s">
        <v>25</v>
      </c>
      <c r="E1551" s="213">
        <v>12500</v>
      </c>
      <c r="F1551" s="411">
        <f t="shared" ref="F1551" si="89">ROUND(C1551*E1551,2)</f>
        <v>-12500</v>
      </c>
      <c r="G1551" s="46"/>
      <c r="H1551" s="439"/>
    </row>
    <row r="1552" spans="1:8" s="440" customFormat="1" x14ac:dyDescent="0.2">
      <c r="A1552" s="215"/>
      <c r="B1552" s="72"/>
      <c r="C1552" s="136"/>
      <c r="D1552" s="214"/>
      <c r="E1552" s="213"/>
      <c r="F1552" s="411"/>
      <c r="G1552" s="46"/>
      <c r="H1552" s="439"/>
    </row>
    <row r="1553" spans="1:8" s="440" customFormat="1" ht="38.25" x14ac:dyDescent="0.2">
      <c r="A1553" s="102">
        <v>12</v>
      </c>
      <c r="B1553" s="113" t="s">
        <v>454</v>
      </c>
      <c r="C1553" s="450"/>
      <c r="D1553" s="214"/>
      <c r="E1553" s="213"/>
      <c r="F1553" s="211"/>
      <c r="G1553" s="46"/>
      <c r="H1553" s="439"/>
    </row>
    <row r="1554" spans="1:8" s="440" customFormat="1" x14ac:dyDescent="0.2">
      <c r="A1554" s="114">
        <v>12.2</v>
      </c>
      <c r="B1554" s="115" t="s">
        <v>456</v>
      </c>
      <c r="C1554" s="136">
        <v>-1</v>
      </c>
      <c r="D1554" s="214" t="s">
        <v>25</v>
      </c>
      <c r="E1554" s="213">
        <v>68950.7</v>
      </c>
      <c r="F1554" s="411">
        <f t="shared" ref="F1554" si="90">ROUND(C1554*E1554,2)</f>
        <v>-68950.7</v>
      </c>
      <c r="G1554" s="46"/>
      <c r="H1554" s="439"/>
    </row>
    <row r="1555" spans="1:8" s="440" customFormat="1" x14ac:dyDescent="0.2">
      <c r="A1555" s="114"/>
      <c r="B1555" s="115"/>
      <c r="C1555" s="136"/>
      <c r="D1555" s="214"/>
      <c r="E1555" s="213"/>
      <c r="F1555" s="411"/>
      <c r="G1555" s="46"/>
      <c r="H1555" s="439"/>
    </row>
    <row r="1556" spans="1:8" s="440" customFormat="1" x14ac:dyDescent="0.2">
      <c r="A1556" s="451" t="s">
        <v>460</v>
      </c>
      <c r="B1556" s="113" t="s">
        <v>461</v>
      </c>
      <c r="C1556" s="136"/>
      <c r="D1556" s="214"/>
      <c r="E1556" s="213"/>
      <c r="F1556" s="411">
        <f t="shared" ref="F1556:F1612" si="91">ROUND(C1556*E1556,2)</f>
        <v>0</v>
      </c>
      <c r="G1556" s="46"/>
      <c r="H1556" s="439"/>
    </row>
    <row r="1557" spans="1:8" s="440" customFormat="1" x14ac:dyDescent="0.2">
      <c r="A1557" s="215"/>
      <c r="B1557" s="91"/>
      <c r="C1557" s="136"/>
      <c r="D1557" s="214"/>
      <c r="E1557" s="213"/>
      <c r="F1557" s="411">
        <f t="shared" si="91"/>
        <v>0</v>
      </c>
      <c r="G1557" s="46"/>
      <c r="H1557" s="439"/>
    </row>
    <row r="1558" spans="1:8" s="440" customFormat="1" x14ac:dyDescent="0.2">
      <c r="A1558" s="212">
        <v>1</v>
      </c>
      <c r="B1558" s="113" t="s">
        <v>305</v>
      </c>
      <c r="C1558" s="136">
        <v>-1</v>
      </c>
      <c r="D1558" s="214" t="s">
        <v>25</v>
      </c>
      <c r="E1558" s="213">
        <v>2795.58</v>
      </c>
      <c r="F1558" s="411">
        <f>ROUND(C1558*E1558,2)</f>
        <v>-2795.58</v>
      </c>
      <c r="G1558" s="46"/>
      <c r="H1558" s="439"/>
    </row>
    <row r="1559" spans="1:8" s="440" customFormat="1" x14ac:dyDescent="0.2">
      <c r="A1559" s="215"/>
      <c r="B1559" s="91"/>
      <c r="C1559" s="136"/>
      <c r="D1559" s="214"/>
      <c r="E1559" s="213"/>
      <c r="F1559" s="411">
        <f t="shared" si="91"/>
        <v>0</v>
      </c>
      <c r="G1559" s="46"/>
      <c r="H1559" s="439"/>
    </row>
    <row r="1560" spans="1:8" s="440" customFormat="1" x14ac:dyDescent="0.2">
      <c r="A1560" s="212">
        <v>2</v>
      </c>
      <c r="B1560" s="113" t="s">
        <v>306</v>
      </c>
      <c r="C1560" s="136"/>
      <c r="D1560" s="214"/>
      <c r="E1560" s="213"/>
      <c r="F1560" s="411">
        <f t="shared" si="91"/>
        <v>0</v>
      </c>
      <c r="G1560" s="46"/>
      <c r="H1560" s="439"/>
    </row>
    <row r="1561" spans="1:8" s="440" customFormat="1" x14ac:dyDescent="0.2">
      <c r="A1561" s="274">
        <v>2.1</v>
      </c>
      <c r="B1561" s="115" t="s">
        <v>462</v>
      </c>
      <c r="C1561" s="136">
        <v>-16.09</v>
      </c>
      <c r="D1561" s="214" t="s">
        <v>38</v>
      </c>
      <c r="E1561" s="213">
        <v>317.68</v>
      </c>
      <c r="F1561" s="411">
        <f t="shared" si="91"/>
        <v>-5111.47</v>
      </c>
      <c r="G1561" s="46"/>
      <c r="H1561" s="439"/>
    </row>
    <row r="1562" spans="1:8" s="440" customFormat="1" x14ac:dyDescent="0.2">
      <c r="A1562" s="274">
        <v>2.2000000000000002</v>
      </c>
      <c r="B1562" s="115" t="s">
        <v>463</v>
      </c>
      <c r="C1562" s="136">
        <v>-6.93</v>
      </c>
      <c r="D1562" s="214" t="s">
        <v>38</v>
      </c>
      <c r="E1562" s="213">
        <v>66.27</v>
      </c>
      <c r="F1562" s="411">
        <f t="shared" si="91"/>
        <v>-459.25</v>
      </c>
      <c r="G1562" s="46"/>
      <c r="H1562" s="439"/>
    </row>
    <row r="1563" spans="1:8" s="440" customFormat="1" x14ac:dyDescent="0.2">
      <c r="A1563" s="274">
        <v>2.2999999999999998</v>
      </c>
      <c r="B1563" s="115" t="s">
        <v>464</v>
      </c>
      <c r="C1563" s="136">
        <v>-10.99</v>
      </c>
      <c r="D1563" s="214" t="s">
        <v>38</v>
      </c>
      <c r="E1563" s="213">
        <v>130.81</v>
      </c>
      <c r="F1563" s="411">
        <f t="shared" si="91"/>
        <v>-1437.6</v>
      </c>
      <c r="G1563" s="46"/>
      <c r="H1563" s="439"/>
    </row>
    <row r="1564" spans="1:8" s="440" customFormat="1" x14ac:dyDescent="0.2">
      <c r="A1564" s="215"/>
      <c r="B1564" s="91"/>
      <c r="C1564" s="136"/>
      <c r="D1564" s="214"/>
      <c r="E1564" s="213"/>
      <c r="F1564" s="411">
        <f t="shared" si="91"/>
        <v>0</v>
      </c>
      <c r="G1564" s="46"/>
      <c r="H1564" s="439"/>
    </row>
    <row r="1565" spans="1:8" s="440" customFormat="1" x14ac:dyDescent="0.2">
      <c r="A1565" s="212">
        <v>3</v>
      </c>
      <c r="B1565" s="113" t="s">
        <v>465</v>
      </c>
      <c r="C1565" s="136"/>
      <c r="D1565" s="214"/>
      <c r="E1565" s="213"/>
      <c r="F1565" s="411">
        <f t="shared" si="91"/>
        <v>0</v>
      </c>
      <c r="G1565" s="46"/>
      <c r="H1565" s="439"/>
    </row>
    <row r="1566" spans="1:8" s="440" customFormat="1" x14ac:dyDescent="0.2">
      <c r="A1566" s="274">
        <v>3.1</v>
      </c>
      <c r="B1566" s="115" t="s">
        <v>466</v>
      </c>
      <c r="C1566" s="136">
        <v>-6.44</v>
      </c>
      <c r="D1566" s="214" t="s">
        <v>38</v>
      </c>
      <c r="E1566" s="213">
        <v>7833.41</v>
      </c>
      <c r="F1566" s="411">
        <f t="shared" si="91"/>
        <v>-50447.16</v>
      </c>
      <c r="G1566" s="46"/>
      <c r="H1566" s="439"/>
    </row>
    <row r="1567" spans="1:8" s="440" customFormat="1" x14ac:dyDescent="0.2">
      <c r="A1567" s="274">
        <v>3.2</v>
      </c>
      <c r="B1567" s="115" t="s">
        <v>467</v>
      </c>
      <c r="C1567" s="136">
        <v>-0.24</v>
      </c>
      <c r="D1567" s="214" t="s">
        <v>38</v>
      </c>
      <c r="E1567" s="213">
        <v>19853.04</v>
      </c>
      <c r="F1567" s="411">
        <f t="shared" si="91"/>
        <v>-4764.7299999999996</v>
      </c>
      <c r="G1567" s="46"/>
      <c r="H1567" s="439"/>
    </row>
    <row r="1568" spans="1:8" s="440" customFormat="1" x14ac:dyDescent="0.2">
      <c r="A1568" s="274">
        <v>3.3</v>
      </c>
      <c r="B1568" s="115" t="s">
        <v>468</v>
      </c>
      <c r="C1568" s="136">
        <v>-6.24</v>
      </c>
      <c r="D1568" s="214" t="s">
        <v>38</v>
      </c>
      <c r="E1568" s="213">
        <v>14173.66</v>
      </c>
      <c r="F1568" s="411">
        <f t="shared" si="91"/>
        <v>-88443.64</v>
      </c>
      <c r="G1568" s="46"/>
      <c r="H1568" s="439"/>
    </row>
    <row r="1569" spans="1:8" s="440" customFormat="1" x14ac:dyDescent="0.2">
      <c r="A1569" s="215"/>
      <c r="B1569" s="91"/>
      <c r="C1569" s="136"/>
      <c r="D1569" s="214"/>
      <c r="E1569" s="213"/>
      <c r="F1569" s="411">
        <f t="shared" si="91"/>
        <v>0</v>
      </c>
      <c r="G1569" s="46"/>
      <c r="H1569" s="439"/>
    </row>
    <row r="1570" spans="1:8" s="440" customFormat="1" x14ac:dyDescent="0.2">
      <c r="A1570" s="212">
        <v>4</v>
      </c>
      <c r="B1570" s="113" t="s">
        <v>469</v>
      </c>
      <c r="C1570" s="136"/>
      <c r="D1570" s="214"/>
      <c r="E1570" s="213"/>
      <c r="F1570" s="411">
        <f t="shared" si="91"/>
        <v>0</v>
      </c>
      <c r="G1570" s="46"/>
      <c r="H1570" s="439"/>
    </row>
    <row r="1571" spans="1:8" s="440" customFormat="1" x14ac:dyDescent="0.2">
      <c r="A1571" s="274">
        <v>4.0999999999999996</v>
      </c>
      <c r="B1571" s="115" t="s">
        <v>470</v>
      </c>
      <c r="C1571" s="136">
        <v>-19.8</v>
      </c>
      <c r="D1571" s="214" t="s">
        <v>85</v>
      </c>
      <c r="E1571" s="213">
        <v>899.79</v>
      </c>
      <c r="F1571" s="411">
        <f t="shared" si="91"/>
        <v>-17815.84</v>
      </c>
      <c r="G1571" s="46"/>
      <c r="H1571" s="439"/>
    </row>
    <row r="1572" spans="1:8" s="440" customFormat="1" x14ac:dyDescent="0.2">
      <c r="A1572" s="274">
        <v>4.2</v>
      </c>
      <c r="B1572" s="115" t="s">
        <v>471</v>
      </c>
      <c r="C1572" s="136">
        <v>-97.41</v>
      </c>
      <c r="D1572" s="214" t="s">
        <v>85</v>
      </c>
      <c r="E1572" s="213">
        <v>962.09</v>
      </c>
      <c r="F1572" s="411">
        <f t="shared" si="91"/>
        <v>-93717.19</v>
      </c>
      <c r="G1572" s="46"/>
      <c r="H1572" s="439"/>
    </row>
    <row r="1573" spans="1:8" s="440" customFormat="1" x14ac:dyDescent="0.2">
      <c r="A1573" s="215"/>
      <c r="B1573" s="91"/>
      <c r="C1573" s="136"/>
      <c r="D1573" s="214"/>
      <c r="E1573" s="213"/>
      <c r="F1573" s="411">
        <f t="shared" si="91"/>
        <v>0</v>
      </c>
      <c r="G1573" s="46"/>
      <c r="H1573" s="439"/>
    </row>
    <row r="1574" spans="1:8" s="440" customFormat="1" x14ac:dyDescent="0.2">
      <c r="A1574" s="212">
        <v>5</v>
      </c>
      <c r="B1574" s="113" t="s">
        <v>472</v>
      </c>
      <c r="C1574" s="136"/>
      <c r="D1574" s="214"/>
      <c r="E1574" s="213"/>
      <c r="F1574" s="411">
        <f t="shared" si="91"/>
        <v>0</v>
      </c>
      <c r="G1574" s="46"/>
      <c r="H1574" s="439"/>
    </row>
    <row r="1575" spans="1:8" s="440" customFormat="1" x14ac:dyDescent="0.2">
      <c r="A1575" s="274">
        <v>5.0999999999999996</v>
      </c>
      <c r="B1575" s="115" t="s">
        <v>473</v>
      </c>
      <c r="C1575" s="136">
        <v>-46.2</v>
      </c>
      <c r="D1575" s="214" t="s">
        <v>85</v>
      </c>
      <c r="E1575" s="213">
        <v>453.25</v>
      </c>
      <c r="F1575" s="411">
        <f t="shared" si="91"/>
        <v>-20940.150000000001</v>
      </c>
      <c r="G1575" s="46"/>
      <c r="H1575" s="439"/>
    </row>
    <row r="1576" spans="1:8" s="440" customFormat="1" x14ac:dyDescent="0.2">
      <c r="A1576" s="274">
        <v>5.2</v>
      </c>
      <c r="B1576" s="115" t="s">
        <v>474</v>
      </c>
      <c r="C1576" s="136">
        <v>-180.38</v>
      </c>
      <c r="D1576" s="214" t="s">
        <v>85</v>
      </c>
      <c r="E1576" s="213">
        <v>274.02</v>
      </c>
      <c r="F1576" s="411">
        <f t="shared" si="91"/>
        <v>-49427.73</v>
      </c>
      <c r="G1576" s="46"/>
      <c r="H1576" s="439"/>
    </row>
    <row r="1577" spans="1:8" s="440" customFormat="1" x14ac:dyDescent="0.2">
      <c r="A1577" s="274">
        <v>5.3</v>
      </c>
      <c r="B1577" s="115" t="s">
        <v>475</v>
      </c>
      <c r="C1577" s="136">
        <v>-92.64</v>
      </c>
      <c r="D1577" s="214" t="s">
        <v>85</v>
      </c>
      <c r="E1577" s="213">
        <v>296.02</v>
      </c>
      <c r="F1577" s="411">
        <f t="shared" si="91"/>
        <v>-27423.29</v>
      </c>
      <c r="G1577" s="46"/>
      <c r="H1577" s="439"/>
    </row>
    <row r="1578" spans="1:8" s="440" customFormat="1" x14ac:dyDescent="0.2">
      <c r="A1578" s="274">
        <v>5.4</v>
      </c>
      <c r="B1578" s="115" t="s">
        <v>134</v>
      </c>
      <c r="C1578" s="136">
        <v>-181.86</v>
      </c>
      <c r="D1578" s="214" t="s">
        <v>85</v>
      </c>
      <c r="E1578" s="213"/>
      <c r="F1578" s="411">
        <f t="shared" si="91"/>
        <v>0</v>
      </c>
      <c r="G1578" s="46"/>
      <c r="H1578" s="439"/>
    </row>
    <row r="1579" spans="1:8" s="440" customFormat="1" x14ac:dyDescent="0.2">
      <c r="A1579" s="274">
        <v>5.5</v>
      </c>
      <c r="B1579" s="115" t="s">
        <v>476</v>
      </c>
      <c r="C1579" s="136">
        <v>-46.2</v>
      </c>
      <c r="D1579" s="214" t="s">
        <v>85</v>
      </c>
      <c r="E1579" s="213">
        <v>1011.92</v>
      </c>
      <c r="F1579" s="411">
        <f t="shared" si="91"/>
        <v>-46750.7</v>
      </c>
      <c r="G1579" s="46"/>
      <c r="H1579" s="439"/>
    </row>
    <row r="1580" spans="1:8" s="440" customFormat="1" x14ac:dyDescent="0.2">
      <c r="A1580" s="452">
        <v>5.6</v>
      </c>
      <c r="B1580" s="453" t="s">
        <v>477</v>
      </c>
      <c r="C1580" s="141">
        <v>-59</v>
      </c>
      <c r="D1580" s="219" t="s">
        <v>85</v>
      </c>
      <c r="E1580" s="448">
        <v>453.25</v>
      </c>
      <c r="F1580" s="407">
        <f t="shared" si="91"/>
        <v>-26741.75</v>
      </c>
      <c r="G1580" s="46"/>
      <c r="H1580" s="439"/>
    </row>
    <row r="1581" spans="1:8" s="440" customFormat="1" x14ac:dyDescent="0.2">
      <c r="A1581" s="274">
        <v>5.7</v>
      </c>
      <c r="B1581" s="115" t="s">
        <v>478</v>
      </c>
      <c r="C1581" s="136">
        <v>-54.95</v>
      </c>
      <c r="D1581" s="214" t="s">
        <v>129</v>
      </c>
      <c r="E1581" s="213">
        <v>288.8</v>
      </c>
      <c r="F1581" s="411">
        <f t="shared" si="91"/>
        <v>-15869.56</v>
      </c>
      <c r="G1581" s="46"/>
      <c r="H1581" s="439"/>
    </row>
    <row r="1582" spans="1:8" s="440" customFormat="1" x14ac:dyDescent="0.2">
      <c r="A1582" s="274">
        <v>5.8</v>
      </c>
      <c r="B1582" s="115" t="s">
        <v>295</v>
      </c>
      <c r="C1582" s="136">
        <v>-26.8</v>
      </c>
      <c r="D1582" s="214" t="s">
        <v>85</v>
      </c>
      <c r="E1582" s="213">
        <v>707.02</v>
      </c>
      <c r="F1582" s="411">
        <f t="shared" si="91"/>
        <v>-18948.14</v>
      </c>
      <c r="G1582" s="46"/>
      <c r="H1582" s="439"/>
    </row>
    <row r="1583" spans="1:8" s="440" customFormat="1" x14ac:dyDescent="0.2">
      <c r="A1583" s="274">
        <v>5.9</v>
      </c>
      <c r="B1583" s="115" t="s">
        <v>479</v>
      </c>
      <c r="C1583" s="136">
        <v>-281.3</v>
      </c>
      <c r="D1583" s="214" t="s">
        <v>85</v>
      </c>
      <c r="E1583" s="213">
        <v>113.92</v>
      </c>
      <c r="F1583" s="411">
        <f t="shared" si="91"/>
        <v>-32045.7</v>
      </c>
      <c r="G1583" s="46"/>
      <c r="H1583" s="439"/>
    </row>
    <row r="1584" spans="1:8" s="440" customFormat="1" x14ac:dyDescent="0.2">
      <c r="A1584" s="264">
        <v>5.0999999999999996</v>
      </c>
      <c r="B1584" s="115" t="s">
        <v>324</v>
      </c>
      <c r="C1584" s="136">
        <v>-31.15</v>
      </c>
      <c r="D1584" s="214" t="s">
        <v>129</v>
      </c>
      <c r="E1584" s="213">
        <v>419.54</v>
      </c>
      <c r="F1584" s="411">
        <f t="shared" si="91"/>
        <v>-13068.67</v>
      </c>
      <c r="G1584" s="46"/>
      <c r="H1584" s="439"/>
    </row>
    <row r="1585" spans="1:8" s="440" customFormat="1" ht="9.75" customHeight="1" x14ac:dyDescent="0.2">
      <c r="A1585" s="215"/>
      <c r="B1585" s="91"/>
      <c r="C1585" s="136"/>
      <c r="D1585" s="214"/>
      <c r="E1585" s="213"/>
      <c r="F1585" s="411">
        <f t="shared" si="91"/>
        <v>0</v>
      </c>
      <c r="G1585" s="46"/>
      <c r="H1585" s="439"/>
    </row>
    <row r="1586" spans="1:8" s="440" customFormat="1" x14ac:dyDescent="0.2">
      <c r="A1586" s="212">
        <v>6</v>
      </c>
      <c r="B1586" s="113" t="s">
        <v>480</v>
      </c>
      <c r="C1586" s="136"/>
      <c r="D1586" s="214"/>
      <c r="E1586" s="213"/>
      <c r="F1586" s="411">
        <f t="shared" si="91"/>
        <v>0</v>
      </c>
      <c r="G1586" s="46"/>
      <c r="H1586" s="439"/>
    </row>
    <row r="1587" spans="1:8" s="440" customFormat="1" x14ac:dyDescent="0.2">
      <c r="A1587" s="274">
        <v>6.1</v>
      </c>
      <c r="B1587" s="115" t="s">
        <v>384</v>
      </c>
      <c r="C1587" s="136">
        <v>-1</v>
      </c>
      <c r="D1587" s="214" t="s">
        <v>25</v>
      </c>
      <c r="E1587" s="213">
        <v>3454.43</v>
      </c>
      <c r="F1587" s="411">
        <f t="shared" si="91"/>
        <v>-3454.43</v>
      </c>
      <c r="G1587" s="46"/>
      <c r="H1587" s="439"/>
    </row>
    <row r="1588" spans="1:8" s="440" customFormat="1" x14ac:dyDescent="0.2">
      <c r="A1588" s="274">
        <v>6.2</v>
      </c>
      <c r="B1588" s="115" t="s">
        <v>481</v>
      </c>
      <c r="C1588" s="136">
        <v>-1</v>
      </c>
      <c r="D1588" s="214" t="s">
        <v>25</v>
      </c>
      <c r="E1588" s="213">
        <v>5226.5</v>
      </c>
      <c r="F1588" s="411">
        <f t="shared" si="91"/>
        <v>-5226.5</v>
      </c>
      <c r="G1588" s="46"/>
      <c r="H1588" s="439"/>
    </row>
    <row r="1589" spans="1:8" s="440" customFormat="1" x14ac:dyDescent="0.2">
      <c r="A1589" s="274">
        <v>6.3</v>
      </c>
      <c r="B1589" s="115" t="s">
        <v>382</v>
      </c>
      <c r="C1589" s="136">
        <v>-1</v>
      </c>
      <c r="D1589" s="214" t="s">
        <v>25</v>
      </c>
      <c r="E1589" s="213">
        <v>5299.06</v>
      </c>
      <c r="F1589" s="411">
        <f t="shared" si="91"/>
        <v>-5299.06</v>
      </c>
      <c r="G1589" s="46"/>
      <c r="H1589" s="439"/>
    </row>
    <row r="1590" spans="1:8" s="440" customFormat="1" x14ac:dyDescent="0.2">
      <c r="A1590" s="274">
        <v>6.4</v>
      </c>
      <c r="B1590" s="115" t="s">
        <v>482</v>
      </c>
      <c r="C1590" s="136">
        <v>-1</v>
      </c>
      <c r="D1590" s="214" t="s">
        <v>25</v>
      </c>
      <c r="E1590" s="213">
        <v>1500</v>
      </c>
      <c r="F1590" s="411">
        <f t="shared" si="91"/>
        <v>-1500</v>
      </c>
      <c r="G1590" s="46"/>
      <c r="H1590" s="439"/>
    </row>
    <row r="1591" spans="1:8" s="440" customFormat="1" x14ac:dyDescent="0.2">
      <c r="A1591" s="274">
        <v>6.5</v>
      </c>
      <c r="B1591" s="115" t="s">
        <v>385</v>
      </c>
      <c r="C1591" s="136">
        <v>-1</v>
      </c>
      <c r="D1591" s="214" t="s">
        <v>25</v>
      </c>
      <c r="E1591" s="213">
        <v>1313.21</v>
      </c>
      <c r="F1591" s="411">
        <f t="shared" si="91"/>
        <v>-1313.21</v>
      </c>
      <c r="G1591" s="46"/>
      <c r="H1591" s="439"/>
    </row>
    <row r="1592" spans="1:8" s="440" customFormat="1" x14ac:dyDescent="0.2">
      <c r="A1592" s="274">
        <v>6.6</v>
      </c>
      <c r="B1592" s="115" t="s">
        <v>386</v>
      </c>
      <c r="C1592" s="136">
        <v>-1</v>
      </c>
      <c r="D1592" s="214" t="s">
        <v>25</v>
      </c>
      <c r="E1592" s="213">
        <v>516.98</v>
      </c>
      <c r="F1592" s="411">
        <f t="shared" si="91"/>
        <v>-516.98</v>
      </c>
      <c r="G1592" s="46"/>
      <c r="H1592" s="439"/>
    </row>
    <row r="1593" spans="1:8" s="440" customFormat="1" x14ac:dyDescent="0.2">
      <c r="A1593" s="274">
        <v>6.7</v>
      </c>
      <c r="B1593" s="115" t="s">
        <v>483</v>
      </c>
      <c r="C1593" s="136">
        <v>-1</v>
      </c>
      <c r="D1593" s="214" t="s">
        <v>25</v>
      </c>
      <c r="E1593" s="213">
        <v>6957.22</v>
      </c>
      <c r="F1593" s="411">
        <f t="shared" si="91"/>
        <v>-6957.22</v>
      </c>
      <c r="G1593" s="46"/>
      <c r="H1593" s="439"/>
    </row>
    <row r="1594" spans="1:8" s="440" customFormat="1" x14ac:dyDescent="0.2">
      <c r="A1594" s="274">
        <v>6.8</v>
      </c>
      <c r="B1594" s="115" t="s">
        <v>484</v>
      </c>
      <c r="C1594" s="136">
        <v>-3</v>
      </c>
      <c r="D1594" s="214" t="s">
        <v>25</v>
      </c>
      <c r="E1594" s="213">
        <v>4143.74</v>
      </c>
      <c r="F1594" s="411">
        <f t="shared" si="91"/>
        <v>-12431.22</v>
      </c>
      <c r="G1594" s="46"/>
      <c r="H1594" s="439"/>
    </row>
    <row r="1595" spans="1:8" s="440" customFormat="1" x14ac:dyDescent="0.2">
      <c r="A1595" s="274">
        <v>6.9</v>
      </c>
      <c r="B1595" s="115" t="s">
        <v>485</v>
      </c>
      <c r="C1595" s="136">
        <v>-1</v>
      </c>
      <c r="D1595" s="214" t="s">
        <v>25</v>
      </c>
      <c r="E1595" s="213">
        <v>16529.53</v>
      </c>
      <c r="F1595" s="411">
        <f t="shared" si="91"/>
        <v>-16529.53</v>
      </c>
      <c r="G1595" s="46"/>
      <c r="H1595" s="439"/>
    </row>
    <row r="1596" spans="1:8" s="440" customFormat="1" x14ac:dyDescent="0.2">
      <c r="A1596" s="264">
        <v>6.1</v>
      </c>
      <c r="B1596" s="115" t="s">
        <v>486</v>
      </c>
      <c r="C1596" s="136">
        <v>-1</v>
      </c>
      <c r="D1596" s="214" t="s">
        <v>25</v>
      </c>
      <c r="E1596" s="213">
        <v>80518.600000000006</v>
      </c>
      <c r="F1596" s="411">
        <f t="shared" si="91"/>
        <v>-80518.600000000006</v>
      </c>
      <c r="G1596" s="46"/>
      <c r="H1596" s="439"/>
    </row>
    <row r="1597" spans="1:8" s="440" customFormat="1" x14ac:dyDescent="0.2">
      <c r="A1597" s="264">
        <v>6.11</v>
      </c>
      <c r="B1597" s="115" t="s">
        <v>487</v>
      </c>
      <c r="C1597" s="136">
        <v>-1</v>
      </c>
      <c r="D1597" s="214" t="s">
        <v>25</v>
      </c>
      <c r="E1597" s="213">
        <v>136254.15</v>
      </c>
      <c r="F1597" s="411">
        <f t="shared" si="91"/>
        <v>-136254.15</v>
      </c>
      <c r="G1597" s="46"/>
      <c r="H1597" s="439"/>
    </row>
    <row r="1598" spans="1:8" s="440" customFormat="1" x14ac:dyDescent="0.2">
      <c r="A1598" s="215"/>
      <c r="B1598" s="91"/>
      <c r="C1598" s="136"/>
      <c r="D1598" s="214"/>
      <c r="E1598" s="213"/>
      <c r="F1598" s="411">
        <f t="shared" si="91"/>
        <v>0</v>
      </c>
      <c r="G1598" s="46"/>
      <c r="H1598" s="439"/>
    </row>
    <row r="1599" spans="1:8" s="440" customFormat="1" x14ac:dyDescent="0.2">
      <c r="A1599" s="212">
        <v>7</v>
      </c>
      <c r="B1599" s="113" t="s">
        <v>488</v>
      </c>
      <c r="C1599" s="136"/>
      <c r="D1599" s="214"/>
      <c r="E1599" s="213"/>
      <c r="F1599" s="411">
        <f t="shared" si="91"/>
        <v>0</v>
      </c>
      <c r="G1599" s="46"/>
      <c r="H1599" s="439"/>
    </row>
    <row r="1600" spans="1:8" s="440" customFormat="1" x14ac:dyDescent="0.2">
      <c r="A1600" s="274">
        <v>7.1</v>
      </c>
      <c r="B1600" s="115" t="s">
        <v>489</v>
      </c>
      <c r="C1600" s="136">
        <v>-8</v>
      </c>
      <c r="D1600" s="214" t="s">
        <v>25</v>
      </c>
      <c r="E1600" s="213">
        <v>794.97</v>
      </c>
      <c r="F1600" s="411">
        <f t="shared" si="91"/>
        <v>-6359.76</v>
      </c>
      <c r="G1600" s="46"/>
      <c r="H1600" s="439"/>
    </row>
    <row r="1601" spans="1:8" s="440" customFormat="1" x14ac:dyDescent="0.2">
      <c r="A1601" s="274">
        <v>7.2</v>
      </c>
      <c r="B1601" s="115" t="s">
        <v>490</v>
      </c>
      <c r="C1601" s="136">
        <v>-10</v>
      </c>
      <c r="D1601" s="214" t="s">
        <v>25</v>
      </c>
      <c r="E1601" s="213">
        <v>892.4</v>
      </c>
      <c r="F1601" s="411">
        <f t="shared" si="91"/>
        <v>-8924</v>
      </c>
      <c r="G1601" s="46"/>
      <c r="H1601" s="439"/>
    </row>
    <row r="1602" spans="1:8" s="440" customFormat="1" x14ac:dyDescent="0.2">
      <c r="A1602" s="274">
        <v>7.3</v>
      </c>
      <c r="B1602" s="115" t="s">
        <v>491</v>
      </c>
      <c r="C1602" s="136">
        <v>-8</v>
      </c>
      <c r="D1602" s="214" t="s">
        <v>25</v>
      </c>
      <c r="E1602" s="213">
        <v>773.07</v>
      </c>
      <c r="F1602" s="411">
        <f t="shared" si="91"/>
        <v>-6184.56</v>
      </c>
      <c r="G1602" s="46"/>
      <c r="H1602" s="439"/>
    </row>
    <row r="1603" spans="1:8" s="440" customFormat="1" x14ac:dyDescent="0.2">
      <c r="A1603" s="274">
        <v>7.4</v>
      </c>
      <c r="B1603" s="115" t="s">
        <v>492</v>
      </c>
      <c r="C1603" s="136">
        <v>-1</v>
      </c>
      <c r="D1603" s="214" t="s">
        <v>25</v>
      </c>
      <c r="E1603" s="213">
        <v>3470.48</v>
      </c>
      <c r="F1603" s="411">
        <f t="shared" si="91"/>
        <v>-3470.48</v>
      </c>
      <c r="G1603" s="46"/>
      <c r="H1603" s="439"/>
    </row>
    <row r="1604" spans="1:8" s="440" customFormat="1" x14ac:dyDescent="0.2">
      <c r="A1604" s="274">
        <v>7.5</v>
      </c>
      <c r="B1604" s="115" t="s">
        <v>493</v>
      </c>
      <c r="C1604" s="136">
        <v>-1</v>
      </c>
      <c r="D1604" s="214" t="s">
        <v>25</v>
      </c>
      <c r="E1604" s="213">
        <v>2919.87</v>
      </c>
      <c r="F1604" s="411">
        <f t="shared" si="91"/>
        <v>-2919.87</v>
      </c>
      <c r="G1604" s="46"/>
      <c r="H1604" s="439"/>
    </row>
    <row r="1605" spans="1:8" s="440" customFormat="1" x14ac:dyDescent="0.2">
      <c r="A1605" s="215"/>
      <c r="B1605" s="113"/>
      <c r="C1605" s="136"/>
      <c r="D1605" s="214"/>
      <c r="E1605" s="213"/>
      <c r="F1605" s="411">
        <f t="shared" si="91"/>
        <v>0</v>
      </c>
      <c r="G1605" s="46"/>
      <c r="H1605" s="439"/>
    </row>
    <row r="1606" spans="1:8" s="440" customFormat="1" x14ac:dyDescent="0.2">
      <c r="A1606" s="212">
        <v>8</v>
      </c>
      <c r="B1606" s="113" t="s">
        <v>494</v>
      </c>
      <c r="C1606" s="136"/>
      <c r="D1606" s="214"/>
      <c r="E1606" s="213"/>
      <c r="F1606" s="411">
        <f t="shared" si="91"/>
        <v>0</v>
      </c>
      <c r="G1606" s="46"/>
      <c r="H1606" s="439"/>
    </row>
    <row r="1607" spans="1:8" s="440" customFormat="1" x14ac:dyDescent="0.2">
      <c r="A1607" s="274">
        <v>8.1</v>
      </c>
      <c r="B1607" s="115" t="s">
        <v>495</v>
      </c>
      <c r="C1607" s="136">
        <v>-5</v>
      </c>
      <c r="D1607" s="214" t="s">
        <v>25</v>
      </c>
      <c r="E1607" s="213">
        <v>6900</v>
      </c>
      <c r="F1607" s="411">
        <f t="shared" si="91"/>
        <v>-34500</v>
      </c>
      <c r="G1607" s="46"/>
      <c r="H1607" s="439"/>
    </row>
    <row r="1608" spans="1:8" s="440" customFormat="1" x14ac:dyDescent="0.2">
      <c r="A1608" s="215"/>
      <c r="B1608" s="91"/>
      <c r="C1608" s="136"/>
      <c r="D1608" s="214"/>
      <c r="E1608" s="213"/>
      <c r="F1608" s="411">
        <f t="shared" si="91"/>
        <v>0</v>
      </c>
      <c r="G1608" s="46"/>
      <c r="H1608" s="439"/>
    </row>
    <row r="1609" spans="1:8" s="440" customFormat="1" x14ac:dyDescent="0.2">
      <c r="A1609" s="212">
        <v>9</v>
      </c>
      <c r="B1609" s="113" t="s">
        <v>496</v>
      </c>
      <c r="C1609" s="136"/>
      <c r="D1609" s="214"/>
      <c r="E1609" s="213"/>
      <c r="F1609" s="411">
        <f t="shared" si="91"/>
        <v>0</v>
      </c>
      <c r="G1609" s="46"/>
      <c r="H1609" s="439"/>
    </row>
    <row r="1610" spans="1:8" s="440" customFormat="1" x14ac:dyDescent="0.2">
      <c r="A1610" s="274">
        <v>9.1</v>
      </c>
      <c r="B1610" s="115" t="s">
        <v>497</v>
      </c>
      <c r="C1610" s="136">
        <v>-80.48</v>
      </c>
      <c r="D1610" s="214" t="s">
        <v>337</v>
      </c>
      <c r="E1610" s="213">
        <v>458</v>
      </c>
      <c r="F1610" s="411">
        <f t="shared" si="91"/>
        <v>-36859.839999999997</v>
      </c>
      <c r="G1610" s="46"/>
      <c r="H1610" s="439"/>
    </row>
    <row r="1611" spans="1:8" s="440" customFormat="1" x14ac:dyDescent="0.2">
      <c r="A1611" s="274"/>
      <c r="B1611" s="91"/>
      <c r="C1611" s="136"/>
      <c r="D1611" s="214"/>
      <c r="E1611" s="213"/>
      <c r="F1611" s="411">
        <f t="shared" si="91"/>
        <v>0</v>
      </c>
      <c r="G1611" s="46"/>
      <c r="H1611" s="439"/>
    </row>
    <row r="1612" spans="1:8" s="440" customFormat="1" x14ac:dyDescent="0.2">
      <c r="A1612" s="212">
        <v>10</v>
      </c>
      <c r="B1612" s="113" t="s">
        <v>498</v>
      </c>
      <c r="C1612" s="136">
        <v>-1</v>
      </c>
      <c r="D1612" s="214" t="s">
        <v>25</v>
      </c>
      <c r="E1612" s="213">
        <v>2484.96</v>
      </c>
      <c r="F1612" s="411">
        <f t="shared" si="91"/>
        <v>-2484.96</v>
      </c>
      <c r="G1612" s="46"/>
      <c r="H1612" s="439"/>
    </row>
    <row r="1613" spans="1:8" s="440" customFormat="1" x14ac:dyDescent="0.2">
      <c r="A1613" s="114"/>
      <c r="B1613" s="115"/>
      <c r="C1613" s="136"/>
      <c r="D1613" s="214"/>
      <c r="E1613" s="213"/>
      <c r="F1613" s="411"/>
      <c r="G1613" s="46"/>
      <c r="H1613" s="439"/>
    </row>
    <row r="1614" spans="1:8" s="440" customFormat="1" x14ac:dyDescent="0.2">
      <c r="A1614" s="428" t="s">
        <v>499</v>
      </c>
      <c r="B1614" s="454" t="s">
        <v>500</v>
      </c>
      <c r="C1614" s="136"/>
      <c r="D1614" s="214"/>
      <c r="E1614" s="213"/>
      <c r="F1614" s="411"/>
      <c r="G1614" s="46"/>
      <c r="H1614" s="439"/>
    </row>
    <row r="1615" spans="1:8" s="440" customFormat="1" x14ac:dyDescent="0.2">
      <c r="A1615" s="114"/>
      <c r="B1615" s="115"/>
      <c r="C1615" s="136"/>
      <c r="D1615" s="214"/>
      <c r="E1615" s="213"/>
      <c r="F1615" s="411"/>
      <c r="G1615" s="46"/>
      <c r="H1615" s="439"/>
    </row>
    <row r="1616" spans="1:8" s="440" customFormat="1" x14ac:dyDescent="0.2">
      <c r="A1616" s="66">
        <v>3</v>
      </c>
      <c r="B1616" s="113" t="s">
        <v>504</v>
      </c>
      <c r="C1616" s="136"/>
      <c r="D1616" s="214"/>
      <c r="E1616" s="213"/>
      <c r="F1616" s="411">
        <f t="shared" ref="F1616:F1617" si="92">ROUND(C1616*E1616,2)</f>
        <v>0</v>
      </c>
      <c r="G1616" s="46"/>
      <c r="H1616" s="439"/>
    </row>
    <row r="1617" spans="1:8" s="440" customFormat="1" x14ac:dyDescent="0.2">
      <c r="A1617" s="70">
        <v>3.1</v>
      </c>
      <c r="B1617" s="115" t="s">
        <v>505</v>
      </c>
      <c r="C1617" s="136">
        <v>-121.5</v>
      </c>
      <c r="D1617" s="214" t="s">
        <v>129</v>
      </c>
      <c r="E1617" s="213">
        <v>1363.43</v>
      </c>
      <c r="F1617" s="411">
        <f t="shared" si="92"/>
        <v>-165656.75</v>
      </c>
      <c r="G1617" s="46"/>
      <c r="H1617" s="439"/>
    </row>
    <row r="1618" spans="1:8" s="440" customFormat="1" x14ac:dyDescent="0.2">
      <c r="A1618" s="114"/>
      <c r="B1618" s="115"/>
      <c r="C1618" s="136"/>
      <c r="D1618" s="214"/>
      <c r="E1618" s="213"/>
      <c r="F1618" s="411"/>
      <c r="G1618" s="46"/>
      <c r="H1618" s="439"/>
    </row>
    <row r="1619" spans="1:8" s="440" customFormat="1" x14ac:dyDescent="0.2">
      <c r="A1619" s="125" t="s">
        <v>520</v>
      </c>
      <c r="B1619" s="113" t="s">
        <v>1067</v>
      </c>
      <c r="C1619" s="136"/>
      <c r="D1619" s="214"/>
      <c r="E1619" s="213"/>
      <c r="F1619" s="411"/>
      <c r="G1619" s="46"/>
      <c r="H1619" s="439"/>
    </row>
    <row r="1620" spans="1:8" s="440" customFormat="1" x14ac:dyDescent="0.2">
      <c r="A1620" s="121" t="s">
        <v>522</v>
      </c>
      <c r="B1620" s="115" t="s">
        <v>523</v>
      </c>
      <c r="C1620" s="136">
        <v>-1</v>
      </c>
      <c r="D1620" s="214" t="s">
        <v>25</v>
      </c>
      <c r="E1620" s="213">
        <v>17095.28</v>
      </c>
      <c r="F1620" s="411">
        <f>ROUND(C1620*E1620,2)</f>
        <v>-17095.28</v>
      </c>
      <c r="G1620" s="46"/>
      <c r="H1620" s="439"/>
    </row>
    <row r="1621" spans="1:8" s="440" customFormat="1" x14ac:dyDescent="0.2">
      <c r="A1621" s="114"/>
      <c r="B1621" s="115"/>
      <c r="C1621" s="136"/>
      <c r="D1621" s="214"/>
      <c r="E1621" s="213"/>
      <c r="F1621" s="411"/>
      <c r="G1621" s="46"/>
      <c r="H1621" s="439"/>
    </row>
    <row r="1622" spans="1:8" s="440" customFormat="1" x14ac:dyDescent="0.2">
      <c r="A1622" s="428" t="s">
        <v>499</v>
      </c>
      <c r="B1622" s="454" t="s">
        <v>500</v>
      </c>
      <c r="C1622" s="136"/>
      <c r="D1622" s="214"/>
      <c r="E1622" s="213"/>
      <c r="F1622" s="411">
        <f t="shared" ref="F1622:F1624" si="93">ROUND(C1622*E1622,2)</f>
        <v>0</v>
      </c>
      <c r="G1622" s="46"/>
      <c r="H1622" s="439"/>
    </row>
    <row r="1623" spans="1:8" s="440" customFormat="1" x14ac:dyDescent="0.2">
      <c r="A1623" s="70"/>
      <c r="B1623" s="91"/>
      <c r="C1623" s="136"/>
      <c r="D1623" s="214"/>
      <c r="E1623" s="213"/>
      <c r="F1623" s="411">
        <f t="shared" si="93"/>
        <v>0</v>
      </c>
      <c r="G1623" s="46"/>
      <c r="H1623" s="439"/>
    </row>
    <row r="1624" spans="1:8" s="440" customFormat="1" x14ac:dyDescent="0.2">
      <c r="A1624" s="66">
        <v>1</v>
      </c>
      <c r="B1624" s="113" t="s">
        <v>501</v>
      </c>
      <c r="C1624" s="136"/>
      <c r="D1624" s="214"/>
      <c r="E1624" s="213"/>
      <c r="F1624" s="411">
        <f t="shared" si="93"/>
        <v>0</v>
      </c>
      <c r="G1624" s="46"/>
      <c r="H1624" s="439"/>
    </row>
    <row r="1625" spans="1:8" s="440" customFormat="1" x14ac:dyDescent="0.2">
      <c r="A1625" s="70">
        <v>1.2</v>
      </c>
      <c r="B1625" s="115" t="s">
        <v>502</v>
      </c>
      <c r="C1625" s="136">
        <v>-1</v>
      </c>
      <c r="D1625" s="214" t="s">
        <v>25</v>
      </c>
      <c r="E1625" s="213">
        <v>21089.9</v>
      </c>
      <c r="F1625" s="411">
        <f>ROUND(C1625*E1625,2)</f>
        <v>-21089.9</v>
      </c>
      <c r="G1625" s="46"/>
      <c r="H1625" s="439"/>
    </row>
    <row r="1626" spans="1:8" s="440" customFormat="1" x14ac:dyDescent="0.2">
      <c r="A1626" s="114"/>
      <c r="B1626" s="115"/>
      <c r="C1626" s="136"/>
      <c r="D1626" s="214"/>
      <c r="E1626" s="213"/>
      <c r="F1626" s="411"/>
      <c r="G1626" s="46"/>
      <c r="H1626" s="439"/>
    </row>
    <row r="1627" spans="1:8" s="440" customFormat="1" x14ac:dyDescent="0.2">
      <c r="A1627" s="66" t="s">
        <v>600</v>
      </c>
      <c r="B1627" s="113" t="s">
        <v>601</v>
      </c>
      <c r="C1627" s="136"/>
      <c r="D1627" s="214"/>
      <c r="E1627" s="213"/>
      <c r="F1627" s="411"/>
      <c r="G1627" s="46"/>
      <c r="H1627" s="439"/>
    </row>
    <row r="1628" spans="1:8" s="440" customFormat="1" x14ac:dyDescent="0.2">
      <c r="A1628" s="114"/>
      <c r="B1628" s="115"/>
      <c r="C1628" s="136"/>
      <c r="D1628" s="214"/>
      <c r="E1628" s="213"/>
      <c r="F1628" s="411"/>
      <c r="G1628" s="46"/>
      <c r="H1628" s="439"/>
    </row>
    <row r="1629" spans="1:8" s="440" customFormat="1" x14ac:dyDescent="0.2">
      <c r="A1629" s="66">
        <v>8</v>
      </c>
      <c r="B1629" s="113" t="s">
        <v>618</v>
      </c>
      <c r="C1629" s="136"/>
      <c r="D1629" s="214"/>
      <c r="E1629" s="213"/>
      <c r="F1629" s="411">
        <f t="shared" ref="F1629:F1654" si="94">ROUND(C1629*E1629,2)</f>
        <v>0</v>
      </c>
      <c r="G1629" s="46"/>
      <c r="H1629" s="439"/>
    </row>
    <row r="1630" spans="1:8" s="440" customFormat="1" x14ac:dyDescent="0.2">
      <c r="A1630" s="70">
        <v>8.1</v>
      </c>
      <c r="B1630" s="115" t="s">
        <v>619</v>
      </c>
      <c r="C1630" s="136">
        <v>-1</v>
      </c>
      <c r="D1630" s="214" t="s">
        <v>25</v>
      </c>
      <c r="E1630" s="213">
        <v>1708.41</v>
      </c>
      <c r="F1630" s="411">
        <f t="shared" si="94"/>
        <v>-1708.41</v>
      </c>
      <c r="G1630" s="46"/>
      <c r="H1630" s="439"/>
    </row>
    <row r="1631" spans="1:8" s="440" customFormat="1" x14ac:dyDescent="0.2">
      <c r="A1631" s="70">
        <v>8.1999999999999993</v>
      </c>
      <c r="B1631" s="115" t="s">
        <v>602</v>
      </c>
      <c r="C1631" s="136">
        <v>-1</v>
      </c>
      <c r="D1631" s="214" t="s">
        <v>25</v>
      </c>
      <c r="E1631" s="213">
        <v>3882.75</v>
      </c>
      <c r="F1631" s="411">
        <f t="shared" si="94"/>
        <v>-3882.75</v>
      </c>
      <c r="G1631" s="46"/>
      <c r="H1631" s="439"/>
    </row>
    <row r="1632" spans="1:8" s="440" customFormat="1" x14ac:dyDescent="0.2">
      <c r="A1632" s="70"/>
      <c r="B1632" s="91"/>
      <c r="C1632" s="136"/>
      <c r="D1632" s="214"/>
      <c r="E1632" s="213"/>
      <c r="F1632" s="411">
        <f t="shared" si="94"/>
        <v>0</v>
      </c>
      <c r="G1632" s="46"/>
      <c r="H1632" s="439"/>
    </row>
    <row r="1633" spans="1:8" s="440" customFormat="1" x14ac:dyDescent="0.2">
      <c r="A1633" s="66">
        <v>8.3000000000000007</v>
      </c>
      <c r="B1633" s="113" t="s">
        <v>465</v>
      </c>
      <c r="C1633" s="136"/>
      <c r="D1633" s="214"/>
      <c r="E1633" s="213"/>
      <c r="F1633" s="411">
        <f t="shared" si="94"/>
        <v>0</v>
      </c>
      <c r="G1633" s="46"/>
      <c r="H1633" s="439"/>
    </row>
    <row r="1634" spans="1:8" s="440" customFormat="1" x14ac:dyDescent="0.2">
      <c r="A1634" s="70" t="s">
        <v>620</v>
      </c>
      <c r="B1634" s="115" t="s">
        <v>621</v>
      </c>
      <c r="C1634" s="136">
        <v>-0.73</v>
      </c>
      <c r="D1634" s="214" t="s">
        <v>38</v>
      </c>
      <c r="E1634" s="213">
        <v>12137.18</v>
      </c>
      <c r="F1634" s="411">
        <f t="shared" si="94"/>
        <v>-8860.14</v>
      </c>
      <c r="G1634" s="46"/>
      <c r="H1634" s="439"/>
    </row>
    <row r="1635" spans="1:8" s="440" customFormat="1" x14ac:dyDescent="0.2">
      <c r="A1635" s="70" t="s">
        <v>622</v>
      </c>
      <c r="B1635" s="115" t="s">
        <v>623</v>
      </c>
      <c r="C1635" s="136">
        <v>-2.98</v>
      </c>
      <c r="D1635" s="214" t="s">
        <v>38</v>
      </c>
      <c r="E1635" s="213">
        <v>16974.830000000002</v>
      </c>
      <c r="F1635" s="411">
        <f t="shared" si="94"/>
        <v>-50584.99</v>
      </c>
      <c r="G1635" s="46"/>
      <c r="H1635" s="439"/>
    </row>
    <row r="1636" spans="1:8" s="440" customFormat="1" x14ac:dyDescent="0.2">
      <c r="A1636" s="70" t="s">
        <v>624</v>
      </c>
      <c r="B1636" s="115" t="s">
        <v>625</v>
      </c>
      <c r="C1636" s="136">
        <v>-0.66</v>
      </c>
      <c r="D1636" s="214" t="s">
        <v>38</v>
      </c>
      <c r="E1636" s="213">
        <v>12470.73</v>
      </c>
      <c r="F1636" s="411">
        <f t="shared" si="94"/>
        <v>-8230.68</v>
      </c>
      <c r="G1636" s="46"/>
      <c r="H1636" s="439"/>
    </row>
    <row r="1637" spans="1:8" s="440" customFormat="1" x14ac:dyDescent="0.2">
      <c r="A1637" s="70"/>
      <c r="B1637" s="91"/>
      <c r="C1637" s="136"/>
      <c r="D1637" s="214"/>
      <c r="E1637" s="213"/>
      <c r="F1637" s="411">
        <f t="shared" si="94"/>
        <v>0</v>
      </c>
      <c r="G1637" s="46"/>
      <c r="H1637" s="439"/>
    </row>
    <row r="1638" spans="1:8" s="440" customFormat="1" x14ac:dyDescent="0.2">
      <c r="A1638" s="66">
        <v>8.4</v>
      </c>
      <c r="B1638" s="113" t="s">
        <v>83</v>
      </c>
      <c r="C1638" s="136"/>
      <c r="D1638" s="214"/>
      <c r="E1638" s="213"/>
      <c r="F1638" s="411">
        <f t="shared" si="94"/>
        <v>0</v>
      </c>
      <c r="G1638" s="46"/>
      <c r="H1638" s="439"/>
    </row>
    <row r="1639" spans="1:8" s="440" customFormat="1" x14ac:dyDescent="0.2">
      <c r="A1639" s="83" t="s">
        <v>159</v>
      </c>
      <c r="B1639" s="453" t="s">
        <v>626</v>
      </c>
      <c r="C1639" s="141">
        <v>-3.54</v>
      </c>
      <c r="D1639" s="219" t="s">
        <v>85</v>
      </c>
      <c r="E1639" s="448">
        <v>443.56</v>
      </c>
      <c r="F1639" s="407">
        <f t="shared" si="94"/>
        <v>-1570.2</v>
      </c>
      <c r="G1639" s="46"/>
      <c r="H1639" s="439"/>
    </row>
    <row r="1640" spans="1:8" s="440" customFormat="1" x14ac:dyDescent="0.2">
      <c r="A1640" s="70" t="s">
        <v>160</v>
      </c>
      <c r="B1640" s="115" t="s">
        <v>439</v>
      </c>
      <c r="C1640" s="136">
        <v>-4.88</v>
      </c>
      <c r="D1640" s="214" t="s">
        <v>85</v>
      </c>
      <c r="E1640" s="213">
        <v>453.25</v>
      </c>
      <c r="F1640" s="411">
        <f t="shared" si="94"/>
        <v>-2211.86</v>
      </c>
      <c r="G1640" s="46"/>
      <c r="H1640" s="439"/>
    </row>
    <row r="1641" spans="1:8" s="440" customFormat="1" x14ac:dyDescent="0.2">
      <c r="A1641" s="70" t="s">
        <v>161</v>
      </c>
      <c r="B1641" s="115" t="s">
        <v>627</v>
      </c>
      <c r="C1641" s="136">
        <v>-21.7</v>
      </c>
      <c r="D1641" s="214" t="s">
        <v>85</v>
      </c>
      <c r="E1641" s="213">
        <v>296.02</v>
      </c>
      <c r="F1641" s="411">
        <f t="shared" si="94"/>
        <v>-6423.63</v>
      </c>
      <c r="G1641" s="46"/>
      <c r="H1641" s="439"/>
    </row>
    <row r="1642" spans="1:8" s="440" customFormat="1" x14ac:dyDescent="0.2">
      <c r="A1642" s="70" t="s">
        <v>162</v>
      </c>
      <c r="B1642" s="115" t="s">
        <v>628</v>
      </c>
      <c r="C1642" s="136">
        <v>-20.62</v>
      </c>
      <c r="D1642" s="214" t="s">
        <v>85</v>
      </c>
      <c r="E1642" s="213">
        <v>274.02</v>
      </c>
      <c r="F1642" s="411">
        <f t="shared" si="94"/>
        <v>-5650.29</v>
      </c>
      <c r="G1642" s="46"/>
      <c r="H1642" s="439"/>
    </row>
    <row r="1643" spans="1:8" s="440" customFormat="1" x14ac:dyDescent="0.2">
      <c r="A1643" s="70" t="s">
        <v>163</v>
      </c>
      <c r="B1643" s="115" t="s">
        <v>134</v>
      </c>
      <c r="C1643" s="136">
        <v>-22.78</v>
      </c>
      <c r="D1643" s="214" t="s">
        <v>85</v>
      </c>
      <c r="E1643" s="213"/>
      <c r="F1643" s="411">
        <f t="shared" si="94"/>
        <v>0</v>
      </c>
      <c r="G1643" s="46"/>
      <c r="H1643" s="439"/>
    </row>
    <row r="1644" spans="1:8" s="440" customFormat="1" x14ac:dyDescent="0.2">
      <c r="A1644" s="70" t="s">
        <v>629</v>
      </c>
      <c r="B1644" s="115" t="s">
        <v>630</v>
      </c>
      <c r="C1644" s="136">
        <v>-25.5</v>
      </c>
      <c r="D1644" s="214" t="s">
        <v>85</v>
      </c>
      <c r="E1644" s="213">
        <v>135.58000000000001</v>
      </c>
      <c r="F1644" s="411">
        <f t="shared" si="94"/>
        <v>-3457.29</v>
      </c>
      <c r="G1644" s="46"/>
      <c r="H1644" s="439"/>
    </row>
    <row r="1645" spans="1:8" s="440" customFormat="1" x14ac:dyDescent="0.2">
      <c r="A1645" s="70"/>
      <c r="B1645" s="91"/>
      <c r="C1645" s="136"/>
      <c r="D1645" s="214"/>
      <c r="E1645" s="213"/>
      <c r="F1645" s="411">
        <f t="shared" si="94"/>
        <v>0</v>
      </c>
      <c r="G1645" s="46"/>
      <c r="H1645" s="439"/>
    </row>
    <row r="1646" spans="1:8" s="440" customFormat="1" x14ac:dyDescent="0.2">
      <c r="A1646" s="66">
        <v>8.5</v>
      </c>
      <c r="B1646" s="113" t="s">
        <v>631</v>
      </c>
      <c r="C1646" s="136"/>
      <c r="D1646" s="214"/>
      <c r="E1646" s="213"/>
      <c r="F1646" s="411">
        <f t="shared" si="94"/>
        <v>0</v>
      </c>
      <c r="G1646" s="46"/>
      <c r="H1646" s="439"/>
    </row>
    <row r="1647" spans="1:8" s="440" customFormat="1" ht="25.5" x14ac:dyDescent="0.2">
      <c r="A1647" s="70" t="s">
        <v>632</v>
      </c>
      <c r="B1647" s="115" t="s">
        <v>633</v>
      </c>
      <c r="C1647" s="136">
        <v>-1</v>
      </c>
      <c r="D1647" s="214" t="s">
        <v>25</v>
      </c>
      <c r="E1647" s="213">
        <v>6982.5</v>
      </c>
      <c r="F1647" s="411">
        <f t="shared" si="94"/>
        <v>-6982.5</v>
      </c>
      <c r="G1647" s="46"/>
      <c r="H1647" s="439"/>
    </row>
    <row r="1648" spans="1:8" s="440" customFormat="1" x14ac:dyDescent="0.2">
      <c r="A1648" s="70" t="s">
        <v>634</v>
      </c>
      <c r="B1648" s="115" t="s">
        <v>635</v>
      </c>
      <c r="C1648" s="136">
        <v>-1</v>
      </c>
      <c r="D1648" s="214" t="s">
        <v>25</v>
      </c>
      <c r="E1648" s="213">
        <v>4000.88</v>
      </c>
      <c r="F1648" s="411">
        <f t="shared" si="94"/>
        <v>-4000.88</v>
      </c>
      <c r="G1648" s="46"/>
      <c r="H1648" s="439"/>
    </row>
    <row r="1649" spans="1:8" s="440" customFormat="1" ht="25.5" x14ac:dyDescent="0.2">
      <c r="A1649" s="70" t="s">
        <v>636</v>
      </c>
      <c r="B1649" s="115" t="s">
        <v>637</v>
      </c>
      <c r="C1649" s="136">
        <v>-2</v>
      </c>
      <c r="D1649" s="214" t="s">
        <v>25</v>
      </c>
      <c r="E1649" s="213">
        <v>9021.2099999999991</v>
      </c>
      <c r="F1649" s="411">
        <f t="shared" si="94"/>
        <v>-18042.419999999998</v>
      </c>
      <c r="G1649" s="46"/>
      <c r="H1649" s="439"/>
    </row>
    <row r="1650" spans="1:8" s="440" customFormat="1" ht="25.5" x14ac:dyDescent="0.2">
      <c r="A1650" s="70" t="s">
        <v>638</v>
      </c>
      <c r="B1650" s="115" t="s">
        <v>639</v>
      </c>
      <c r="C1650" s="136">
        <v>-1</v>
      </c>
      <c r="D1650" s="214" t="s">
        <v>25</v>
      </c>
      <c r="E1650" s="213">
        <v>3414.78</v>
      </c>
      <c r="F1650" s="411">
        <f t="shared" si="94"/>
        <v>-3414.78</v>
      </c>
      <c r="G1650" s="46"/>
      <c r="H1650" s="439"/>
    </row>
    <row r="1651" spans="1:8" s="440" customFormat="1" ht="25.5" x14ac:dyDescent="0.2">
      <c r="A1651" s="70" t="s">
        <v>640</v>
      </c>
      <c r="B1651" s="115" t="s">
        <v>641</v>
      </c>
      <c r="C1651" s="136">
        <v>-2</v>
      </c>
      <c r="D1651" s="214" t="s">
        <v>25</v>
      </c>
      <c r="E1651" s="213">
        <v>4253.8999999999996</v>
      </c>
      <c r="F1651" s="411">
        <f t="shared" si="94"/>
        <v>-8507.7999999999993</v>
      </c>
      <c r="G1651" s="46"/>
      <c r="H1651" s="439"/>
    </row>
    <row r="1652" spans="1:8" s="440" customFormat="1" ht="25.5" x14ac:dyDescent="0.2">
      <c r="A1652" s="70" t="s">
        <v>642</v>
      </c>
      <c r="B1652" s="115" t="s">
        <v>643</v>
      </c>
      <c r="C1652" s="136">
        <v>-1</v>
      </c>
      <c r="D1652" s="214" t="s">
        <v>25</v>
      </c>
      <c r="E1652" s="213">
        <v>7292.4</v>
      </c>
      <c r="F1652" s="411">
        <f t="shared" si="94"/>
        <v>-7292.4</v>
      </c>
      <c r="G1652" s="46"/>
      <c r="H1652" s="439"/>
    </row>
    <row r="1653" spans="1:8" s="440" customFormat="1" ht="25.5" x14ac:dyDescent="0.2">
      <c r="A1653" s="70" t="s">
        <v>644</v>
      </c>
      <c r="B1653" s="115" t="s">
        <v>645</v>
      </c>
      <c r="C1653" s="136">
        <v>-1</v>
      </c>
      <c r="D1653" s="214" t="s">
        <v>25</v>
      </c>
      <c r="E1653" s="213">
        <v>4861.6000000000004</v>
      </c>
      <c r="F1653" s="411">
        <f t="shared" si="94"/>
        <v>-4861.6000000000004</v>
      </c>
      <c r="G1653" s="46"/>
      <c r="H1653" s="439"/>
    </row>
    <row r="1654" spans="1:8" s="440" customFormat="1" x14ac:dyDescent="0.2">
      <c r="A1654" s="70" t="s">
        <v>646</v>
      </c>
      <c r="B1654" s="115" t="s">
        <v>145</v>
      </c>
      <c r="C1654" s="136">
        <v>-1</v>
      </c>
      <c r="D1654" s="214" t="s">
        <v>25</v>
      </c>
      <c r="E1654" s="213">
        <v>17339.27</v>
      </c>
      <c r="F1654" s="411">
        <f t="shared" si="94"/>
        <v>-17339.27</v>
      </c>
      <c r="G1654" s="46"/>
      <c r="H1654" s="439"/>
    </row>
    <row r="1655" spans="1:8" s="440" customFormat="1" x14ac:dyDescent="0.2">
      <c r="A1655" s="114"/>
      <c r="B1655" s="115"/>
      <c r="C1655" s="136"/>
      <c r="D1655" s="214"/>
      <c r="E1655" s="213"/>
      <c r="F1655" s="411"/>
      <c r="G1655" s="46"/>
      <c r="H1655" s="439"/>
    </row>
    <row r="1656" spans="1:8" s="440" customFormat="1" x14ac:dyDescent="0.2">
      <c r="A1656" s="275" t="s">
        <v>975</v>
      </c>
      <c r="B1656" s="113" t="s">
        <v>1068</v>
      </c>
      <c r="C1656" s="136"/>
      <c r="D1656" s="214"/>
      <c r="E1656" s="213"/>
      <c r="F1656" s="411"/>
      <c r="G1656" s="46"/>
      <c r="H1656" s="439"/>
    </row>
    <row r="1657" spans="1:8" s="440" customFormat="1" x14ac:dyDescent="0.2">
      <c r="A1657" s="114"/>
      <c r="B1657" s="115"/>
      <c r="C1657" s="136"/>
      <c r="D1657" s="214"/>
      <c r="E1657" s="213"/>
      <c r="F1657" s="411"/>
      <c r="G1657" s="46"/>
      <c r="H1657" s="439"/>
    </row>
    <row r="1658" spans="1:8" s="440" customFormat="1" x14ac:dyDescent="0.2">
      <c r="A1658" s="301">
        <v>6</v>
      </c>
      <c r="B1658" s="113" t="s">
        <v>1069</v>
      </c>
      <c r="C1658" s="136"/>
      <c r="D1658" s="214"/>
      <c r="E1658" s="213"/>
      <c r="F1658" s="411">
        <f t="shared" ref="F1658:F1663" si="95">+ROUND(C1658*E1658,2)</f>
        <v>0</v>
      </c>
      <c r="G1658" s="46"/>
      <c r="H1658" s="439"/>
    </row>
    <row r="1659" spans="1:8" s="440" customFormat="1" ht="14.25" customHeight="1" x14ac:dyDescent="0.2">
      <c r="A1659" s="289">
        <v>6.1</v>
      </c>
      <c r="B1659" s="115" t="s">
        <v>991</v>
      </c>
      <c r="C1659" s="136">
        <v>-1</v>
      </c>
      <c r="D1659" s="214" t="s">
        <v>992</v>
      </c>
      <c r="E1659" s="213">
        <v>38053.29</v>
      </c>
      <c r="F1659" s="411">
        <f t="shared" si="95"/>
        <v>-38053.29</v>
      </c>
      <c r="G1659" s="46"/>
      <c r="H1659" s="439"/>
    </row>
    <row r="1660" spans="1:8" s="440" customFormat="1" x14ac:dyDescent="0.2">
      <c r="A1660" s="289">
        <v>6.2</v>
      </c>
      <c r="B1660" s="115" t="s">
        <v>1070</v>
      </c>
      <c r="C1660" s="136">
        <v>-2</v>
      </c>
      <c r="D1660" s="214" t="s">
        <v>992</v>
      </c>
      <c r="E1660" s="213">
        <v>43676.47</v>
      </c>
      <c r="F1660" s="411">
        <f t="shared" si="95"/>
        <v>-87352.94</v>
      </c>
      <c r="G1660" s="46"/>
      <c r="H1660" s="439"/>
    </row>
    <row r="1661" spans="1:8" s="440" customFormat="1" x14ac:dyDescent="0.2">
      <c r="A1661" s="289">
        <v>6.3</v>
      </c>
      <c r="B1661" s="115" t="s">
        <v>994</v>
      </c>
      <c r="C1661" s="136">
        <v>-1</v>
      </c>
      <c r="D1661" s="214" t="s">
        <v>992</v>
      </c>
      <c r="E1661" s="213">
        <v>49240.81</v>
      </c>
      <c r="F1661" s="411">
        <f t="shared" si="95"/>
        <v>-49240.81</v>
      </c>
      <c r="G1661" s="46"/>
      <c r="H1661" s="439"/>
    </row>
    <row r="1662" spans="1:8" s="440" customFormat="1" x14ac:dyDescent="0.2">
      <c r="A1662" s="289">
        <v>6.4</v>
      </c>
      <c r="B1662" s="115" t="s">
        <v>995</v>
      </c>
      <c r="C1662" s="136">
        <v>-2</v>
      </c>
      <c r="D1662" s="214" t="s">
        <v>992</v>
      </c>
      <c r="E1662" s="213">
        <v>54151.12</v>
      </c>
      <c r="F1662" s="411">
        <f t="shared" si="95"/>
        <v>-108302.24</v>
      </c>
      <c r="G1662" s="46"/>
      <c r="H1662" s="439"/>
    </row>
    <row r="1663" spans="1:8" s="440" customFormat="1" x14ac:dyDescent="0.2">
      <c r="A1663" s="289">
        <v>6.5</v>
      </c>
      <c r="B1663" s="115" t="s">
        <v>996</v>
      </c>
      <c r="C1663" s="136">
        <v>-1</v>
      </c>
      <c r="D1663" s="214" t="s">
        <v>992</v>
      </c>
      <c r="E1663" s="213">
        <v>77455.45</v>
      </c>
      <c r="F1663" s="411">
        <f t="shared" si="95"/>
        <v>-77455.45</v>
      </c>
      <c r="G1663" s="46"/>
      <c r="H1663" s="439"/>
    </row>
    <row r="1664" spans="1:8" s="440" customFormat="1" x14ac:dyDescent="0.2">
      <c r="A1664" s="114"/>
      <c r="B1664" s="115"/>
      <c r="C1664" s="136"/>
      <c r="D1664" s="214"/>
      <c r="E1664" s="213"/>
      <c r="F1664" s="411"/>
      <c r="G1664" s="46"/>
      <c r="H1664" s="439"/>
    </row>
    <row r="1665" spans="1:8" s="440" customFormat="1" x14ac:dyDescent="0.2">
      <c r="A1665" s="301">
        <v>7</v>
      </c>
      <c r="B1665" s="276" t="s">
        <v>998</v>
      </c>
      <c r="C1665" s="136"/>
      <c r="D1665" s="214"/>
      <c r="E1665" s="213"/>
      <c r="F1665" s="411">
        <f>+ROUND(C1665*E1665,2)</f>
        <v>0</v>
      </c>
      <c r="G1665" s="46"/>
      <c r="H1665" s="439"/>
    </row>
    <row r="1666" spans="1:8" s="440" customFormat="1" x14ac:dyDescent="0.2">
      <c r="A1666" s="289">
        <v>7.1</v>
      </c>
      <c r="B1666" s="115" t="s">
        <v>999</v>
      </c>
      <c r="C1666" s="136">
        <v>-111.15</v>
      </c>
      <c r="D1666" s="214" t="s">
        <v>85</v>
      </c>
      <c r="E1666" s="213">
        <v>370.65</v>
      </c>
      <c r="F1666" s="411">
        <f>+ROUND(C1666*E1666,2)</f>
        <v>-41197.75</v>
      </c>
      <c r="G1666" s="46"/>
      <c r="H1666" s="439"/>
    </row>
    <row r="1667" spans="1:8" s="440" customFormat="1" x14ac:dyDescent="0.2">
      <c r="A1667" s="114"/>
      <c r="B1667" s="115"/>
      <c r="C1667" s="136"/>
      <c r="D1667" s="214"/>
      <c r="E1667" s="213"/>
      <c r="F1667" s="411"/>
      <c r="G1667" s="46"/>
      <c r="H1667" s="439"/>
    </row>
    <row r="1668" spans="1:8" s="440" customFormat="1" ht="25.5" x14ac:dyDescent="0.2">
      <c r="A1668" s="29" t="s">
        <v>720</v>
      </c>
      <c r="B1668" s="113" t="s">
        <v>721</v>
      </c>
      <c r="C1668" s="136"/>
      <c r="D1668" s="214"/>
      <c r="E1668" s="213"/>
      <c r="F1668" s="411">
        <f t="shared" ref="F1668" si="96">ROUND(C1668*E1668,2)</f>
        <v>0</v>
      </c>
      <c r="G1668" s="46"/>
      <c r="H1668" s="439"/>
    </row>
    <row r="1669" spans="1:8" s="440" customFormat="1" x14ac:dyDescent="0.2">
      <c r="A1669" s="64"/>
      <c r="B1669" s="29"/>
      <c r="C1669" s="136"/>
      <c r="D1669" s="214"/>
      <c r="E1669" s="213"/>
      <c r="F1669" s="411"/>
      <c r="G1669" s="46"/>
      <c r="H1669" s="439"/>
    </row>
    <row r="1670" spans="1:8" s="440" customFormat="1" ht="25.5" x14ac:dyDescent="0.2">
      <c r="A1670" s="92">
        <v>1</v>
      </c>
      <c r="B1670" s="113" t="s">
        <v>722</v>
      </c>
      <c r="C1670" s="136"/>
      <c r="D1670" s="214"/>
      <c r="E1670" s="213"/>
      <c r="F1670" s="411"/>
      <c r="G1670" s="46"/>
      <c r="H1670" s="439"/>
    </row>
    <row r="1671" spans="1:8" s="440" customFormat="1" x14ac:dyDescent="0.2">
      <c r="A1671" s="75">
        <v>1.1000000000000001</v>
      </c>
      <c r="B1671" s="115" t="s">
        <v>723</v>
      </c>
      <c r="C1671" s="136">
        <v>-1</v>
      </c>
      <c r="D1671" s="214" t="s">
        <v>30</v>
      </c>
      <c r="E1671" s="213">
        <v>1200</v>
      </c>
      <c r="F1671" s="411">
        <f>ROUND(C1671*E1671,2)</f>
        <v>-1200</v>
      </c>
      <c r="G1671" s="46"/>
      <c r="H1671" s="439"/>
    </row>
    <row r="1672" spans="1:8" s="440" customFormat="1" x14ac:dyDescent="0.2">
      <c r="A1672" s="75">
        <v>1.2</v>
      </c>
      <c r="B1672" s="115" t="s">
        <v>724</v>
      </c>
      <c r="C1672" s="136">
        <v>-1</v>
      </c>
      <c r="D1672" s="214" t="s">
        <v>25</v>
      </c>
      <c r="E1672" s="213">
        <v>950</v>
      </c>
      <c r="F1672" s="411">
        <f>ROUND(C1672*E1672,2)</f>
        <v>-950</v>
      </c>
      <c r="G1672" s="46"/>
      <c r="H1672" s="439"/>
    </row>
    <row r="1673" spans="1:8" s="440" customFormat="1" x14ac:dyDescent="0.2">
      <c r="A1673" s="75">
        <v>1.3</v>
      </c>
      <c r="B1673" s="115" t="s">
        <v>725</v>
      </c>
      <c r="C1673" s="136">
        <v>-1</v>
      </c>
      <c r="D1673" s="214" t="s">
        <v>25</v>
      </c>
      <c r="E1673" s="213">
        <v>2500</v>
      </c>
      <c r="F1673" s="411">
        <f>ROUND(C1673*E1673,2)</f>
        <v>-2500</v>
      </c>
      <c r="G1673" s="46"/>
      <c r="H1673" s="439"/>
    </row>
    <row r="1674" spans="1:8" s="440" customFormat="1" x14ac:dyDescent="0.2">
      <c r="A1674" s="75">
        <v>1.4</v>
      </c>
      <c r="B1674" s="115" t="s">
        <v>726</v>
      </c>
      <c r="C1674" s="136">
        <v>-1</v>
      </c>
      <c r="D1674" s="214" t="s">
        <v>30</v>
      </c>
      <c r="E1674" s="213">
        <v>1100</v>
      </c>
      <c r="F1674" s="411">
        <f>ROUND(C1674*E1674,2)</f>
        <v>-1100</v>
      </c>
      <c r="G1674" s="46"/>
      <c r="H1674" s="439"/>
    </row>
    <row r="1675" spans="1:8" s="440" customFormat="1" x14ac:dyDescent="0.2">
      <c r="A1675" s="75">
        <v>1.5</v>
      </c>
      <c r="B1675" s="115" t="s">
        <v>727</v>
      </c>
      <c r="C1675" s="136">
        <v>-1</v>
      </c>
      <c r="D1675" s="214" t="s">
        <v>30</v>
      </c>
      <c r="E1675" s="213">
        <v>800</v>
      </c>
      <c r="F1675" s="411">
        <f>ROUND(C1675*E1675,2)</f>
        <v>-800</v>
      </c>
      <c r="G1675" s="46"/>
      <c r="H1675" s="439"/>
    </row>
    <row r="1676" spans="1:8" s="440" customFormat="1" x14ac:dyDescent="0.2">
      <c r="A1676" s="64"/>
      <c r="B1676" s="29"/>
      <c r="C1676" s="136"/>
      <c r="D1676" s="214"/>
      <c r="E1676" s="213"/>
      <c r="F1676" s="411"/>
      <c r="G1676" s="46"/>
      <c r="H1676" s="439"/>
    </row>
    <row r="1677" spans="1:8" s="440" customFormat="1" x14ac:dyDescent="0.2">
      <c r="A1677" s="92">
        <v>2</v>
      </c>
      <c r="B1677" s="113" t="s">
        <v>276</v>
      </c>
      <c r="C1677" s="136"/>
      <c r="D1677" s="214"/>
      <c r="E1677" s="213"/>
      <c r="F1677" s="411"/>
      <c r="G1677" s="46"/>
      <c r="H1677" s="439"/>
    </row>
    <row r="1678" spans="1:8" s="440" customFormat="1" ht="54" customHeight="1" x14ac:dyDescent="0.2">
      <c r="A1678" s="75">
        <v>2.1</v>
      </c>
      <c r="B1678" s="115" t="s">
        <v>728</v>
      </c>
      <c r="C1678" s="136">
        <v>-1</v>
      </c>
      <c r="D1678" s="214" t="s">
        <v>25</v>
      </c>
      <c r="E1678" s="213">
        <v>78805.2</v>
      </c>
      <c r="F1678" s="411">
        <f>ROUND(C1678*E1678,2)</f>
        <v>-78805.2</v>
      </c>
      <c r="G1678" s="46"/>
      <c r="H1678" s="439"/>
    </row>
    <row r="1679" spans="1:8" s="440" customFormat="1" ht="25.5" x14ac:dyDescent="0.2">
      <c r="A1679" s="75">
        <v>2.2000000000000002</v>
      </c>
      <c r="B1679" s="115" t="s">
        <v>729</v>
      </c>
      <c r="C1679" s="136">
        <v>-1</v>
      </c>
      <c r="D1679" s="214" t="s">
        <v>25</v>
      </c>
      <c r="E1679" s="213">
        <v>11280.2</v>
      </c>
      <c r="F1679" s="411">
        <f>ROUND(C1679*E1679,2)</f>
        <v>-11280.2</v>
      </c>
      <c r="G1679" s="46"/>
      <c r="H1679" s="439"/>
    </row>
    <row r="1680" spans="1:8" s="440" customFormat="1" x14ac:dyDescent="0.2">
      <c r="A1680" s="64"/>
      <c r="B1680" s="29"/>
      <c r="C1680" s="136"/>
      <c r="D1680" s="214"/>
      <c r="E1680" s="213"/>
      <c r="F1680" s="411"/>
      <c r="G1680" s="46"/>
      <c r="H1680" s="439"/>
    </row>
    <row r="1681" spans="1:8" s="440" customFormat="1" x14ac:dyDescent="0.2">
      <c r="A1681" s="92">
        <v>3</v>
      </c>
      <c r="B1681" s="113" t="s">
        <v>730</v>
      </c>
      <c r="C1681" s="136"/>
      <c r="D1681" s="214"/>
      <c r="E1681" s="213"/>
      <c r="F1681" s="411"/>
      <c r="G1681" s="46"/>
      <c r="H1681" s="439"/>
    </row>
    <row r="1682" spans="1:8" s="440" customFormat="1" x14ac:dyDescent="0.2">
      <c r="A1682" s="101">
        <v>3.1</v>
      </c>
      <c r="B1682" s="453" t="s">
        <v>731</v>
      </c>
      <c r="C1682" s="141">
        <v>-122.5</v>
      </c>
      <c r="D1682" s="219" t="s">
        <v>85</v>
      </c>
      <c r="E1682" s="448">
        <v>170.35</v>
      </c>
      <c r="F1682" s="407">
        <f>ROUND(C1682*E1682,2)</f>
        <v>-20867.88</v>
      </c>
      <c r="G1682" s="46"/>
      <c r="H1682" s="439"/>
    </row>
    <row r="1683" spans="1:8" s="440" customFormat="1" x14ac:dyDescent="0.2">
      <c r="A1683" s="64"/>
      <c r="B1683" s="29"/>
      <c r="C1683" s="136"/>
      <c r="D1683" s="214"/>
      <c r="E1683" s="213"/>
      <c r="F1683" s="411"/>
      <c r="G1683" s="46"/>
      <c r="H1683" s="439"/>
    </row>
    <row r="1684" spans="1:8" s="440" customFormat="1" ht="38.25" x14ac:dyDescent="0.2">
      <c r="A1684" s="92">
        <v>4</v>
      </c>
      <c r="B1684" s="113" t="s">
        <v>732</v>
      </c>
      <c r="C1684" s="136"/>
      <c r="D1684" s="214"/>
      <c r="E1684" s="213"/>
      <c r="F1684" s="411"/>
      <c r="G1684" s="46"/>
      <c r="H1684" s="439"/>
    </row>
    <row r="1685" spans="1:8" s="440" customFormat="1" x14ac:dyDescent="0.2">
      <c r="A1685" s="75">
        <v>4.0999999999999996</v>
      </c>
      <c r="B1685" s="115" t="s">
        <v>675</v>
      </c>
      <c r="C1685" s="136">
        <v>-5</v>
      </c>
      <c r="D1685" s="214" t="s">
        <v>30</v>
      </c>
      <c r="E1685" s="213">
        <v>3600</v>
      </c>
      <c r="F1685" s="411">
        <f>ROUND(C1685*E1685,2)</f>
        <v>-18000</v>
      </c>
      <c r="G1685" s="46"/>
      <c r="H1685" s="439"/>
    </row>
    <row r="1686" spans="1:8" s="440" customFormat="1" x14ac:dyDescent="0.2">
      <c r="A1686" s="75">
        <v>4.2</v>
      </c>
      <c r="B1686" s="115" t="s">
        <v>733</v>
      </c>
      <c r="C1686" s="136">
        <v>-1</v>
      </c>
      <c r="D1686" s="214" t="s">
        <v>25</v>
      </c>
      <c r="E1686" s="213">
        <v>5271</v>
      </c>
      <c r="F1686" s="411">
        <f>ROUND(C1686*E1686,2)</f>
        <v>-5271</v>
      </c>
      <c r="G1686" s="46"/>
      <c r="H1686" s="439"/>
    </row>
    <row r="1687" spans="1:8" s="440" customFormat="1" x14ac:dyDescent="0.2">
      <c r="A1687" s="75">
        <v>4.3</v>
      </c>
      <c r="B1687" s="115" t="s">
        <v>81</v>
      </c>
      <c r="C1687" s="136">
        <v>-1</v>
      </c>
      <c r="D1687" s="214" t="s">
        <v>25</v>
      </c>
      <c r="E1687" s="213">
        <v>1500</v>
      </c>
      <c r="F1687" s="411">
        <f>ROUND(C1687*E1687,2)</f>
        <v>-1500</v>
      </c>
      <c r="G1687" s="46"/>
      <c r="H1687" s="439"/>
    </row>
    <row r="1688" spans="1:8" s="440" customFormat="1" x14ac:dyDescent="0.2">
      <c r="A1688" s="64"/>
      <c r="B1688" s="29"/>
      <c r="C1688" s="136"/>
      <c r="D1688" s="214"/>
      <c r="E1688" s="213"/>
      <c r="F1688" s="411"/>
      <c r="G1688" s="46"/>
      <c r="H1688" s="439"/>
    </row>
    <row r="1689" spans="1:8" s="440" customFormat="1" x14ac:dyDescent="0.2">
      <c r="A1689" s="92">
        <v>5</v>
      </c>
      <c r="B1689" s="113" t="s">
        <v>734</v>
      </c>
      <c r="C1689" s="136">
        <v>-2</v>
      </c>
      <c r="D1689" s="214" t="s">
        <v>25</v>
      </c>
      <c r="E1689" s="213">
        <v>10258.870000000001</v>
      </c>
      <c r="F1689" s="411">
        <f>ROUND(C1689*E1689,2)</f>
        <v>-20517.740000000002</v>
      </c>
      <c r="G1689" s="46"/>
      <c r="H1689" s="439"/>
    </row>
    <row r="1690" spans="1:8" s="440" customFormat="1" x14ac:dyDescent="0.2">
      <c r="A1690" s="455"/>
      <c r="B1690" s="29"/>
      <c r="C1690" s="136"/>
      <c r="D1690" s="214"/>
      <c r="E1690" s="213"/>
      <c r="F1690" s="411"/>
      <c r="G1690" s="46"/>
      <c r="H1690" s="439"/>
    </row>
    <row r="1691" spans="1:8" s="440" customFormat="1" x14ac:dyDescent="0.2">
      <c r="A1691" s="92">
        <v>6</v>
      </c>
      <c r="B1691" s="113" t="s">
        <v>706</v>
      </c>
      <c r="C1691" s="136">
        <v>-1</v>
      </c>
      <c r="D1691" s="214" t="s">
        <v>25</v>
      </c>
      <c r="E1691" s="213">
        <v>12500</v>
      </c>
      <c r="F1691" s="411">
        <f>ROUND(C1691*E1691,2)</f>
        <v>-12500</v>
      </c>
      <c r="G1691" s="46"/>
      <c r="H1691" s="439"/>
    </row>
    <row r="1692" spans="1:8" s="440" customFormat="1" x14ac:dyDescent="0.2">
      <c r="A1692" s="76"/>
      <c r="B1692" s="155"/>
      <c r="C1692" s="136"/>
      <c r="D1692" s="214"/>
      <c r="E1692" s="213"/>
      <c r="F1692" s="411"/>
      <c r="G1692" s="46"/>
      <c r="H1692" s="439"/>
    </row>
    <row r="1693" spans="1:8" s="440" customFormat="1" ht="25.5" x14ac:dyDescent="0.2">
      <c r="A1693" s="246">
        <v>7</v>
      </c>
      <c r="B1693" s="113" t="s">
        <v>1071</v>
      </c>
      <c r="C1693" s="136"/>
      <c r="D1693" s="214"/>
      <c r="E1693" s="213"/>
      <c r="F1693" s="411"/>
      <c r="G1693" s="46"/>
      <c r="H1693" s="439"/>
    </row>
    <row r="1694" spans="1:8" s="440" customFormat="1" x14ac:dyDescent="0.2">
      <c r="A1694" s="205"/>
      <c r="B1694" s="328"/>
      <c r="C1694" s="136"/>
      <c r="D1694" s="214"/>
      <c r="E1694" s="213"/>
      <c r="F1694" s="411"/>
      <c r="G1694" s="46"/>
      <c r="H1694" s="439"/>
    </row>
    <row r="1695" spans="1:8" s="440" customFormat="1" x14ac:dyDescent="0.2">
      <c r="A1695" s="246">
        <v>7.1</v>
      </c>
      <c r="B1695" s="113" t="s">
        <v>31</v>
      </c>
      <c r="C1695" s="136"/>
      <c r="D1695" s="214"/>
      <c r="E1695" s="213"/>
      <c r="F1695" s="411"/>
      <c r="G1695" s="46"/>
      <c r="H1695" s="439"/>
    </row>
    <row r="1696" spans="1:8" s="440" customFormat="1" ht="25.5" x14ac:dyDescent="0.2">
      <c r="A1696" s="456" t="s">
        <v>1040</v>
      </c>
      <c r="B1696" s="115" t="s">
        <v>1072</v>
      </c>
      <c r="C1696" s="136">
        <v>-4</v>
      </c>
      <c r="D1696" s="214" t="s">
        <v>30</v>
      </c>
      <c r="E1696" s="213">
        <v>1318</v>
      </c>
      <c r="F1696" s="411">
        <f>ROUND(C1696*E1696,2)</f>
        <v>-5272</v>
      </c>
      <c r="G1696" s="46"/>
      <c r="H1696" s="439"/>
    </row>
    <row r="1697" spans="1:8" s="440" customFormat="1" ht="25.5" x14ac:dyDescent="0.2">
      <c r="A1697" s="456" t="s">
        <v>1042</v>
      </c>
      <c r="B1697" s="115" t="s">
        <v>1073</v>
      </c>
      <c r="C1697" s="136">
        <v>-19.41</v>
      </c>
      <c r="D1697" s="214" t="s">
        <v>38</v>
      </c>
      <c r="E1697" s="213">
        <v>130.81</v>
      </c>
      <c r="F1697" s="411">
        <f>ROUND(C1697*E1697,2)</f>
        <v>-2539.02</v>
      </c>
      <c r="G1697" s="46"/>
      <c r="H1697" s="439"/>
    </row>
    <row r="1698" spans="1:8" s="440" customFormat="1" ht="6" customHeight="1" x14ac:dyDescent="0.2">
      <c r="A1698" s="205"/>
      <c r="B1698" s="328"/>
      <c r="C1698" s="136"/>
      <c r="D1698" s="214"/>
      <c r="E1698" s="213"/>
      <c r="F1698" s="411"/>
      <c r="G1698" s="46"/>
      <c r="H1698" s="439"/>
    </row>
    <row r="1699" spans="1:8" s="440" customFormat="1" x14ac:dyDescent="0.2">
      <c r="A1699" s="246">
        <v>7.2</v>
      </c>
      <c r="B1699" s="113" t="s">
        <v>1074</v>
      </c>
      <c r="C1699" s="136"/>
      <c r="D1699" s="214"/>
      <c r="E1699" s="213"/>
      <c r="F1699" s="411"/>
      <c r="G1699" s="46"/>
      <c r="H1699" s="439"/>
    </row>
    <row r="1700" spans="1:8" s="440" customFormat="1" x14ac:dyDescent="0.2">
      <c r="A1700" s="456" t="s">
        <v>152</v>
      </c>
      <c r="B1700" s="115" t="s">
        <v>1075</v>
      </c>
      <c r="C1700" s="136">
        <v>-21.71</v>
      </c>
      <c r="D1700" s="214" t="s">
        <v>38</v>
      </c>
      <c r="E1700" s="213">
        <v>15598.74</v>
      </c>
      <c r="F1700" s="411">
        <f>ROUND(C1700*E1700,2)</f>
        <v>-338648.65</v>
      </c>
      <c r="G1700" s="46"/>
      <c r="H1700" s="439"/>
    </row>
    <row r="1701" spans="1:8" s="440" customFormat="1" ht="25.5" x14ac:dyDescent="0.2">
      <c r="A1701" s="456" t="s">
        <v>153</v>
      </c>
      <c r="B1701" s="115" t="s">
        <v>1076</v>
      </c>
      <c r="C1701" s="136">
        <v>-12.88</v>
      </c>
      <c r="D1701" s="214" t="s">
        <v>38</v>
      </c>
      <c r="E1701" s="213">
        <v>12303</v>
      </c>
      <c r="F1701" s="411">
        <f>ROUND(C1701*E1701,2)</f>
        <v>-158462.64000000001</v>
      </c>
      <c r="G1701" s="46"/>
      <c r="H1701" s="439"/>
    </row>
    <row r="1702" spans="1:8" s="440" customFormat="1" ht="25.5" x14ac:dyDescent="0.2">
      <c r="A1702" s="456" t="s">
        <v>154</v>
      </c>
      <c r="B1702" s="115" t="s">
        <v>1077</v>
      </c>
      <c r="C1702" s="136">
        <v>-17.399999999999999</v>
      </c>
      <c r="D1702" s="214" t="s">
        <v>1048</v>
      </c>
      <c r="E1702" s="213">
        <v>3905</v>
      </c>
      <c r="F1702" s="411">
        <f>ROUND(C1702*E1702,2)</f>
        <v>-67947</v>
      </c>
      <c r="G1702" s="46"/>
      <c r="H1702" s="439"/>
    </row>
    <row r="1703" spans="1:8" s="440" customFormat="1" ht="6" customHeight="1" x14ac:dyDescent="0.2">
      <c r="A1703" s="76"/>
      <c r="B1703" s="155"/>
      <c r="C1703" s="136"/>
      <c r="D1703" s="214"/>
      <c r="E1703" s="213"/>
      <c r="F1703" s="411"/>
      <c r="G1703" s="46"/>
      <c r="H1703" s="439"/>
    </row>
    <row r="1704" spans="1:8" s="440" customFormat="1" x14ac:dyDescent="0.2">
      <c r="A1704" s="246">
        <v>7.3</v>
      </c>
      <c r="B1704" s="113" t="s">
        <v>83</v>
      </c>
      <c r="C1704" s="136"/>
      <c r="D1704" s="214"/>
      <c r="E1704" s="213"/>
      <c r="F1704" s="411"/>
      <c r="G1704" s="46"/>
      <c r="H1704" s="439"/>
    </row>
    <row r="1705" spans="1:8" s="440" customFormat="1" x14ac:dyDescent="0.2">
      <c r="A1705" s="456" t="s">
        <v>1050</v>
      </c>
      <c r="B1705" s="115" t="s">
        <v>1078</v>
      </c>
      <c r="C1705" s="136">
        <v>-39.729999999999997</v>
      </c>
      <c r="D1705" s="214" t="s">
        <v>85</v>
      </c>
      <c r="E1705" s="213">
        <v>306.62</v>
      </c>
      <c r="F1705" s="411">
        <f>ROUND(C1705*E1705,2)</f>
        <v>-12182.01</v>
      </c>
      <c r="G1705" s="46"/>
      <c r="H1705" s="439"/>
    </row>
    <row r="1706" spans="1:8" s="440" customFormat="1" x14ac:dyDescent="0.2">
      <c r="A1706" s="456" t="s">
        <v>1052</v>
      </c>
      <c r="B1706" s="115" t="s">
        <v>294</v>
      </c>
      <c r="C1706" s="136">
        <v>-17.43</v>
      </c>
      <c r="D1706" s="214" t="s">
        <v>85</v>
      </c>
      <c r="E1706" s="213">
        <v>296.02</v>
      </c>
      <c r="F1706" s="411">
        <f>ROUND(C1706*E1706,2)</f>
        <v>-5159.63</v>
      </c>
      <c r="G1706" s="46"/>
      <c r="H1706" s="439"/>
    </row>
    <row r="1707" spans="1:8" s="440" customFormat="1" x14ac:dyDescent="0.2">
      <c r="A1707" s="456" t="s">
        <v>1053</v>
      </c>
      <c r="B1707" s="115" t="s">
        <v>1079</v>
      </c>
      <c r="C1707" s="136">
        <v>-131.91999999999999</v>
      </c>
      <c r="D1707" s="214" t="s">
        <v>85</v>
      </c>
      <c r="E1707" s="213">
        <v>453.25</v>
      </c>
      <c r="F1707" s="411">
        <f>ROUND(C1707*E1707,2)</f>
        <v>-59792.74</v>
      </c>
      <c r="G1707" s="46"/>
      <c r="H1707" s="439"/>
    </row>
    <row r="1708" spans="1:8" s="440" customFormat="1" x14ac:dyDescent="0.2">
      <c r="A1708" s="456" t="s">
        <v>1055</v>
      </c>
      <c r="B1708" s="115" t="s">
        <v>134</v>
      </c>
      <c r="C1708" s="136">
        <v>-54</v>
      </c>
      <c r="D1708" s="214" t="s">
        <v>129</v>
      </c>
      <c r="E1708" s="213">
        <v>71.02</v>
      </c>
      <c r="F1708" s="411">
        <f>ROUND(C1708*E1708,2)</f>
        <v>-3835.08</v>
      </c>
      <c r="G1708" s="46"/>
      <c r="H1708" s="439"/>
    </row>
    <row r="1709" spans="1:8" s="440" customFormat="1" x14ac:dyDescent="0.2">
      <c r="A1709" s="215"/>
      <c r="B1709" s="72"/>
      <c r="C1709" s="136"/>
      <c r="D1709" s="214"/>
      <c r="E1709" s="213"/>
      <c r="F1709" s="411"/>
      <c r="G1709" s="46"/>
      <c r="H1709" s="439"/>
    </row>
    <row r="1710" spans="1:8" s="440" customFormat="1" ht="25.5" x14ac:dyDescent="0.2">
      <c r="A1710" s="225" t="s">
        <v>720</v>
      </c>
      <c r="B1710" s="113" t="s">
        <v>735</v>
      </c>
      <c r="C1710" s="136"/>
      <c r="D1710" s="214"/>
      <c r="E1710" s="213"/>
      <c r="F1710" s="411">
        <f t="shared" ref="F1710:F1729" si="97">ROUND(C1710*E1710,2)</f>
        <v>0</v>
      </c>
      <c r="G1710" s="46"/>
      <c r="H1710" s="439"/>
    </row>
    <row r="1711" spans="1:8" s="440" customFormat="1" x14ac:dyDescent="0.2">
      <c r="A1711" s="225"/>
      <c r="B1711" s="160"/>
      <c r="C1711" s="136"/>
      <c r="D1711" s="214"/>
      <c r="E1711" s="213"/>
      <c r="F1711" s="411">
        <f t="shared" si="97"/>
        <v>0</v>
      </c>
      <c r="G1711" s="46"/>
      <c r="H1711" s="439"/>
    </row>
    <row r="1712" spans="1:8" s="440" customFormat="1" x14ac:dyDescent="0.2">
      <c r="A1712" s="228">
        <v>1</v>
      </c>
      <c r="B1712" s="113" t="s">
        <v>1080</v>
      </c>
      <c r="C1712" s="136"/>
      <c r="D1712" s="214"/>
      <c r="E1712" s="213"/>
      <c r="F1712" s="411">
        <f t="shared" si="97"/>
        <v>0</v>
      </c>
      <c r="G1712" s="46"/>
      <c r="H1712" s="439"/>
    </row>
    <row r="1713" spans="1:8" s="440" customFormat="1" x14ac:dyDescent="0.2">
      <c r="A1713" s="233">
        <v>1.17</v>
      </c>
      <c r="B1713" s="115" t="s">
        <v>737</v>
      </c>
      <c r="C1713" s="136">
        <v>-11</v>
      </c>
      <c r="D1713" s="214" t="s">
        <v>25</v>
      </c>
      <c r="E1713" s="213">
        <v>17700</v>
      </c>
      <c r="F1713" s="411">
        <f t="shared" si="97"/>
        <v>-194700</v>
      </c>
      <c r="G1713" s="46"/>
      <c r="H1713" s="439"/>
    </row>
    <row r="1714" spans="1:8" s="440" customFormat="1" x14ac:dyDescent="0.2">
      <c r="A1714" s="233">
        <v>1.18</v>
      </c>
      <c r="B1714" s="115" t="s">
        <v>1020</v>
      </c>
      <c r="C1714" s="136">
        <v>-1</v>
      </c>
      <c r="D1714" s="214" t="s">
        <v>25</v>
      </c>
      <c r="E1714" s="213">
        <v>24500</v>
      </c>
      <c r="F1714" s="411">
        <f t="shared" si="97"/>
        <v>-24500</v>
      </c>
      <c r="G1714" s="46"/>
      <c r="H1714" s="439"/>
    </row>
    <row r="1715" spans="1:8" s="440" customFormat="1" x14ac:dyDescent="0.2">
      <c r="A1715" s="233">
        <v>1.19</v>
      </c>
      <c r="B1715" s="115" t="s">
        <v>1021</v>
      </c>
      <c r="C1715" s="136">
        <v>-1</v>
      </c>
      <c r="D1715" s="214" t="s">
        <v>25</v>
      </c>
      <c r="E1715" s="213">
        <v>26800</v>
      </c>
      <c r="F1715" s="411">
        <f t="shared" si="97"/>
        <v>-26800</v>
      </c>
      <c r="G1715" s="46"/>
      <c r="H1715" s="439"/>
    </row>
    <row r="1716" spans="1:8" s="440" customFormat="1" x14ac:dyDescent="0.2">
      <c r="A1716" s="233">
        <v>1.2</v>
      </c>
      <c r="B1716" s="115" t="s">
        <v>738</v>
      </c>
      <c r="C1716" s="136">
        <v>-3</v>
      </c>
      <c r="D1716" s="214" t="s">
        <v>25</v>
      </c>
      <c r="E1716" s="213">
        <v>3077.81</v>
      </c>
      <c r="F1716" s="411">
        <f t="shared" si="97"/>
        <v>-9233.43</v>
      </c>
      <c r="G1716" s="46"/>
      <c r="H1716" s="439"/>
    </row>
    <row r="1717" spans="1:8" s="440" customFormat="1" x14ac:dyDescent="0.2">
      <c r="A1717" s="233">
        <v>1.21</v>
      </c>
      <c r="B1717" s="115" t="s">
        <v>1022</v>
      </c>
      <c r="C1717" s="136">
        <v>-4</v>
      </c>
      <c r="D1717" s="214" t="s">
        <v>25</v>
      </c>
      <c r="E1717" s="213">
        <v>5586.52</v>
      </c>
      <c r="F1717" s="411">
        <f t="shared" si="97"/>
        <v>-22346.080000000002</v>
      </c>
      <c r="G1717" s="46"/>
      <c r="H1717" s="439"/>
    </row>
    <row r="1718" spans="1:8" s="440" customFormat="1" x14ac:dyDescent="0.2">
      <c r="A1718" s="233">
        <v>1.22</v>
      </c>
      <c r="B1718" s="115" t="s">
        <v>1023</v>
      </c>
      <c r="C1718" s="136">
        <v>-2</v>
      </c>
      <c r="D1718" s="214" t="s">
        <v>25</v>
      </c>
      <c r="E1718" s="213">
        <v>3348.67</v>
      </c>
      <c r="F1718" s="411">
        <f t="shared" si="97"/>
        <v>-6697.34</v>
      </c>
      <c r="G1718" s="46"/>
      <c r="H1718" s="439"/>
    </row>
    <row r="1719" spans="1:8" s="440" customFormat="1" x14ac:dyDescent="0.2">
      <c r="A1719" s="233">
        <v>1.23</v>
      </c>
      <c r="B1719" s="115" t="s">
        <v>1024</v>
      </c>
      <c r="C1719" s="136">
        <v>-1</v>
      </c>
      <c r="D1719" s="214" t="s">
        <v>25</v>
      </c>
      <c r="E1719" s="213">
        <v>7325.44</v>
      </c>
      <c r="F1719" s="411">
        <f t="shared" si="97"/>
        <v>-7325.44</v>
      </c>
      <c r="G1719" s="46"/>
      <c r="H1719" s="439"/>
    </row>
    <row r="1720" spans="1:8" s="440" customFormat="1" x14ac:dyDescent="0.2">
      <c r="A1720" s="233">
        <v>1.24</v>
      </c>
      <c r="B1720" s="115" t="s">
        <v>739</v>
      </c>
      <c r="C1720" s="136">
        <v>-2</v>
      </c>
      <c r="D1720" s="214" t="s">
        <v>25</v>
      </c>
      <c r="E1720" s="213">
        <v>3482.44</v>
      </c>
      <c r="F1720" s="411">
        <f t="shared" si="97"/>
        <v>-6964.88</v>
      </c>
      <c r="G1720" s="46"/>
      <c r="H1720" s="439"/>
    </row>
    <row r="1721" spans="1:8" s="440" customFormat="1" x14ac:dyDescent="0.2">
      <c r="A1721" s="233">
        <v>1.25</v>
      </c>
      <c r="B1721" s="115" t="s">
        <v>1025</v>
      </c>
      <c r="C1721" s="136">
        <v>-1</v>
      </c>
      <c r="D1721" s="214" t="s">
        <v>25</v>
      </c>
      <c r="E1721" s="213">
        <v>7809.54</v>
      </c>
      <c r="F1721" s="411">
        <f t="shared" si="97"/>
        <v>-7809.54</v>
      </c>
      <c r="G1721" s="46"/>
      <c r="H1721" s="439"/>
    </row>
    <row r="1722" spans="1:8" s="440" customFormat="1" x14ac:dyDescent="0.2">
      <c r="A1722" s="233">
        <v>1.26</v>
      </c>
      <c r="B1722" s="115" t="s">
        <v>1081</v>
      </c>
      <c r="C1722" s="136">
        <v>-3</v>
      </c>
      <c r="D1722" s="214" t="s">
        <v>25</v>
      </c>
      <c r="E1722" s="213">
        <v>5694.59</v>
      </c>
      <c r="F1722" s="411">
        <f t="shared" si="97"/>
        <v>-17083.77</v>
      </c>
      <c r="G1722" s="46"/>
      <c r="H1722" s="439"/>
    </row>
    <row r="1723" spans="1:8" s="440" customFormat="1" x14ac:dyDescent="0.2">
      <c r="A1723" s="233">
        <v>1.27</v>
      </c>
      <c r="B1723" s="115" t="s">
        <v>741</v>
      </c>
      <c r="C1723" s="136">
        <v>-9</v>
      </c>
      <c r="D1723" s="214" t="s">
        <v>25</v>
      </c>
      <c r="E1723" s="213">
        <v>3491.07</v>
      </c>
      <c r="F1723" s="411">
        <f t="shared" si="97"/>
        <v>-31419.63</v>
      </c>
      <c r="G1723" s="46"/>
      <c r="H1723" s="439"/>
    </row>
    <row r="1724" spans="1:8" s="440" customFormat="1" x14ac:dyDescent="0.2">
      <c r="A1724" s="233">
        <v>1.28</v>
      </c>
      <c r="B1724" s="115" t="s">
        <v>742</v>
      </c>
      <c r="C1724" s="136">
        <v>-13</v>
      </c>
      <c r="D1724" s="214" t="s">
        <v>25</v>
      </c>
      <c r="E1724" s="213">
        <v>3045.58</v>
      </c>
      <c r="F1724" s="411">
        <f t="shared" si="97"/>
        <v>-39592.54</v>
      </c>
      <c r="G1724" s="46"/>
      <c r="H1724" s="439"/>
    </row>
    <row r="1725" spans="1:8" s="440" customFormat="1" x14ac:dyDescent="0.2">
      <c r="A1725" s="233">
        <v>1.29</v>
      </c>
      <c r="B1725" s="115" t="s">
        <v>1027</v>
      </c>
      <c r="C1725" s="136">
        <v>-1</v>
      </c>
      <c r="D1725" s="214" t="s">
        <v>25</v>
      </c>
      <c r="E1725" s="213">
        <v>23639.71</v>
      </c>
      <c r="F1725" s="411">
        <f t="shared" si="97"/>
        <v>-23639.71</v>
      </c>
      <c r="G1725" s="46"/>
      <c r="H1725" s="439"/>
    </row>
    <row r="1726" spans="1:8" s="440" customFormat="1" x14ac:dyDescent="0.2">
      <c r="A1726" s="233">
        <v>1.3</v>
      </c>
      <c r="B1726" s="115" t="s">
        <v>1028</v>
      </c>
      <c r="C1726" s="136">
        <v>-6</v>
      </c>
      <c r="D1726" s="214" t="s">
        <v>25</v>
      </c>
      <c r="E1726" s="213">
        <v>7283.14</v>
      </c>
      <c r="F1726" s="411">
        <f t="shared" si="97"/>
        <v>-43698.84</v>
      </c>
      <c r="G1726" s="46"/>
      <c r="H1726" s="439"/>
    </row>
    <row r="1727" spans="1:8" s="440" customFormat="1" x14ac:dyDescent="0.2">
      <c r="A1727" s="233">
        <v>1.31</v>
      </c>
      <c r="B1727" s="115" t="s">
        <v>1029</v>
      </c>
      <c r="C1727" s="136">
        <v>-1</v>
      </c>
      <c r="D1727" s="214" t="s">
        <v>25</v>
      </c>
      <c r="E1727" s="213">
        <v>1278.54</v>
      </c>
      <c r="F1727" s="411">
        <f t="shared" si="97"/>
        <v>-1278.54</v>
      </c>
      <c r="G1727" s="46"/>
      <c r="H1727" s="439"/>
    </row>
    <row r="1728" spans="1:8" s="440" customFormat="1" x14ac:dyDescent="0.2">
      <c r="A1728" s="233">
        <v>1.32</v>
      </c>
      <c r="B1728" s="115" t="s">
        <v>1030</v>
      </c>
      <c r="C1728" s="136">
        <v>-3</v>
      </c>
      <c r="D1728" s="214" t="s">
        <v>25</v>
      </c>
      <c r="E1728" s="213">
        <v>1581.37</v>
      </c>
      <c r="F1728" s="411">
        <f t="shared" si="97"/>
        <v>-4744.1099999999997</v>
      </c>
      <c r="G1728" s="46"/>
      <c r="H1728" s="439"/>
    </row>
    <row r="1729" spans="1:8" s="440" customFormat="1" x14ac:dyDescent="0.2">
      <c r="A1729" s="233">
        <v>1.33</v>
      </c>
      <c r="B1729" s="115" t="s">
        <v>1031</v>
      </c>
      <c r="C1729" s="136">
        <v>-4</v>
      </c>
      <c r="D1729" s="214" t="s">
        <v>25</v>
      </c>
      <c r="E1729" s="213">
        <v>2250.66</v>
      </c>
      <c r="F1729" s="411">
        <f t="shared" si="97"/>
        <v>-9002.64</v>
      </c>
      <c r="G1729" s="46"/>
      <c r="H1729" s="439"/>
    </row>
    <row r="1730" spans="1:8" s="440" customFormat="1" x14ac:dyDescent="0.2">
      <c r="A1730" s="233">
        <v>1.34</v>
      </c>
      <c r="B1730" s="115" t="s">
        <v>743</v>
      </c>
      <c r="C1730" s="136">
        <v>-3700</v>
      </c>
      <c r="D1730" s="214" t="s">
        <v>744</v>
      </c>
      <c r="E1730" s="213">
        <v>13.45</v>
      </c>
      <c r="F1730" s="411">
        <f>ROUND(C1730*E1730,2)</f>
        <v>-49765</v>
      </c>
      <c r="G1730" s="46"/>
      <c r="H1730" s="439"/>
    </row>
    <row r="1731" spans="1:8" s="440" customFormat="1" ht="25.5" x14ac:dyDescent="0.2">
      <c r="A1731" s="233">
        <v>1.35</v>
      </c>
      <c r="B1731" s="115" t="s">
        <v>1082</v>
      </c>
      <c r="C1731" s="136">
        <v>-1</v>
      </c>
      <c r="D1731" s="214" t="s">
        <v>25</v>
      </c>
      <c r="E1731" s="213">
        <v>46825.440000000002</v>
      </c>
      <c r="F1731" s="411">
        <f t="shared" ref="F1731:F1739" si="98">ROUND(C1731*E1731,2)</f>
        <v>-46825.440000000002</v>
      </c>
      <c r="G1731" s="46"/>
      <c r="H1731" s="439"/>
    </row>
    <row r="1732" spans="1:8" s="440" customFormat="1" x14ac:dyDescent="0.2">
      <c r="A1732" s="234">
        <v>1.36</v>
      </c>
      <c r="B1732" s="453" t="s">
        <v>751</v>
      </c>
      <c r="C1732" s="141">
        <v>-1</v>
      </c>
      <c r="D1732" s="219" t="s">
        <v>25</v>
      </c>
      <c r="E1732" s="448">
        <v>1898.97</v>
      </c>
      <c r="F1732" s="407">
        <f t="shared" si="98"/>
        <v>-1898.97</v>
      </c>
      <c r="G1732" s="46"/>
      <c r="H1732" s="439"/>
    </row>
    <row r="1733" spans="1:8" s="440" customFormat="1" x14ac:dyDescent="0.2">
      <c r="A1733" s="233">
        <v>1.37</v>
      </c>
      <c r="B1733" s="115" t="s">
        <v>745</v>
      </c>
      <c r="C1733" s="136">
        <v>-1</v>
      </c>
      <c r="D1733" s="214" t="s">
        <v>25</v>
      </c>
      <c r="E1733" s="213">
        <v>5218.51</v>
      </c>
      <c r="F1733" s="411">
        <f t="shared" si="98"/>
        <v>-5218.51</v>
      </c>
      <c r="G1733" s="46"/>
      <c r="H1733" s="439"/>
    </row>
    <row r="1734" spans="1:8" s="440" customFormat="1" x14ac:dyDescent="0.2">
      <c r="A1734" s="233">
        <v>1.38</v>
      </c>
      <c r="B1734" s="115" t="s">
        <v>746</v>
      </c>
      <c r="C1734" s="136">
        <v>-1</v>
      </c>
      <c r="D1734" s="214" t="s">
        <v>25</v>
      </c>
      <c r="E1734" s="213">
        <v>2429.3000000000002</v>
      </c>
      <c r="F1734" s="411">
        <f t="shared" si="98"/>
        <v>-2429.3000000000002</v>
      </c>
      <c r="G1734" s="46"/>
      <c r="H1734" s="439"/>
    </row>
    <row r="1735" spans="1:8" s="440" customFormat="1" x14ac:dyDescent="0.2">
      <c r="A1735" s="233">
        <v>1.39</v>
      </c>
      <c r="B1735" s="115" t="s">
        <v>747</v>
      </c>
      <c r="C1735" s="136">
        <v>-1</v>
      </c>
      <c r="D1735" s="214" t="s">
        <v>25</v>
      </c>
      <c r="E1735" s="213">
        <v>728.34</v>
      </c>
      <c r="F1735" s="411">
        <f t="shared" si="98"/>
        <v>-728.34</v>
      </c>
      <c r="G1735" s="46"/>
      <c r="H1735" s="439"/>
    </row>
    <row r="1736" spans="1:8" s="440" customFormat="1" x14ac:dyDescent="0.2">
      <c r="A1736" s="233">
        <v>1.4</v>
      </c>
      <c r="B1736" s="115" t="s">
        <v>748</v>
      </c>
      <c r="C1736" s="136">
        <v>-13</v>
      </c>
      <c r="D1736" s="214" t="s">
        <v>25</v>
      </c>
      <c r="E1736" s="213">
        <v>1200</v>
      </c>
      <c r="F1736" s="411">
        <f t="shared" si="98"/>
        <v>-15600</v>
      </c>
      <c r="G1736" s="46"/>
      <c r="H1736" s="439"/>
    </row>
    <row r="1737" spans="1:8" s="440" customFormat="1" x14ac:dyDescent="0.2">
      <c r="A1737" s="233">
        <v>1.41</v>
      </c>
      <c r="B1737" s="115" t="s">
        <v>749</v>
      </c>
      <c r="C1737" s="136">
        <v>-12</v>
      </c>
      <c r="D1737" s="214" t="s">
        <v>25</v>
      </c>
      <c r="E1737" s="213">
        <v>1000</v>
      </c>
      <c r="F1737" s="411">
        <f t="shared" si="98"/>
        <v>-12000</v>
      </c>
      <c r="G1737" s="46"/>
      <c r="H1737" s="439"/>
    </row>
    <row r="1738" spans="1:8" s="440" customFormat="1" x14ac:dyDescent="0.2">
      <c r="A1738" s="233">
        <v>1.42</v>
      </c>
      <c r="B1738" s="115" t="s">
        <v>752</v>
      </c>
      <c r="C1738" s="136">
        <v>-13</v>
      </c>
      <c r="D1738" s="214" t="s">
        <v>25</v>
      </c>
      <c r="E1738" s="213">
        <v>2500</v>
      </c>
      <c r="F1738" s="411">
        <f t="shared" si="98"/>
        <v>-32500</v>
      </c>
      <c r="G1738" s="46"/>
      <c r="H1738" s="439"/>
    </row>
    <row r="1739" spans="1:8" s="440" customFormat="1" x14ac:dyDescent="0.2">
      <c r="A1739" s="233">
        <v>1.43</v>
      </c>
      <c r="B1739" s="115" t="s">
        <v>753</v>
      </c>
      <c r="C1739" s="136">
        <v>-1</v>
      </c>
      <c r="D1739" s="214" t="s">
        <v>25</v>
      </c>
      <c r="E1739" s="213">
        <v>101310.62</v>
      </c>
      <c r="F1739" s="411">
        <f t="shared" si="98"/>
        <v>-101310.62</v>
      </c>
      <c r="G1739" s="46"/>
      <c r="H1739" s="439"/>
    </row>
    <row r="1740" spans="1:8" s="440" customFormat="1" x14ac:dyDescent="0.2">
      <c r="A1740" s="205"/>
      <c r="B1740" s="395"/>
      <c r="C1740" s="136"/>
      <c r="D1740" s="214"/>
      <c r="E1740" s="213"/>
      <c r="F1740" s="411"/>
      <c r="G1740" s="46"/>
      <c r="H1740" s="439"/>
    </row>
    <row r="1741" spans="1:8" s="440" customFormat="1" x14ac:dyDescent="0.2">
      <c r="A1741" s="29" t="s">
        <v>841</v>
      </c>
      <c r="B1741" s="113" t="s">
        <v>842</v>
      </c>
      <c r="C1741" s="136"/>
      <c r="D1741" s="214"/>
      <c r="E1741" s="213"/>
      <c r="F1741" s="411"/>
      <c r="G1741" s="46"/>
      <c r="H1741" s="439"/>
    </row>
    <row r="1742" spans="1:8" s="440" customFormat="1" ht="27.75" customHeight="1" x14ac:dyDescent="0.2">
      <c r="A1742" s="64">
        <v>2</v>
      </c>
      <c r="B1742" s="115" t="s">
        <v>844</v>
      </c>
      <c r="C1742" s="136">
        <v>-1</v>
      </c>
      <c r="D1742" s="214" t="s">
        <v>25</v>
      </c>
      <c r="E1742" s="213">
        <v>150000</v>
      </c>
      <c r="F1742" s="411">
        <f t="shared" ref="F1742" si="99">ROUND(C1742*E1742,2)</f>
        <v>-150000</v>
      </c>
      <c r="G1742" s="46"/>
      <c r="H1742" s="439"/>
    </row>
    <row r="1743" spans="1:8" s="440" customFormat="1" ht="120.75" customHeight="1" x14ac:dyDescent="0.2">
      <c r="A1743" s="64">
        <v>5</v>
      </c>
      <c r="B1743" s="115" t="s">
        <v>847</v>
      </c>
      <c r="C1743" s="136">
        <v>-2</v>
      </c>
      <c r="D1743" s="214" t="s">
        <v>25</v>
      </c>
      <c r="E1743" s="213">
        <v>876141.14</v>
      </c>
      <c r="F1743" s="411">
        <f>ROUND(C1743*E1743,2)</f>
        <v>-1752282.28</v>
      </c>
      <c r="G1743" s="46"/>
      <c r="H1743" s="439"/>
    </row>
    <row r="1744" spans="1:8" s="440" customFormat="1" ht="38.25" x14ac:dyDescent="0.2">
      <c r="A1744" s="64">
        <v>6</v>
      </c>
      <c r="B1744" s="115" t="s">
        <v>848</v>
      </c>
      <c r="C1744" s="136">
        <v>-1</v>
      </c>
      <c r="D1744" s="214" t="s">
        <v>25</v>
      </c>
      <c r="E1744" s="213">
        <v>182896.29</v>
      </c>
      <c r="F1744" s="411">
        <f>ROUND(C1744*E1744,2)</f>
        <v>-182896.29</v>
      </c>
      <c r="G1744" s="46"/>
      <c r="H1744" s="439"/>
    </row>
    <row r="1745" spans="1:8" s="440" customFormat="1" ht="51" x14ac:dyDescent="0.2">
      <c r="A1745" s="64">
        <f t="shared" ref="A1745" si="100">A1744+1</f>
        <v>7</v>
      </c>
      <c r="B1745" s="115" t="s">
        <v>849</v>
      </c>
      <c r="C1745" s="136">
        <v>-1</v>
      </c>
      <c r="D1745" s="214" t="s">
        <v>25</v>
      </c>
      <c r="E1745" s="213">
        <v>628851.93000000005</v>
      </c>
      <c r="F1745" s="411">
        <f t="shared" ref="F1745" si="101">ROUND(C1745*E1745,2)</f>
        <v>-628851.93000000005</v>
      </c>
      <c r="G1745" s="46"/>
      <c r="H1745" s="439"/>
    </row>
    <row r="1746" spans="1:8" s="464" customFormat="1" x14ac:dyDescent="0.2">
      <c r="A1746" s="457"/>
      <c r="B1746" s="458" t="s">
        <v>859</v>
      </c>
      <c r="C1746" s="459"/>
      <c r="D1746" s="460"/>
      <c r="E1746" s="461"/>
      <c r="F1746" s="462">
        <f>SUM(F1374:F1745)</f>
        <v>-10766036.309999999</v>
      </c>
      <c r="G1746" s="46"/>
      <c r="H1746" s="463"/>
    </row>
    <row r="1747" spans="1:8" x14ac:dyDescent="0.2">
      <c r="A1747" s="246"/>
      <c r="B1747" s="206"/>
      <c r="C1747" s="209"/>
      <c r="D1747" s="401"/>
      <c r="E1747" s="209"/>
      <c r="F1747" s="207"/>
      <c r="G1747" s="46"/>
      <c r="H1747" s="442"/>
    </row>
    <row r="1748" spans="1:8" x14ac:dyDescent="0.2">
      <c r="A1748" s="246"/>
      <c r="B1748" s="259" t="s">
        <v>1083</v>
      </c>
      <c r="C1748" s="209"/>
      <c r="D1748" s="401"/>
      <c r="E1748" s="209"/>
      <c r="F1748" s="207"/>
      <c r="G1748" s="40"/>
      <c r="H1748" s="442"/>
    </row>
    <row r="1749" spans="1:8" x14ac:dyDescent="0.2">
      <c r="A1749" s="205"/>
      <c r="B1749" s="146"/>
      <c r="C1749" s="207"/>
      <c r="D1749" s="208"/>
      <c r="E1749" s="207"/>
      <c r="F1749" s="207"/>
      <c r="G1749" s="46"/>
      <c r="H1749" s="442"/>
    </row>
    <row r="1750" spans="1:8" s="440" customFormat="1" x14ac:dyDescent="0.2">
      <c r="A1750" s="29" t="s">
        <v>106</v>
      </c>
      <c r="B1750" s="27" t="s">
        <v>107</v>
      </c>
      <c r="C1750" s="207"/>
      <c r="D1750" s="208"/>
      <c r="E1750" s="238"/>
      <c r="F1750" s="329"/>
      <c r="G1750" s="46"/>
      <c r="H1750" s="439"/>
    </row>
    <row r="1751" spans="1:8" s="440" customFormat="1" x14ac:dyDescent="0.2">
      <c r="A1751" s="148"/>
      <c r="B1751" s="395"/>
      <c r="C1751" s="207"/>
      <c r="D1751" s="208"/>
      <c r="E1751" s="238"/>
      <c r="F1751" s="329"/>
      <c r="G1751" s="46"/>
      <c r="H1751" s="439"/>
    </row>
    <row r="1752" spans="1:8" s="440" customFormat="1" x14ac:dyDescent="0.2">
      <c r="A1752" s="245" t="s">
        <v>19</v>
      </c>
      <c r="B1752" s="27" t="s">
        <v>108</v>
      </c>
      <c r="C1752" s="207"/>
      <c r="D1752" s="208"/>
      <c r="E1752" s="238"/>
      <c r="F1752" s="329"/>
      <c r="G1752" s="46"/>
      <c r="H1752" s="439"/>
    </row>
    <row r="1753" spans="1:8" s="440" customFormat="1" x14ac:dyDescent="0.2">
      <c r="A1753" s="205"/>
      <c r="B1753" s="395"/>
      <c r="C1753" s="207"/>
      <c r="D1753" s="208"/>
      <c r="E1753" s="238"/>
      <c r="F1753" s="329"/>
      <c r="G1753" s="46"/>
      <c r="H1753" s="439"/>
    </row>
    <row r="1754" spans="1:8" s="440" customFormat="1" x14ac:dyDescent="0.2">
      <c r="A1754" s="212">
        <v>4</v>
      </c>
      <c r="B1754" s="27" t="s">
        <v>116</v>
      </c>
      <c r="C1754" s="207"/>
      <c r="D1754" s="208"/>
      <c r="E1754" s="238"/>
      <c r="F1754" s="329"/>
      <c r="G1754" s="46"/>
      <c r="H1754" s="439"/>
    </row>
    <row r="1755" spans="1:8" s="440" customFormat="1" x14ac:dyDescent="0.2">
      <c r="A1755" s="205"/>
      <c r="B1755" s="395"/>
      <c r="C1755" s="207"/>
      <c r="D1755" s="208"/>
      <c r="E1755" s="238"/>
      <c r="F1755" s="329"/>
      <c r="G1755" s="46"/>
      <c r="H1755" s="439"/>
    </row>
    <row r="1756" spans="1:8" s="440" customFormat="1" x14ac:dyDescent="0.2">
      <c r="A1756" s="212">
        <v>4.0999999999999996</v>
      </c>
      <c r="B1756" s="27" t="s">
        <v>117</v>
      </c>
      <c r="C1756" s="213"/>
      <c r="D1756" s="214"/>
      <c r="E1756" s="213"/>
      <c r="F1756" s="211">
        <f>ROUND(C1756*E1756,2)</f>
        <v>0</v>
      </c>
      <c r="G1756" s="46"/>
      <c r="H1756" s="439"/>
    </row>
    <row r="1757" spans="1:8" s="440" customFormat="1" x14ac:dyDescent="0.2">
      <c r="A1757" s="233" t="s">
        <v>118</v>
      </c>
      <c r="B1757" s="115" t="s">
        <v>119</v>
      </c>
      <c r="C1757" s="136">
        <v>-0.67</v>
      </c>
      <c r="D1757" s="214" t="s">
        <v>38</v>
      </c>
      <c r="E1757" s="213">
        <v>21770.46</v>
      </c>
      <c r="F1757" s="411">
        <f>ROUND(C1757*E1757,2)</f>
        <v>-14586.21</v>
      </c>
      <c r="G1757" s="46"/>
      <c r="H1757" s="439"/>
    </row>
    <row r="1758" spans="1:8" s="440" customFormat="1" x14ac:dyDescent="0.2">
      <c r="A1758" s="233" t="s">
        <v>120</v>
      </c>
      <c r="B1758" s="115" t="s">
        <v>121</v>
      </c>
      <c r="C1758" s="136">
        <v>-1.71</v>
      </c>
      <c r="D1758" s="214" t="s">
        <v>38</v>
      </c>
      <c r="E1758" s="213">
        <v>25280.44</v>
      </c>
      <c r="F1758" s="411">
        <f>ROUND(C1758*E1758,2)</f>
        <v>-43229.55</v>
      </c>
      <c r="G1758" s="46"/>
      <c r="H1758" s="439"/>
    </row>
    <row r="1759" spans="1:8" s="440" customFormat="1" x14ac:dyDescent="0.2">
      <c r="A1759" s="205"/>
      <c r="B1759" s="395"/>
      <c r="C1759" s="207"/>
      <c r="D1759" s="208"/>
      <c r="E1759" s="238"/>
      <c r="F1759" s="329"/>
      <c r="G1759" s="46"/>
      <c r="H1759" s="439"/>
    </row>
    <row r="1760" spans="1:8" s="440" customFormat="1" x14ac:dyDescent="0.2">
      <c r="A1760" s="212">
        <v>4.2</v>
      </c>
      <c r="B1760" s="27" t="s">
        <v>122</v>
      </c>
      <c r="C1760" s="213"/>
      <c r="D1760" s="214"/>
      <c r="E1760" s="213"/>
      <c r="F1760" s="211">
        <f>ROUND(C1760*E1760,2)</f>
        <v>0</v>
      </c>
      <c r="G1760" s="46"/>
      <c r="H1760" s="439"/>
    </row>
    <row r="1761" spans="1:8" s="440" customFormat="1" x14ac:dyDescent="0.2">
      <c r="A1761" s="233" t="s">
        <v>125</v>
      </c>
      <c r="B1761" s="115" t="s">
        <v>126</v>
      </c>
      <c r="C1761" s="136">
        <v>-1.27</v>
      </c>
      <c r="D1761" s="214" t="s">
        <v>85</v>
      </c>
      <c r="E1761" s="213">
        <v>468.85</v>
      </c>
      <c r="F1761" s="411">
        <f>ROUND(C1761*E1761,2)</f>
        <v>-595.44000000000005</v>
      </c>
      <c r="G1761" s="46"/>
      <c r="H1761" s="439"/>
    </row>
    <row r="1762" spans="1:8" s="440" customFormat="1" x14ac:dyDescent="0.2">
      <c r="A1762" s="233" t="s">
        <v>127</v>
      </c>
      <c r="B1762" s="115" t="s">
        <v>128</v>
      </c>
      <c r="C1762" s="136">
        <v>-17.84</v>
      </c>
      <c r="D1762" s="214" t="s">
        <v>129</v>
      </c>
      <c r="E1762" s="213">
        <v>71.02</v>
      </c>
      <c r="F1762" s="411">
        <f>ROUND(C1762*E1762,2)</f>
        <v>-1267</v>
      </c>
      <c r="G1762" s="46"/>
      <c r="H1762" s="439"/>
    </row>
    <row r="1763" spans="1:8" s="440" customFormat="1" x14ac:dyDescent="0.2">
      <c r="A1763" s="205"/>
      <c r="B1763" s="395"/>
      <c r="C1763" s="207"/>
      <c r="D1763" s="208"/>
      <c r="E1763" s="238"/>
      <c r="F1763" s="329"/>
      <c r="G1763" s="46"/>
      <c r="H1763" s="439"/>
    </row>
    <row r="1764" spans="1:8" s="440" customFormat="1" x14ac:dyDescent="0.2">
      <c r="A1764" s="212">
        <v>5</v>
      </c>
      <c r="B1764" s="27" t="s">
        <v>132</v>
      </c>
      <c r="C1764" s="207"/>
      <c r="D1764" s="208"/>
      <c r="E1764" s="238"/>
      <c r="F1764" s="329"/>
      <c r="G1764" s="46"/>
      <c r="H1764" s="439"/>
    </row>
    <row r="1765" spans="1:8" s="440" customFormat="1" x14ac:dyDescent="0.2">
      <c r="A1765" s="205"/>
      <c r="B1765" s="395"/>
      <c r="C1765" s="207"/>
      <c r="D1765" s="208"/>
      <c r="E1765" s="238"/>
      <c r="F1765" s="329"/>
      <c r="G1765" s="46"/>
      <c r="H1765" s="439"/>
    </row>
    <row r="1766" spans="1:8" s="440" customFormat="1" x14ac:dyDescent="0.2">
      <c r="A1766" s="212">
        <v>5.2</v>
      </c>
      <c r="B1766" s="27" t="s">
        <v>122</v>
      </c>
      <c r="C1766" s="213"/>
      <c r="D1766" s="214"/>
      <c r="E1766" s="213"/>
      <c r="F1766" s="211">
        <f>ROUND(C1766*E1766,2)</f>
        <v>0</v>
      </c>
      <c r="G1766" s="46"/>
      <c r="H1766" s="439"/>
    </row>
    <row r="1767" spans="1:8" s="440" customFormat="1" x14ac:dyDescent="0.2">
      <c r="A1767" s="233" t="s">
        <v>90</v>
      </c>
      <c r="B1767" s="115" t="s">
        <v>134</v>
      </c>
      <c r="C1767" s="136">
        <v>-55.67</v>
      </c>
      <c r="D1767" s="214" t="s">
        <v>129</v>
      </c>
      <c r="E1767" s="213">
        <v>71.02</v>
      </c>
      <c r="F1767" s="411">
        <f>ROUND(C1767*E1767,2)</f>
        <v>-3953.68</v>
      </c>
      <c r="G1767" s="46"/>
      <c r="H1767" s="439"/>
    </row>
    <row r="1768" spans="1:8" s="440" customFormat="1" x14ac:dyDescent="0.2">
      <c r="A1768" s="233"/>
      <c r="B1768" s="115"/>
      <c r="C1768" s="136"/>
      <c r="D1768" s="214"/>
      <c r="E1768" s="213"/>
      <c r="F1768" s="411"/>
      <c r="G1768" s="46"/>
      <c r="H1768" s="439"/>
    </row>
    <row r="1769" spans="1:8" s="440" customFormat="1" x14ac:dyDescent="0.2">
      <c r="A1769" s="212">
        <v>7</v>
      </c>
      <c r="B1769" s="27" t="s">
        <v>151</v>
      </c>
      <c r="C1769" s="207"/>
      <c r="D1769" s="208"/>
      <c r="E1769" s="238"/>
      <c r="F1769" s="329"/>
      <c r="G1769" s="46"/>
      <c r="H1769" s="439"/>
    </row>
    <row r="1770" spans="1:8" s="440" customFormat="1" x14ac:dyDescent="0.2">
      <c r="A1770" s="205"/>
      <c r="B1770" s="395"/>
      <c r="C1770" s="207"/>
      <c r="D1770" s="208"/>
      <c r="E1770" s="238"/>
      <c r="F1770" s="329"/>
      <c r="G1770" s="46"/>
      <c r="H1770" s="439"/>
    </row>
    <row r="1771" spans="1:8" s="440" customFormat="1" x14ac:dyDescent="0.2">
      <c r="A1771" s="221">
        <v>7.2</v>
      </c>
      <c r="B1771" s="27" t="s">
        <v>122</v>
      </c>
      <c r="C1771" s="213"/>
      <c r="D1771" s="214"/>
      <c r="E1771" s="213"/>
      <c r="F1771" s="211">
        <f>ROUND(C1771*E1771,2)</f>
        <v>0</v>
      </c>
      <c r="G1771" s="46"/>
      <c r="H1771" s="439"/>
    </row>
    <row r="1772" spans="1:8" s="440" customFormat="1" x14ac:dyDescent="0.2">
      <c r="A1772" s="233" t="s">
        <v>153</v>
      </c>
      <c r="B1772" s="115" t="s">
        <v>126</v>
      </c>
      <c r="C1772" s="136">
        <v>-2.19</v>
      </c>
      <c r="D1772" s="214" t="s">
        <v>85</v>
      </c>
      <c r="E1772" s="213">
        <v>468.85</v>
      </c>
      <c r="F1772" s="411">
        <f>ROUND(C1772*E1772,2)</f>
        <v>-1026.78</v>
      </c>
      <c r="G1772" s="46"/>
      <c r="H1772" s="439"/>
    </row>
    <row r="1773" spans="1:8" s="440" customFormat="1" x14ac:dyDescent="0.2">
      <c r="A1773" s="252"/>
      <c r="B1773" s="465"/>
      <c r="C1773" s="254"/>
      <c r="D1773" s="255"/>
      <c r="E1773" s="256"/>
      <c r="F1773" s="466"/>
      <c r="G1773" s="46"/>
      <c r="H1773" s="439"/>
    </row>
    <row r="1774" spans="1:8" s="440" customFormat="1" x14ac:dyDescent="0.2">
      <c r="A1774" s="212">
        <v>8</v>
      </c>
      <c r="B1774" s="27" t="s">
        <v>155</v>
      </c>
      <c r="C1774" s="207"/>
      <c r="D1774" s="208"/>
      <c r="E1774" s="238"/>
      <c r="F1774" s="329"/>
      <c r="G1774" s="46"/>
      <c r="H1774" s="439"/>
    </row>
    <row r="1775" spans="1:8" s="440" customFormat="1" ht="10.5" customHeight="1" x14ac:dyDescent="0.2">
      <c r="A1775" s="205"/>
      <c r="B1775" s="395"/>
      <c r="C1775" s="207"/>
      <c r="D1775" s="208"/>
      <c r="E1775" s="238"/>
      <c r="F1775" s="329"/>
      <c r="G1775" s="46"/>
      <c r="H1775" s="439"/>
    </row>
    <row r="1776" spans="1:8" s="440" customFormat="1" x14ac:dyDescent="0.2">
      <c r="A1776" s="212">
        <v>8.4</v>
      </c>
      <c r="B1776" s="27" t="s">
        <v>158</v>
      </c>
      <c r="C1776" s="213"/>
      <c r="D1776" s="214"/>
      <c r="E1776" s="213"/>
      <c r="F1776" s="211">
        <f>ROUND(C1776*E1776,2)</f>
        <v>0</v>
      </c>
      <c r="G1776" s="46"/>
      <c r="H1776" s="439"/>
    </row>
    <row r="1777" spans="1:8" s="440" customFormat="1" ht="25.5" x14ac:dyDescent="0.2">
      <c r="A1777" s="233" t="s">
        <v>160</v>
      </c>
      <c r="B1777" s="115" t="s">
        <v>139</v>
      </c>
      <c r="C1777" s="136">
        <v>-3</v>
      </c>
      <c r="D1777" s="214" t="s">
        <v>25</v>
      </c>
      <c r="E1777" s="213">
        <v>5131.91</v>
      </c>
      <c r="F1777" s="411">
        <f t="shared" ref="F1777" si="102">ROUND(C1777*E1777,2)</f>
        <v>-15395.73</v>
      </c>
      <c r="G1777" s="46"/>
      <c r="H1777" s="439"/>
    </row>
    <row r="1778" spans="1:8" s="440" customFormat="1" ht="25.5" x14ac:dyDescent="0.2">
      <c r="A1778" s="233" t="s">
        <v>162</v>
      </c>
      <c r="B1778" s="115" t="s">
        <v>143</v>
      </c>
      <c r="C1778" s="136">
        <v>-24.3</v>
      </c>
      <c r="D1778" s="214" t="s">
        <v>129</v>
      </c>
      <c r="E1778" s="213">
        <v>2985.61</v>
      </c>
      <c r="F1778" s="411">
        <f>ROUND(C1778*E1778,2)</f>
        <v>-72550.320000000007</v>
      </c>
      <c r="G1778" s="46"/>
      <c r="H1778" s="439"/>
    </row>
    <row r="1779" spans="1:8" s="440" customFormat="1" ht="11.25" customHeight="1" x14ac:dyDescent="0.2">
      <c r="A1779" s="205"/>
      <c r="B1779" s="395"/>
      <c r="C1779" s="207"/>
      <c r="D1779" s="208"/>
      <c r="E1779" s="238"/>
      <c r="F1779" s="329"/>
      <c r="G1779" s="46"/>
      <c r="H1779" s="439"/>
    </row>
    <row r="1780" spans="1:8" s="440" customFormat="1" x14ac:dyDescent="0.2">
      <c r="A1780" s="212">
        <v>9</v>
      </c>
      <c r="B1780" s="27" t="s">
        <v>164</v>
      </c>
      <c r="C1780" s="213"/>
      <c r="D1780" s="214"/>
      <c r="E1780" s="213"/>
      <c r="F1780" s="211">
        <f>ROUND(C1780*E1780,2)</f>
        <v>0</v>
      </c>
      <c r="G1780" s="46"/>
      <c r="H1780" s="439"/>
    </row>
    <row r="1781" spans="1:8" s="440" customFormat="1" x14ac:dyDescent="0.2">
      <c r="A1781" s="215"/>
      <c r="B1781" s="72"/>
      <c r="C1781" s="213"/>
      <c r="D1781" s="214"/>
      <c r="E1781" s="213"/>
      <c r="F1781" s="211">
        <f>ROUND(C1781*E1781,2)</f>
        <v>0</v>
      </c>
      <c r="G1781" s="46"/>
      <c r="H1781" s="439"/>
    </row>
    <row r="1782" spans="1:8" s="440" customFormat="1" x14ac:dyDescent="0.2">
      <c r="A1782" s="221">
        <v>9.1999999999999993</v>
      </c>
      <c r="B1782" s="27" t="s">
        <v>122</v>
      </c>
      <c r="C1782" s="213"/>
      <c r="D1782" s="214"/>
      <c r="E1782" s="213"/>
      <c r="F1782" s="211">
        <f>ROUND(C1782*E1782,2)</f>
        <v>0</v>
      </c>
      <c r="G1782" s="46"/>
      <c r="H1782" s="439"/>
    </row>
    <row r="1783" spans="1:8" s="440" customFormat="1" x14ac:dyDescent="0.2">
      <c r="A1783" s="233" t="s">
        <v>66</v>
      </c>
      <c r="B1783" s="115" t="s">
        <v>126</v>
      </c>
      <c r="C1783" s="136">
        <v>-0.7</v>
      </c>
      <c r="D1783" s="214" t="s">
        <v>85</v>
      </c>
      <c r="E1783" s="213">
        <v>468.85</v>
      </c>
      <c r="F1783" s="411">
        <f>ROUND(C1783*E1783,2)</f>
        <v>-328.2</v>
      </c>
      <c r="G1783" s="46"/>
      <c r="H1783" s="439"/>
    </row>
    <row r="1784" spans="1:8" s="440" customFormat="1" x14ac:dyDescent="0.2">
      <c r="A1784" s="205"/>
      <c r="B1784" s="395"/>
      <c r="C1784" s="207"/>
      <c r="D1784" s="208"/>
      <c r="E1784" s="238"/>
      <c r="F1784" s="329"/>
      <c r="G1784" s="46"/>
      <c r="H1784" s="439"/>
    </row>
    <row r="1785" spans="1:8" s="440" customFormat="1" x14ac:dyDescent="0.2">
      <c r="A1785" s="212">
        <v>10</v>
      </c>
      <c r="B1785" s="27" t="s">
        <v>168</v>
      </c>
      <c r="C1785" s="207"/>
      <c r="D1785" s="208"/>
      <c r="E1785" s="238"/>
      <c r="F1785" s="329"/>
      <c r="G1785" s="46"/>
      <c r="H1785" s="439"/>
    </row>
    <row r="1786" spans="1:8" s="440" customFormat="1" x14ac:dyDescent="0.2">
      <c r="A1786" s="205"/>
      <c r="B1786" s="395"/>
      <c r="C1786" s="207"/>
      <c r="D1786" s="208"/>
      <c r="E1786" s="238"/>
      <c r="F1786" s="329"/>
      <c r="G1786" s="46"/>
      <c r="H1786" s="439"/>
    </row>
    <row r="1787" spans="1:8" s="440" customFormat="1" x14ac:dyDescent="0.2">
      <c r="A1787" s="221">
        <v>10.199999999999999</v>
      </c>
      <c r="B1787" s="27" t="s">
        <v>122</v>
      </c>
      <c r="C1787" s="213"/>
      <c r="D1787" s="214"/>
      <c r="E1787" s="213"/>
      <c r="F1787" s="211">
        <f>ROUND(C1787*E1787,2)</f>
        <v>0</v>
      </c>
      <c r="G1787" s="46"/>
      <c r="H1787" s="439"/>
    </row>
    <row r="1788" spans="1:8" s="440" customFormat="1" x14ac:dyDescent="0.2">
      <c r="A1788" s="233" t="s">
        <v>174</v>
      </c>
      <c r="B1788" s="115" t="s">
        <v>134</v>
      </c>
      <c r="C1788" s="136">
        <v>-22.18</v>
      </c>
      <c r="D1788" s="214" t="s">
        <v>129</v>
      </c>
      <c r="E1788" s="213">
        <v>71.02</v>
      </c>
      <c r="F1788" s="411">
        <f>ROUND(C1788*E1788,2)</f>
        <v>-1575.22</v>
      </c>
      <c r="G1788" s="46"/>
      <c r="H1788" s="439"/>
    </row>
    <row r="1789" spans="1:8" s="440" customFormat="1" x14ac:dyDescent="0.2">
      <c r="A1789" s="205"/>
      <c r="B1789" s="395"/>
      <c r="C1789" s="207"/>
      <c r="D1789" s="208"/>
      <c r="E1789" s="238"/>
      <c r="F1789" s="329"/>
      <c r="G1789" s="46"/>
      <c r="H1789" s="439"/>
    </row>
    <row r="1790" spans="1:8" s="440" customFormat="1" x14ac:dyDescent="0.2">
      <c r="A1790" s="212">
        <v>11</v>
      </c>
      <c r="B1790" s="27" t="s">
        <v>183</v>
      </c>
      <c r="C1790" s="207"/>
      <c r="D1790" s="208"/>
      <c r="E1790" s="238"/>
      <c r="F1790" s="329"/>
      <c r="G1790" s="46"/>
      <c r="H1790" s="439"/>
    </row>
    <row r="1791" spans="1:8" s="440" customFormat="1" x14ac:dyDescent="0.2">
      <c r="A1791" s="205"/>
      <c r="B1791" s="395"/>
      <c r="C1791" s="207"/>
      <c r="D1791" s="208"/>
      <c r="E1791" s="238"/>
      <c r="F1791" s="329"/>
      <c r="G1791" s="46"/>
      <c r="H1791" s="439"/>
    </row>
    <row r="1792" spans="1:8" s="440" customFormat="1" x14ac:dyDescent="0.2">
      <c r="A1792" s="221">
        <v>11.2</v>
      </c>
      <c r="B1792" s="27" t="s">
        <v>122</v>
      </c>
      <c r="C1792" s="213"/>
      <c r="D1792" s="214"/>
      <c r="E1792" s="213"/>
      <c r="F1792" s="211">
        <f>ROUND(C1792*E1792,2)</f>
        <v>0</v>
      </c>
      <c r="G1792" s="46"/>
      <c r="H1792" s="439"/>
    </row>
    <row r="1793" spans="1:8" s="440" customFormat="1" x14ac:dyDescent="0.2">
      <c r="A1793" s="233" t="s">
        <v>187</v>
      </c>
      <c r="B1793" s="115" t="s">
        <v>126</v>
      </c>
      <c r="C1793" s="136">
        <v>-0.53</v>
      </c>
      <c r="D1793" s="214" t="s">
        <v>85</v>
      </c>
      <c r="E1793" s="213">
        <v>468.85</v>
      </c>
      <c r="F1793" s="411">
        <f>ROUND(C1793*E1793,2)</f>
        <v>-248.49</v>
      </c>
      <c r="G1793" s="46"/>
      <c r="H1793" s="439"/>
    </row>
    <row r="1794" spans="1:8" s="440" customFormat="1" x14ac:dyDescent="0.2">
      <c r="A1794" s="205"/>
      <c r="B1794" s="395"/>
      <c r="C1794" s="207"/>
      <c r="D1794" s="208"/>
      <c r="E1794" s="238"/>
      <c r="F1794" s="329"/>
      <c r="G1794" s="46"/>
      <c r="H1794" s="439"/>
    </row>
    <row r="1795" spans="1:8" s="440" customFormat="1" x14ac:dyDescent="0.2">
      <c r="A1795" s="212">
        <v>13</v>
      </c>
      <c r="B1795" s="27" t="s">
        <v>192</v>
      </c>
      <c r="C1795" s="207"/>
      <c r="D1795" s="208"/>
      <c r="E1795" s="238"/>
      <c r="F1795" s="329"/>
      <c r="G1795" s="46"/>
      <c r="H1795" s="439"/>
    </row>
    <row r="1796" spans="1:8" s="440" customFormat="1" x14ac:dyDescent="0.2">
      <c r="A1796" s="205"/>
      <c r="B1796" s="395"/>
      <c r="C1796" s="207"/>
      <c r="D1796" s="208"/>
      <c r="E1796" s="238"/>
      <c r="F1796" s="329"/>
      <c r="G1796" s="46"/>
      <c r="H1796" s="439"/>
    </row>
    <row r="1797" spans="1:8" s="440" customFormat="1" x14ac:dyDescent="0.2">
      <c r="A1797" s="221">
        <v>13.2</v>
      </c>
      <c r="B1797" s="27" t="s">
        <v>122</v>
      </c>
      <c r="C1797" s="213"/>
      <c r="D1797" s="214"/>
      <c r="E1797" s="213"/>
      <c r="F1797" s="211">
        <f>ROUND(C1797*E1797,2)</f>
        <v>0</v>
      </c>
      <c r="G1797" s="46"/>
      <c r="H1797" s="439"/>
    </row>
    <row r="1798" spans="1:8" s="440" customFormat="1" x14ac:dyDescent="0.2">
      <c r="A1798" s="233" t="s">
        <v>194</v>
      </c>
      <c r="B1798" s="115" t="s">
        <v>126</v>
      </c>
      <c r="C1798" s="136">
        <v>-137.31</v>
      </c>
      <c r="D1798" s="214" t="s">
        <v>85</v>
      </c>
      <c r="E1798" s="213">
        <v>468.85</v>
      </c>
      <c r="F1798" s="411">
        <f>ROUND(C1798*E1798,2)</f>
        <v>-64377.79</v>
      </c>
      <c r="G1798" s="46"/>
      <c r="H1798" s="439"/>
    </row>
    <row r="1799" spans="1:8" s="440" customFormat="1" x14ac:dyDescent="0.2">
      <c r="A1799" s="233" t="s">
        <v>195</v>
      </c>
      <c r="B1799" s="115" t="s">
        <v>134</v>
      </c>
      <c r="C1799" s="136">
        <v>-0.62</v>
      </c>
      <c r="D1799" s="214" t="s">
        <v>129</v>
      </c>
      <c r="E1799" s="213">
        <v>71.02</v>
      </c>
      <c r="F1799" s="411">
        <f>ROUND(C1799*E1799,2)</f>
        <v>-44.03</v>
      </c>
      <c r="G1799" s="46"/>
      <c r="H1799" s="439"/>
    </row>
    <row r="1800" spans="1:8" s="440" customFormat="1" x14ac:dyDescent="0.2">
      <c r="A1800" s="205"/>
      <c r="B1800" s="27"/>
      <c r="C1800" s="207"/>
      <c r="D1800" s="208"/>
      <c r="E1800" s="238"/>
      <c r="F1800" s="329"/>
      <c r="G1800" s="46"/>
      <c r="H1800" s="439"/>
    </row>
    <row r="1801" spans="1:8" s="440" customFormat="1" x14ac:dyDescent="0.2">
      <c r="A1801" s="212">
        <v>14</v>
      </c>
      <c r="B1801" s="27" t="s">
        <v>196</v>
      </c>
      <c r="C1801" s="207"/>
      <c r="D1801" s="208"/>
      <c r="E1801" s="238"/>
      <c r="F1801" s="329"/>
      <c r="G1801" s="46"/>
      <c r="H1801" s="439"/>
    </row>
    <row r="1802" spans="1:8" s="440" customFormat="1" x14ac:dyDescent="0.2">
      <c r="A1802" s="205"/>
      <c r="B1802" s="395"/>
      <c r="C1802" s="207"/>
      <c r="D1802" s="208"/>
      <c r="E1802" s="238"/>
      <c r="F1802" s="329"/>
      <c r="G1802" s="46"/>
      <c r="H1802" s="439"/>
    </row>
    <row r="1803" spans="1:8" s="440" customFormat="1" x14ac:dyDescent="0.2">
      <c r="A1803" s="221">
        <v>14.1</v>
      </c>
      <c r="B1803" s="27" t="s">
        <v>117</v>
      </c>
      <c r="C1803" s="213"/>
      <c r="D1803" s="214"/>
      <c r="E1803" s="213"/>
      <c r="F1803" s="211">
        <f>ROUND(C1803*E1803,2)</f>
        <v>0</v>
      </c>
      <c r="G1803" s="46"/>
      <c r="H1803" s="439"/>
    </row>
    <row r="1804" spans="1:8" s="440" customFormat="1" x14ac:dyDescent="0.2">
      <c r="A1804" s="233" t="s">
        <v>197</v>
      </c>
      <c r="B1804" s="115" t="s">
        <v>198</v>
      </c>
      <c r="C1804" s="136">
        <v>-17.93</v>
      </c>
      <c r="D1804" s="214" t="s">
        <v>38</v>
      </c>
      <c r="E1804" s="213">
        <v>19621.75</v>
      </c>
      <c r="F1804" s="411">
        <f>ROUND(C1804*E1804,2)</f>
        <v>-351817.98</v>
      </c>
      <c r="G1804" s="46"/>
      <c r="H1804" s="439"/>
    </row>
    <row r="1805" spans="1:8" s="440" customFormat="1" x14ac:dyDescent="0.2">
      <c r="A1805" s="205"/>
      <c r="B1805" s="395"/>
      <c r="C1805" s="207"/>
      <c r="D1805" s="208"/>
      <c r="E1805" s="238"/>
      <c r="F1805" s="329"/>
      <c r="G1805" s="46"/>
      <c r="H1805" s="439"/>
    </row>
    <row r="1806" spans="1:8" s="440" customFormat="1" x14ac:dyDescent="0.2">
      <c r="A1806" s="221">
        <v>14.2</v>
      </c>
      <c r="B1806" s="27" t="s">
        <v>122</v>
      </c>
      <c r="C1806" s="213"/>
      <c r="D1806" s="214"/>
      <c r="E1806" s="213"/>
      <c r="F1806" s="211">
        <f>ROUND(C1806*E1806,2)</f>
        <v>0</v>
      </c>
      <c r="G1806" s="46"/>
      <c r="H1806" s="439"/>
    </row>
    <row r="1807" spans="1:8" s="440" customFormat="1" x14ac:dyDescent="0.2">
      <c r="A1807" s="233" t="s">
        <v>200</v>
      </c>
      <c r="B1807" s="115" t="s">
        <v>134</v>
      </c>
      <c r="C1807" s="136">
        <v>-38.56</v>
      </c>
      <c r="D1807" s="214" t="s">
        <v>129</v>
      </c>
      <c r="E1807" s="213">
        <v>71.02</v>
      </c>
      <c r="F1807" s="411">
        <f>ROUND(C1807*E1807,2)</f>
        <v>-2738.53</v>
      </c>
      <c r="G1807" s="46"/>
      <c r="H1807" s="439"/>
    </row>
    <row r="1808" spans="1:8" s="440" customFormat="1" x14ac:dyDescent="0.2">
      <c r="A1808" s="233"/>
      <c r="B1808" s="115"/>
      <c r="C1808" s="136"/>
      <c r="D1808" s="214"/>
      <c r="E1808" s="213"/>
      <c r="F1808" s="411"/>
      <c r="G1808" s="46"/>
      <c r="H1808" s="439"/>
    </row>
    <row r="1809" spans="1:8" s="440" customFormat="1" x14ac:dyDescent="0.2">
      <c r="A1809" s="212">
        <v>16</v>
      </c>
      <c r="B1809" s="27" t="s">
        <v>238</v>
      </c>
      <c r="C1809" s="213"/>
      <c r="D1809" s="214"/>
      <c r="E1809" s="213"/>
      <c r="F1809" s="211">
        <f>ROUND(C1809*E1809,2)</f>
        <v>0</v>
      </c>
      <c r="G1809" s="46"/>
      <c r="H1809" s="439"/>
    </row>
    <row r="1810" spans="1:8" s="440" customFormat="1" x14ac:dyDescent="0.2">
      <c r="A1810" s="215"/>
      <c r="B1810" s="72"/>
      <c r="C1810" s="213"/>
      <c r="D1810" s="214"/>
      <c r="E1810" s="213"/>
      <c r="F1810" s="211">
        <f>ROUND(C1810*E1810,2)</f>
        <v>0</v>
      </c>
      <c r="G1810" s="46"/>
      <c r="H1810" s="439"/>
    </row>
    <row r="1811" spans="1:8" s="440" customFormat="1" x14ac:dyDescent="0.2">
      <c r="A1811" s="221">
        <v>16.2</v>
      </c>
      <c r="B1811" s="27" t="s">
        <v>122</v>
      </c>
      <c r="C1811" s="213"/>
      <c r="D1811" s="214"/>
      <c r="E1811" s="213"/>
      <c r="F1811" s="211">
        <f>ROUND(C1811*E1811,2)</f>
        <v>0</v>
      </c>
      <c r="G1811" s="46"/>
      <c r="H1811" s="439"/>
    </row>
    <row r="1812" spans="1:8" s="440" customFormat="1" x14ac:dyDescent="0.2">
      <c r="A1812" s="233" t="s">
        <v>239</v>
      </c>
      <c r="B1812" s="115" t="s">
        <v>134</v>
      </c>
      <c r="C1812" s="136">
        <v>-3.3</v>
      </c>
      <c r="D1812" s="214" t="s">
        <v>129</v>
      </c>
      <c r="E1812" s="213">
        <v>71.02</v>
      </c>
      <c r="F1812" s="411">
        <f>ROUND(C1812*E1812,2)</f>
        <v>-234.37</v>
      </c>
      <c r="G1812" s="46"/>
      <c r="H1812" s="439"/>
    </row>
    <row r="1813" spans="1:8" s="440" customFormat="1" x14ac:dyDescent="0.2">
      <c r="A1813" s="205"/>
      <c r="B1813" s="395"/>
      <c r="C1813" s="207"/>
      <c r="D1813" s="208"/>
      <c r="E1813" s="238"/>
      <c r="F1813" s="329"/>
      <c r="G1813" s="46"/>
      <c r="H1813" s="439"/>
    </row>
    <row r="1814" spans="1:8" s="440" customFormat="1" x14ac:dyDescent="0.2">
      <c r="A1814" s="212">
        <v>19</v>
      </c>
      <c r="B1814" s="27" t="s">
        <v>246</v>
      </c>
      <c r="C1814" s="213"/>
      <c r="D1814" s="214"/>
      <c r="E1814" s="213"/>
      <c r="F1814" s="211">
        <f>ROUND(C1814*E1814,2)</f>
        <v>0</v>
      </c>
      <c r="G1814" s="46"/>
      <c r="H1814" s="439"/>
    </row>
    <row r="1815" spans="1:8" s="440" customFormat="1" x14ac:dyDescent="0.2">
      <c r="A1815" s="212"/>
      <c r="B1815" s="73"/>
      <c r="C1815" s="213"/>
      <c r="D1815" s="214"/>
      <c r="E1815" s="213"/>
      <c r="F1815" s="211"/>
      <c r="G1815" s="46"/>
      <c r="H1815" s="439"/>
    </row>
    <row r="1816" spans="1:8" s="440" customFormat="1" x14ac:dyDescent="0.2">
      <c r="A1816" s="221">
        <v>19.100000000000001</v>
      </c>
      <c r="B1816" s="27" t="s">
        <v>117</v>
      </c>
      <c r="C1816" s="213"/>
      <c r="D1816" s="214"/>
      <c r="E1816" s="213"/>
      <c r="F1816" s="211">
        <f>ROUND(C1816*E1816,2)</f>
        <v>0</v>
      </c>
      <c r="G1816" s="46"/>
      <c r="H1816" s="439"/>
    </row>
    <row r="1817" spans="1:8" s="440" customFormat="1" x14ac:dyDescent="0.2">
      <c r="A1817" s="233" t="s">
        <v>247</v>
      </c>
      <c r="B1817" s="115" t="s">
        <v>248</v>
      </c>
      <c r="C1817" s="136">
        <v>-30.13</v>
      </c>
      <c r="D1817" s="214" t="s">
        <v>38</v>
      </c>
      <c r="E1817" s="213">
        <v>18866.63</v>
      </c>
      <c r="F1817" s="411">
        <f>ROUND(C1817*E1817,2)</f>
        <v>-568451.56000000006</v>
      </c>
      <c r="G1817" s="46"/>
      <c r="H1817" s="439"/>
    </row>
    <row r="1818" spans="1:8" s="440" customFormat="1" x14ac:dyDescent="0.2">
      <c r="A1818" s="205"/>
      <c r="B1818" s="395"/>
      <c r="C1818" s="207"/>
      <c r="D1818" s="208"/>
      <c r="E1818" s="238"/>
      <c r="F1818" s="329"/>
      <c r="G1818" s="46"/>
      <c r="H1818" s="439"/>
    </row>
    <row r="1819" spans="1:8" s="440" customFormat="1" x14ac:dyDescent="0.2">
      <c r="A1819" s="221">
        <v>19.2</v>
      </c>
      <c r="B1819" s="27" t="s">
        <v>234</v>
      </c>
      <c r="C1819" s="213"/>
      <c r="D1819" s="214"/>
      <c r="E1819" s="213"/>
      <c r="F1819" s="211">
        <f>ROUND(C1819*E1819,2)</f>
        <v>0</v>
      </c>
      <c r="G1819" s="46"/>
      <c r="H1819" s="439"/>
    </row>
    <row r="1820" spans="1:8" s="440" customFormat="1" x14ac:dyDescent="0.2">
      <c r="A1820" s="233" t="s">
        <v>249</v>
      </c>
      <c r="B1820" s="115" t="s">
        <v>128</v>
      </c>
      <c r="C1820" s="136">
        <v>-31.64</v>
      </c>
      <c r="D1820" s="214" t="s">
        <v>129</v>
      </c>
      <c r="E1820" s="213">
        <v>71.02</v>
      </c>
      <c r="F1820" s="411">
        <f>ROUND(C1820*E1820,2)</f>
        <v>-2247.0700000000002</v>
      </c>
      <c r="G1820" s="46"/>
      <c r="H1820" s="439"/>
    </row>
    <row r="1821" spans="1:8" s="440" customFormat="1" x14ac:dyDescent="0.2">
      <c r="A1821" s="205"/>
      <c r="B1821" s="395"/>
      <c r="C1821" s="207"/>
      <c r="D1821" s="208"/>
      <c r="E1821" s="238"/>
      <c r="F1821" s="329"/>
      <c r="G1821" s="46"/>
      <c r="H1821" s="439"/>
    </row>
    <row r="1822" spans="1:8" s="440" customFormat="1" x14ac:dyDescent="0.2">
      <c r="A1822" s="212">
        <v>20</v>
      </c>
      <c r="B1822" s="27" t="s">
        <v>264</v>
      </c>
      <c r="C1822" s="213"/>
      <c r="D1822" s="214"/>
      <c r="E1822" s="213"/>
      <c r="F1822" s="211">
        <f>ROUND(C1822*E1822,2)</f>
        <v>0</v>
      </c>
      <c r="G1822" s="46"/>
      <c r="H1822" s="439"/>
    </row>
    <row r="1823" spans="1:8" s="440" customFormat="1" x14ac:dyDescent="0.2">
      <c r="A1823" s="212"/>
      <c r="B1823" s="73"/>
      <c r="C1823" s="213"/>
      <c r="D1823" s="214"/>
      <c r="E1823" s="213"/>
      <c r="F1823" s="211"/>
      <c r="G1823" s="46"/>
      <c r="H1823" s="439"/>
    </row>
    <row r="1824" spans="1:8" s="440" customFormat="1" x14ac:dyDescent="0.2">
      <c r="A1824" s="26">
        <v>20.100000000000001</v>
      </c>
      <c r="B1824" s="27" t="s">
        <v>117</v>
      </c>
      <c r="C1824" s="213"/>
      <c r="D1824" s="214"/>
      <c r="E1824" s="213"/>
      <c r="F1824" s="211">
        <f>ROUND(C1824*E1824,2)</f>
        <v>0</v>
      </c>
      <c r="G1824" s="46"/>
      <c r="H1824" s="439"/>
    </row>
    <row r="1825" spans="1:8" s="440" customFormat="1" x14ac:dyDescent="0.2">
      <c r="A1825" s="233" t="s">
        <v>265</v>
      </c>
      <c r="B1825" s="115" t="s">
        <v>266</v>
      </c>
      <c r="C1825" s="136">
        <v>-3.47</v>
      </c>
      <c r="D1825" s="214" t="s">
        <v>38</v>
      </c>
      <c r="E1825" s="213">
        <v>22315.37</v>
      </c>
      <c r="F1825" s="411">
        <f>ROUND(C1825*E1825,2)</f>
        <v>-77434.33</v>
      </c>
      <c r="G1825" s="46"/>
      <c r="H1825" s="439"/>
    </row>
    <row r="1826" spans="1:8" s="440" customFormat="1" x14ac:dyDescent="0.2">
      <c r="A1826" s="205"/>
      <c r="B1826" s="395"/>
      <c r="C1826" s="207"/>
      <c r="D1826" s="208"/>
      <c r="E1826" s="238"/>
      <c r="F1826" s="329"/>
      <c r="G1826" s="46"/>
      <c r="H1826" s="439"/>
    </row>
    <row r="1827" spans="1:8" s="440" customFormat="1" x14ac:dyDescent="0.2">
      <c r="A1827" s="221">
        <v>20.2</v>
      </c>
      <c r="B1827" s="27" t="s">
        <v>234</v>
      </c>
      <c r="C1827" s="213"/>
      <c r="D1827" s="214"/>
      <c r="E1827" s="213"/>
      <c r="F1827" s="211">
        <f>ROUND(C1827*E1827,2)</f>
        <v>0</v>
      </c>
      <c r="G1827" s="46"/>
      <c r="H1827" s="439"/>
    </row>
    <row r="1828" spans="1:8" s="440" customFormat="1" x14ac:dyDescent="0.2">
      <c r="A1828" s="233" t="s">
        <v>267</v>
      </c>
      <c r="B1828" s="115" t="s">
        <v>134</v>
      </c>
      <c r="C1828" s="136">
        <v>-35.880000000000003</v>
      </c>
      <c r="D1828" s="214" t="s">
        <v>129</v>
      </c>
      <c r="E1828" s="213">
        <v>71.02</v>
      </c>
      <c r="F1828" s="411">
        <f>ROUND(C1828*E1828,2)</f>
        <v>-2548.1999999999998</v>
      </c>
      <c r="G1828" s="46"/>
      <c r="H1828" s="439"/>
    </row>
    <row r="1829" spans="1:8" s="440" customFormat="1" x14ac:dyDescent="0.2">
      <c r="A1829" s="252"/>
      <c r="B1829" s="465"/>
      <c r="C1829" s="254"/>
      <c r="D1829" s="255"/>
      <c r="E1829" s="256"/>
      <c r="F1829" s="466"/>
      <c r="G1829" s="46"/>
      <c r="H1829" s="439"/>
    </row>
    <row r="1830" spans="1:8" s="440" customFormat="1" ht="25.5" x14ac:dyDescent="0.2">
      <c r="A1830" s="212">
        <v>21</v>
      </c>
      <c r="B1830" s="27" t="s">
        <v>275</v>
      </c>
      <c r="C1830" s="207"/>
      <c r="D1830" s="208"/>
      <c r="E1830" s="238"/>
      <c r="F1830" s="329"/>
      <c r="G1830" s="46"/>
      <c r="H1830" s="439"/>
    </row>
    <row r="1831" spans="1:8" s="440" customFormat="1" x14ac:dyDescent="0.2">
      <c r="A1831" s="205"/>
      <c r="B1831" s="27"/>
      <c r="C1831" s="207"/>
      <c r="D1831" s="208"/>
      <c r="E1831" s="238"/>
      <c r="F1831" s="329"/>
      <c r="G1831" s="46"/>
      <c r="H1831" s="439"/>
    </row>
    <row r="1832" spans="1:8" s="440" customFormat="1" x14ac:dyDescent="0.2">
      <c r="A1832" s="221">
        <v>21.1</v>
      </c>
      <c r="B1832" s="27" t="s">
        <v>276</v>
      </c>
      <c r="C1832" s="262"/>
      <c r="D1832" s="245"/>
      <c r="E1832" s="262"/>
      <c r="F1832" s="211">
        <f>ROUND(C1832*E1832,2)</f>
        <v>0</v>
      </c>
      <c r="G1832" s="46"/>
      <c r="H1832" s="439"/>
    </row>
    <row r="1833" spans="1:8" s="440" customFormat="1" x14ac:dyDescent="0.2">
      <c r="A1833" s="233" t="s">
        <v>277</v>
      </c>
      <c r="B1833" s="115" t="s">
        <v>278</v>
      </c>
      <c r="C1833" s="136">
        <v>-10.7</v>
      </c>
      <c r="D1833" s="214" t="s">
        <v>129</v>
      </c>
      <c r="E1833" s="213">
        <v>7668.13</v>
      </c>
      <c r="F1833" s="411">
        <f>ROUND(C1833*E1833,2)</f>
        <v>-82048.990000000005</v>
      </c>
      <c r="G1833" s="46"/>
      <c r="H1833" s="439"/>
    </row>
    <row r="1834" spans="1:8" s="440" customFormat="1" x14ac:dyDescent="0.2">
      <c r="A1834" s="205"/>
      <c r="B1834" s="395"/>
      <c r="C1834" s="207"/>
      <c r="D1834" s="208"/>
      <c r="E1834" s="238"/>
      <c r="F1834" s="329"/>
      <c r="G1834" s="46"/>
      <c r="H1834" s="439"/>
    </row>
    <row r="1835" spans="1:8" s="440" customFormat="1" x14ac:dyDescent="0.2">
      <c r="A1835" s="212">
        <v>22</v>
      </c>
      <c r="B1835" s="27" t="s">
        <v>283</v>
      </c>
      <c r="C1835" s="213"/>
      <c r="D1835" s="214"/>
      <c r="E1835" s="213"/>
      <c r="F1835" s="211">
        <f>ROUND(C1835*E1835,2)</f>
        <v>0</v>
      </c>
      <c r="G1835" s="46"/>
      <c r="H1835" s="439"/>
    </row>
    <row r="1836" spans="1:8" s="440" customFormat="1" x14ac:dyDescent="0.2">
      <c r="A1836" s="233">
        <v>22.1</v>
      </c>
      <c r="B1836" s="115" t="s">
        <v>284</v>
      </c>
      <c r="C1836" s="136">
        <v>-24.32</v>
      </c>
      <c r="D1836" s="214" t="s">
        <v>85</v>
      </c>
      <c r="E1836" s="213">
        <v>296.02</v>
      </c>
      <c r="F1836" s="411">
        <f>ROUND(C1836*E1836,2)</f>
        <v>-7199.21</v>
      </c>
      <c r="G1836" s="46"/>
      <c r="H1836" s="439"/>
    </row>
    <row r="1837" spans="1:8" s="440" customFormat="1" x14ac:dyDescent="0.2">
      <c r="A1837" s="233">
        <v>22.9</v>
      </c>
      <c r="B1837" s="115" t="s">
        <v>292</v>
      </c>
      <c r="C1837" s="136">
        <v>-2.96</v>
      </c>
      <c r="D1837" s="214" t="s">
        <v>38</v>
      </c>
      <c r="E1837" s="213">
        <v>15846.7</v>
      </c>
      <c r="F1837" s="411">
        <f>ROUND(C1837*E1837,2)</f>
        <v>-46906.23</v>
      </c>
      <c r="G1837" s="46"/>
      <c r="H1837" s="439"/>
    </row>
    <row r="1838" spans="1:8" s="440" customFormat="1" x14ac:dyDescent="0.2">
      <c r="A1838" s="205"/>
      <c r="B1838" s="395"/>
      <c r="C1838" s="207"/>
      <c r="D1838" s="208"/>
      <c r="E1838" s="238"/>
      <c r="F1838" s="329"/>
      <c r="G1838" s="46"/>
      <c r="H1838" s="439"/>
    </row>
    <row r="1839" spans="1:8" s="440" customFormat="1" x14ac:dyDescent="0.2">
      <c r="A1839" s="225">
        <v>23</v>
      </c>
      <c r="B1839" s="27" t="s">
        <v>293</v>
      </c>
      <c r="C1839" s="213"/>
      <c r="D1839" s="214"/>
      <c r="E1839" s="213"/>
      <c r="F1839" s="211">
        <f>ROUND(C1839*E1839,2)</f>
        <v>0</v>
      </c>
      <c r="G1839" s="46"/>
      <c r="H1839" s="439"/>
    </row>
    <row r="1840" spans="1:8" s="440" customFormat="1" x14ac:dyDescent="0.2">
      <c r="A1840" s="233">
        <v>23.1</v>
      </c>
      <c r="B1840" s="115" t="s">
        <v>294</v>
      </c>
      <c r="C1840" s="136">
        <v>-187.4</v>
      </c>
      <c r="D1840" s="214" t="s">
        <v>85</v>
      </c>
      <c r="E1840" s="213">
        <v>296.02</v>
      </c>
      <c r="F1840" s="411">
        <f>ROUND(C1840*E1840,2)</f>
        <v>-55474.15</v>
      </c>
      <c r="G1840" s="46"/>
      <c r="H1840" s="439"/>
    </row>
    <row r="1841" spans="1:8" s="440" customFormat="1" x14ac:dyDescent="0.2">
      <c r="A1841" s="467"/>
      <c r="B1841" s="72"/>
      <c r="C1841" s="450"/>
      <c r="D1841" s="214"/>
      <c r="E1841" s="213"/>
      <c r="F1841" s="211"/>
      <c r="G1841" s="46"/>
      <c r="H1841" s="439"/>
    </row>
    <row r="1842" spans="1:8" s="440" customFormat="1" x14ac:dyDescent="0.2">
      <c r="A1842" s="71" t="s">
        <v>499</v>
      </c>
      <c r="B1842" s="27" t="s">
        <v>500</v>
      </c>
      <c r="C1842" s="450"/>
      <c r="D1842" s="214"/>
      <c r="E1842" s="213"/>
      <c r="F1842" s="211"/>
      <c r="G1842" s="46"/>
      <c r="H1842" s="439"/>
    </row>
    <row r="1843" spans="1:8" s="440" customFormat="1" x14ac:dyDescent="0.2">
      <c r="A1843" s="467"/>
      <c r="B1843" s="72"/>
      <c r="C1843" s="450"/>
      <c r="D1843" s="214"/>
      <c r="E1843" s="213"/>
      <c r="F1843" s="211"/>
      <c r="G1843" s="46"/>
      <c r="H1843" s="439"/>
    </row>
    <row r="1844" spans="1:8" s="440" customFormat="1" x14ac:dyDescent="0.2">
      <c r="A1844" s="66">
        <v>1</v>
      </c>
      <c r="B1844" s="27" t="s">
        <v>501</v>
      </c>
      <c r="C1844" s="320"/>
      <c r="D1844" s="222"/>
      <c r="E1844" s="320"/>
      <c r="F1844" s="211">
        <f>ROUND(C1844*E1844,2)</f>
        <v>0</v>
      </c>
      <c r="G1844" s="46"/>
      <c r="H1844" s="439"/>
    </row>
    <row r="1845" spans="1:8" s="440" customFormat="1" x14ac:dyDescent="0.2">
      <c r="A1845" s="233">
        <v>1.1000000000000001</v>
      </c>
      <c r="B1845" s="115" t="s">
        <v>501</v>
      </c>
      <c r="C1845" s="136">
        <v>-95</v>
      </c>
      <c r="D1845" s="214" t="s">
        <v>129</v>
      </c>
      <c r="E1845" s="213">
        <v>6537.75</v>
      </c>
      <c r="F1845" s="411">
        <f>ROUND(C1845*E1845,2)</f>
        <v>-621086.25</v>
      </c>
      <c r="G1845" s="46"/>
      <c r="H1845" s="439"/>
    </row>
    <row r="1846" spans="1:8" s="440" customFormat="1" x14ac:dyDescent="0.2">
      <c r="A1846" s="70"/>
      <c r="B1846" s="91"/>
      <c r="C1846" s="320"/>
      <c r="D1846" s="222"/>
      <c r="E1846" s="320"/>
      <c r="F1846" s="211"/>
      <c r="G1846" s="46"/>
      <c r="H1846" s="439"/>
    </row>
    <row r="1847" spans="1:8" s="440" customFormat="1" x14ac:dyDescent="0.2">
      <c r="A1847" s="233">
        <v>2</v>
      </c>
      <c r="B1847" s="115" t="s">
        <v>503</v>
      </c>
      <c r="C1847" s="136">
        <v>-1061.3</v>
      </c>
      <c r="D1847" s="214" t="s">
        <v>85</v>
      </c>
      <c r="E1847" s="213">
        <v>82.1</v>
      </c>
      <c r="F1847" s="411">
        <f>ROUND(C1847*E1847,2)</f>
        <v>-87132.73</v>
      </c>
      <c r="G1847" s="46"/>
      <c r="H1847" s="439"/>
    </row>
    <row r="1848" spans="1:8" s="440" customFormat="1" x14ac:dyDescent="0.2">
      <c r="A1848" s="467"/>
      <c r="B1848" s="72"/>
      <c r="C1848" s="450"/>
      <c r="D1848" s="214"/>
      <c r="E1848" s="213"/>
      <c r="F1848" s="211"/>
      <c r="G1848" s="46"/>
      <c r="H1848" s="439"/>
    </row>
    <row r="1849" spans="1:8" s="440" customFormat="1" x14ac:dyDescent="0.2">
      <c r="A1849" s="26">
        <v>3</v>
      </c>
      <c r="B1849" s="27" t="s">
        <v>504</v>
      </c>
      <c r="C1849" s="320"/>
      <c r="D1849" s="222"/>
      <c r="E1849" s="320"/>
      <c r="F1849" s="211">
        <f t="shared" ref="F1849:F1850" si="103">ROUND(C1849*E1849,2)</f>
        <v>0</v>
      </c>
      <c r="G1849" s="46"/>
      <c r="H1849" s="439"/>
    </row>
    <row r="1850" spans="1:8" s="440" customFormat="1" x14ac:dyDescent="0.2">
      <c r="A1850" s="233">
        <v>3.2</v>
      </c>
      <c r="B1850" s="115" t="s">
        <v>506</v>
      </c>
      <c r="C1850" s="136">
        <v>-88.3</v>
      </c>
      <c r="D1850" s="214" t="s">
        <v>129</v>
      </c>
      <c r="E1850" s="213">
        <v>706.75</v>
      </c>
      <c r="F1850" s="411">
        <f t="shared" si="103"/>
        <v>-62406.03</v>
      </c>
      <c r="G1850" s="46"/>
      <c r="H1850" s="439"/>
    </row>
    <row r="1851" spans="1:8" s="440" customFormat="1" x14ac:dyDescent="0.2">
      <c r="A1851" s="467"/>
      <c r="B1851" s="72"/>
      <c r="C1851" s="450"/>
      <c r="D1851" s="214"/>
      <c r="E1851" s="213"/>
      <c r="F1851" s="211"/>
      <c r="G1851" s="46"/>
      <c r="H1851" s="439"/>
    </row>
    <row r="1852" spans="1:8" s="440" customFormat="1" x14ac:dyDescent="0.2">
      <c r="A1852" s="71" t="s">
        <v>600</v>
      </c>
      <c r="B1852" s="27" t="s">
        <v>647</v>
      </c>
      <c r="C1852" s="450"/>
      <c r="D1852" s="214"/>
      <c r="E1852" s="213"/>
      <c r="F1852" s="211"/>
      <c r="G1852" s="46"/>
      <c r="H1852" s="439"/>
    </row>
    <row r="1853" spans="1:8" s="440" customFormat="1" x14ac:dyDescent="0.2">
      <c r="A1853" s="467"/>
      <c r="B1853" s="72"/>
      <c r="C1853" s="450"/>
      <c r="D1853" s="214"/>
      <c r="E1853" s="213"/>
      <c r="F1853" s="211"/>
      <c r="G1853" s="46"/>
      <c r="H1853" s="439"/>
    </row>
    <row r="1854" spans="1:8" s="440" customFormat="1" ht="38.25" x14ac:dyDescent="0.2">
      <c r="A1854" s="66">
        <v>4</v>
      </c>
      <c r="B1854" s="27" t="s">
        <v>652</v>
      </c>
      <c r="C1854" s="468"/>
      <c r="D1854" s="469"/>
      <c r="E1854" s="468"/>
      <c r="F1854" s="470"/>
      <c r="G1854" s="46"/>
      <c r="H1854" s="439"/>
    </row>
    <row r="1855" spans="1:8" s="440" customFormat="1" x14ac:dyDescent="0.2">
      <c r="A1855" s="233">
        <v>4.0999999999999996</v>
      </c>
      <c r="B1855" s="115" t="s">
        <v>653</v>
      </c>
      <c r="C1855" s="136">
        <v>-117.3</v>
      </c>
      <c r="D1855" s="214" t="s">
        <v>38</v>
      </c>
      <c r="E1855" s="213">
        <v>806.5</v>
      </c>
      <c r="F1855" s="411">
        <f>ROUND(E1855*C1855,2)</f>
        <v>-94602.45</v>
      </c>
      <c r="G1855" s="46"/>
      <c r="H1855" s="439"/>
    </row>
    <row r="1856" spans="1:8" s="440" customFormat="1" ht="25.5" x14ac:dyDescent="0.2">
      <c r="A1856" s="233">
        <v>4.2</v>
      </c>
      <c r="B1856" s="115" t="s">
        <v>654</v>
      </c>
      <c r="C1856" s="136">
        <v>-195</v>
      </c>
      <c r="D1856" s="214" t="s">
        <v>38</v>
      </c>
      <c r="E1856" s="213">
        <v>240.12</v>
      </c>
      <c r="F1856" s="411">
        <f>ROUND(E1856*C1856,2)</f>
        <v>-46823.4</v>
      </c>
      <c r="G1856" s="46"/>
      <c r="H1856" s="439"/>
    </row>
    <row r="1857" spans="1:8" s="440" customFormat="1" x14ac:dyDescent="0.2">
      <c r="A1857" s="467"/>
      <c r="B1857" s="72"/>
      <c r="C1857" s="450"/>
      <c r="D1857" s="214"/>
      <c r="E1857" s="213"/>
      <c r="F1857" s="211"/>
      <c r="G1857" s="46"/>
      <c r="H1857" s="439"/>
    </row>
    <row r="1858" spans="1:8" s="440" customFormat="1" ht="25.5" x14ac:dyDescent="0.2">
      <c r="A1858" s="66">
        <v>5</v>
      </c>
      <c r="B1858" s="27" t="s">
        <v>655</v>
      </c>
      <c r="C1858" s="468"/>
      <c r="D1858" s="469"/>
      <c r="E1858" s="468"/>
      <c r="F1858" s="470"/>
      <c r="G1858" s="46"/>
      <c r="H1858" s="439"/>
    </row>
    <row r="1859" spans="1:8" s="440" customFormat="1" x14ac:dyDescent="0.2">
      <c r="A1859" s="233">
        <v>5.0999999999999996</v>
      </c>
      <c r="B1859" s="115" t="s">
        <v>656</v>
      </c>
      <c r="C1859" s="136">
        <v>-469.2</v>
      </c>
      <c r="D1859" s="214" t="s">
        <v>85</v>
      </c>
      <c r="E1859" s="213">
        <v>98.87</v>
      </c>
      <c r="F1859" s="411">
        <f>ROUND(C1859*E1859,2)</f>
        <v>-46389.8</v>
      </c>
      <c r="G1859" s="46"/>
      <c r="H1859" s="439"/>
    </row>
    <row r="1860" spans="1:8" s="440" customFormat="1" x14ac:dyDescent="0.2">
      <c r="A1860" s="233">
        <v>5.2</v>
      </c>
      <c r="B1860" s="115" t="s">
        <v>657</v>
      </c>
      <c r="C1860" s="136">
        <v>-469.2</v>
      </c>
      <c r="D1860" s="214" t="s">
        <v>85</v>
      </c>
      <c r="E1860" s="213">
        <v>42.5</v>
      </c>
      <c r="F1860" s="411">
        <f>ROUND(C1860*E1860,2)</f>
        <v>-19941</v>
      </c>
      <c r="G1860" s="46"/>
      <c r="H1860" s="439"/>
    </row>
    <row r="1861" spans="1:8" s="440" customFormat="1" x14ac:dyDescent="0.2">
      <c r="A1861" s="233">
        <v>5.3</v>
      </c>
      <c r="B1861" s="115" t="s">
        <v>658</v>
      </c>
      <c r="C1861" s="136">
        <v>-29.33</v>
      </c>
      <c r="D1861" s="214" t="s">
        <v>38</v>
      </c>
      <c r="E1861" s="213">
        <v>8497.18</v>
      </c>
      <c r="F1861" s="411">
        <f>ROUND(C1861*E1861,2)</f>
        <v>-249222.29</v>
      </c>
      <c r="G1861" s="46"/>
      <c r="H1861" s="439"/>
    </row>
    <row r="1862" spans="1:8" s="440" customFormat="1" x14ac:dyDescent="0.2">
      <c r="A1862" s="233">
        <v>5.4</v>
      </c>
      <c r="B1862" s="115" t="s">
        <v>659</v>
      </c>
      <c r="C1862" s="136">
        <v>-29.33</v>
      </c>
      <c r="D1862" s="214" t="s">
        <v>38</v>
      </c>
      <c r="E1862" s="213">
        <v>1079.8499999999999</v>
      </c>
      <c r="F1862" s="411">
        <f>ROUND(C1862*E1862,2)</f>
        <v>-31672</v>
      </c>
      <c r="G1862" s="46"/>
      <c r="H1862" s="439"/>
    </row>
    <row r="1863" spans="1:8" s="440" customFormat="1" x14ac:dyDescent="0.2">
      <c r="A1863" s="233">
        <v>5.5</v>
      </c>
      <c r="B1863" s="115" t="s">
        <v>660</v>
      </c>
      <c r="C1863" s="136">
        <v>-2991.15</v>
      </c>
      <c r="D1863" s="214" t="s">
        <v>661</v>
      </c>
      <c r="E1863" s="213">
        <v>20</v>
      </c>
      <c r="F1863" s="411">
        <f>ROUND(C1863*E1863,2)</f>
        <v>-59823</v>
      </c>
      <c r="G1863" s="46"/>
      <c r="H1863" s="439"/>
    </row>
    <row r="1864" spans="1:8" x14ac:dyDescent="0.2">
      <c r="A1864" s="205"/>
      <c r="B1864" s="146"/>
      <c r="C1864" s="207"/>
      <c r="D1864" s="208"/>
      <c r="E1864" s="207"/>
      <c r="F1864" s="207"/>
      <c r="G1864" s="46"/>
      <c r="H1864" s="442"/>
    </row>
    <row r="1865" spans="1:8" s="464" customFormat="1" x14ac:dyDescent="0.2">
      <c r="A1865" s="457"/>
      <c r="B1865" s="458" t="s">
        <v>1084</v>
      </c>
      <c r="C1865" s="459"/>
      <c r="D1865" s="460"/>
      <c r="E1865" s="461"/>
      <c r="F1865" s="462">
        <f>SUM(F1757:F1863)</f>
        <v>-2735378.01</v>
      </c>
      <c r="G1865" s="46"/>
      <c r="H1865" s="463"/>
    </row>
    <row r="1866" spans="1:8" s="464" customFormat="1" x14ac:dyDescent="0.2">
      <c r="A1866" s="471"/>
      <c r="B1866" s="472"/>
      <c r="C1866" s="473"/>
      <c r="D1866" s="474"/>
      <c r="E1866" s="475"/>
      <c r="F1866" s="475"/>
      <c r="G1866" s="46"/>
      <c r="H1866" s="463"/>
    </row>
    <row r="1867" spans="1:8" x14ac:dyDescent="0.2">
      <c r="A1867" s="205"/>
      <c r="B1867" s="259" t="s">
        <v>1085</v>
      </c>
      <c r="C1867" s="207"/>
      <c r="D1867" s="208"/>
      <c r="E1867" s="209"/>
      <c r="F1867" s="209"/>
      <c r="G1867" s="40"/>
      <c r="H1867" s="442"/>
    </row>
    <row r="1868" spans="1:8" s="464" customFormat="1" x14ac:dyDescent="0.2">
      <c r="A1868" s="471"/>
      <c r="B1868" s="472"/>
      <c r="C1868" s="473"/>
      <c r="D1868" s="474"/>
      <c r="E1868" s="475"/>
      <c r="F1868" s="475"/>
      <c r="G1868" s="46"/>
      <c r="H1868" s="463"/>
    </row>
    <row r="1869" spans="1:8" s="440" customFormat="1" x14ac:dyDescent="0.2">
      <c r="A1869" s="71" t="s">
        <v>17</v>
      </c>
      <c r="B1869" s="67" t="s">
        <v>18</v>
      </c>
      <c r="C1869" s="476"/>
      <c r="D1869" s="477"/>
      <c r="E1869" s="476"/>
      <c r="F1869" s="211">
        <f>ROUND(C1869*E1869,2)</f>
        <v>0</v>
      </c>
      <c r="G1869" s="46"/>
      <c r="H1869" s="439"/>
    </row>
    <row r="1870" spans="1:8" s="440" customFormat="1" x14ac:dyDescent="0.2">
      <c r="A1870" s="478"/>
      <c r="B1870" s="34"/>
      <c r="C1870" s="479"/>
      <c r="D1870" s="480"/>
      <c r="E1870" s="479"/>
      <c r="F1870" s="211"/>
      <c r="G1870" s="46"/>
      <c r="H1870" s="439"/>
    </row>
    <row r="1871" spans="1:8" s="440" customFormat="1" x14ac:dyDescent="0.2">
      <c r="A1871" s="71" t="s">
        <v>76</v>
      </c>
      <c r="B1871" s="27" t="s">
        <v>77</v>
      </c>
      <c r="C1871" s="479"/>
      <c r="D1871" s="480"/>
      <c r="E1871" s="479"/>
      <c r="F1871" s="211"/>
      <c r="G1871" s="46"/>
      <c r="H1871" s="439"/>
    </row>
    <row r="1872" spans="1:8" s="440" customFormat="1" x14ac:dyDescent="0.2">
      <c r="A1872" s="26"/>
      <c r="B1872" s="27"/>
      <c r="C1872" s="207"/>
      <c r="D1872" s="208"/>
      <c r="E1872" s="238"/>
      <c r="F1872" s="329"/>
      <c r="G1872" s="46"/>
      <c r="H1872" s="439"/>
    </row>
    <row r="1873" spans="1:8" s="440" customFormat="1" x14ac:dyDescent="0.2">
      <c r="A1873" s="481">
        <v>2</v>
      </c>
      <c r="B1873" s="377" t="s">
        <v>82</v>
      </c>
      <c r="C1873" s="346">
        <v>55.53</v>
      </c>
      <c r="D1873" s="347" t="s">
        <v>38</v>
      </c>
      <c r="E1873" s="346">
        <v>5026.9799999999996</v>
      </c>
      <c r="F1873" s="367">
        <f t="shared" ref="F1873" si="104">ROUND(C1873*E1873,2)</f>
        <v>279148.2</v>
      </c>
      <c r="G1873" s="46"/>
      <c r="H1873" s="439"/>
    </row>
    <row r="1874" spans="1:8" s="440" customFormat="1" x14ac:dyDescent="0.2">
      <c r="A1874" s="26"/>
      <c r="B1874" s="27"/>
      <c r="C1874" s="207"/>
      <c r="D1874" s="208"/>
      <c r="E1874" s="238"/>
      <c r="F1874" s="329"/>
      <c r="G1874" s="46"/>
      <c r="H1874" s="439"/>
    </row>
    <row r="1875" spans="1:8" s="440" customFormat="1" x14ac:dyDescent="0.2">
      <c r="A1875" s="66" t="s">
        <v>106</v>
      </c>
      <c r="B1875" s="27" t="s">
        <v>107</v>
      </c>
      <c r="C1875" s="207"/>
      <c r="D1875" s="208"/>
      <c r="E1875" s="238"/>
      <c r="F1875" s="329"/>
      <c r="G1875" s="46"/>
      <c r="H1875" s="439"/>
    </row>
    <row r="1876" spans="1:8" s="440" customFormat="1" x14ac:dyDescent="0.2">
      <c r="A1876" s="26"/>
      <c r="B1876" s="27"/>
      <c r="C1876" s="207"/>
      <c r="D1876" s="208"/>
      <c r="E1876" s="238"/>
      <c r="F1876" s="329"/>
      <c r="G1876" s="46"/>
      <c r="H1876" s="439"/>
    </row>
    <row r="1877" spans="1:8" s="440" customFormat="1" x14ac:dyDescent="0.2">
      <c r="A1877" s="66" t="s">
        <v>19</v>
      </c>
      <c r="B1877" s="27" t="s">
        <v>108</v>
      </c>
      <c r="C1877" s="207"/>
      <c r="D1877" s="208"/>
      <c r="E1877" s="238"/>
      <c r="F1877" s="329"/>
      <c r="G1877" s="46"/>
      <c r="H1877" s="439"/>
    </row>
    <row r="1878" spans="1:8" s="440" customFormat="1" x14ac:dyDescent="0.2">
      <c r="A1878" s="212"/>
      <c r="B1878" s="67"/>
      <c r="C1878" s="207"/>
      <c r="D1878" s="208"/>
      <c r="E1878" s="238"/>
      <c r="F1878" s="329"/>
      <c r="G1878" s="46"/>
      <c r="H1878" s="439"/>
    </row>
    <row r="1879" spans="1:8" s="440" customFormat="1" x14ac:dyDescent="0.2">
      <c r="A1879" s="66">
        <v>4</v>
      </c>
      <c r="B1879" s="27" t="s">
        <v>116</v>
      </c>
      <c r="C1879" s="207"/>
      <c r="D1879" s="208"/>
      <c r="E1879" s="238"/>
      <c r="F1879" s="329"/>
      <c r="G1879" s="46"/>
      <c r="H1879" s="439"/>
    </row>
    <row r="1880" spans="1:8" s="440" customFormat="1" x14ac:dyDescent="0.2">
      <c r="A1880" s="481">
        <v>4.3</v>
      </c>
      <c r="B1880" s="377" t="s">
        <v>130</v>
      </c>
      <c r="C1880" s="346">
        <v>0.14000000000000001</v>
      </c>
      <c r="D1880" s="347" t="s">
        <v>38</v>
      </c>
      <c r="E1880" s="346">
        <v>4926.3</v>
      </c>
      <c r="F1880" s="367">
        <f t="shared" ref="F1880:F1881" si="105">ROUND(C1880*E1880,2)</f>
        <v>689.68</v>
      </c>
      <c r="G1880" s="46"/>
      <c r="H1880" s="439"/>
    </row>
    <row r="1881" spans="1:8" s="440" customFormat="1" x14ac:dyDescent="0.2">
      <c r="A1881" s="481">
        <v>4.4000000000000004</v>
      </c>
      <c r="B1881" s="377" t="s">
        <v>131</v>
      </c>
      <c r="C1881" s="346">
        <v>0.05</v>
      </c>
      <c r="D1881" s="347" t="s">
        <v>38</v>
      </c>
      <c r="E1881" s="346">
        <v>5226.3</v>
      </c>
      <c r="F1881" s="367">
        <f t="shared" si="105"/>
        <v>261.32</v>
      </c>
      <c r="G1881" s="46"/>
      <c r="H1881" s="439"/>
    </row>
    <row r="1882" spans="1:8" s="440" customFormat="1" x14ac:dyDescent="0.2">
      <c r="A1882" s="482"/>
      <c r="B1882" s="483"/>
      <c r="C1882" s="254"/>
      <c r="D1882" s="255"/>
      <c r="E1882" s="256"/>
      <c r="F1882" s="466"/>
      <c r="G1882" s="46"/>
      <c r="H1882" s="439"/>
    </row>
    <row r="1883" spans="1:8" s="440" customFormat="1" x14ac:dyDescent="0.2">
      <c r="A1883" s="66">
        <v>5</v>
      </c>
      <c r="B1883" s="67" t="s">
        <v>132</v>
      </c>
      <c r="C1883" s="213"/>
      <c r="D1883" s="214"/>
      <c r="E1883" s="213"/>
      <c r="F1883" s="211">
        <f t="shared" ref="F1883:F1885" si="106">ROUND(C1883*E1883,2)</f>
        <v>0</v>
      </c>
      <c r="G1883" s="46"/>
      <c r="H1883" s="439"/>
    </row>
    <row r="1884" spans="1:8" s="440" customFormat="1" x14ac:dyDescent="0.2">
      <c r="A1884" s="212"/>
      <c r="B1884" s="73"/>
      <c r="C1884" s="213"/>
      <c r="D1884" s="214"/>
      <c r="E1884" s="213"/>
      <c r="F1884" s="211"/>
      <c r="G1884" s="46"/>
      <c r="H1884" s="439"/>
    </row>
    <row r="1885" spans="1:8" s="440" customFormat="1" x14ac:dyDescent="0.2">
      <c r="A1885" s="66">
        <v>5.0999999999999996</v>
      </c>
      <c r="B1885" s="27" t="s">
        <v>117</v>
      </c>
      <c r="C1885" s="262"/>
      <c r="D1885" s="214"/>
      <c r="E1885" s="213"/>
      <c r="F1885" s="211">
        <f t="shared" si="106"/>
        <v>0</v>
      </c>
      <c r="G1885" s="46"/>
      <c r="H1885" s="439"/>
    </row>
    <row r="1886" spans="1:8" s="440" customFormat="1" x14ac:dyDescent="0.2">
      <c r="A1886" s="481" t="s">
        <v>86</v>
      </c>
      <c r="B1886" s="377" t="s">
        <v>133</v>
      </c>
      <c r="C1886" s="346">
        <v>16.489999999999998</v>
      </c>
      <c r="D1886" s="347" t="s">
        <v>38</v>
      </c>
      <c r="E1886" s="346">
        <v>20886.349999999999</v>
      </c>
      <c r="F1886" s="367">
        <f>ROUND(C1886*E1886,2)</f>
        <v>344415.91</v>
      </c>
      <c r="G1886" s="46"/>
      <c r="H1886" s="439"/>
    </row>
    <row r="1887" spans="1:8" s="440" customFormat="1" x14ac:dyDescent="0.2">
      <c r="A1887" s="212"/>
      <c r="B1887" s="67"/>
      <c r="C1887" s="207"/>
      <c r="D1887" s="208"/>
      <c r="E1887" s="238"/>
      <c r="F1887" s="329"/>
      <c r="G1887" s="46"/>
      <c r="H1887" s="439"/>
    </row>
    <row r="1888" spans="1:8" s="440" customFormat="1" x14ac:dyDescent="0.2">
      <c r="A1888" s="66">
        <v>7</v>
      </c>
      <c r="B1888" s="27" t="s">
        <v>151</v>
      </c>
      <c r="C1888" s="213"/>
      <c r="D1888" s="214"/>
      <c r="E1888" s="213"/>
      <c r="F1888" s="211"/>
      <c r="G1888" s="46"/>
      <c r="H1888" s="439"/>
    </row>
    <row r="1889" spans="1:8" s="440" customFormat="1" x14ac:dyDescent="0.2">
      <c r="A1889" s="212"/>
      <c r="B1889" s="484"/>
      <c r="C1889" s="213"/>
      <c r="D1889" s="214"/>
      <c r="E1889" s="213"/>
      <c r="F1889" s="211"/>
      <c r="G1889" s="46"/>
      <c r="H1889" s="439"/>
    </row>
    <row r="1890" spans="1:8" s="440" customFormat="1" x14ac:dyDescent="0.2">
      <c r="A1890" s="66">
        <v>7.2</v>
      </c>
      <c r="B1890" s="27" t="s">
        <v>122</v>
      </c>
      <c r="C1890" s="213"/>
      <c r="D1890" s="214"/>
      <c r="E1890" s="213"/>
      <c r="F1890" s="211">
        <f t="shared" ref="F1890:F1891" si="107">ROUND(C1890*E1890,2)</f>
        <v>0</v>
      </c>
      <c r="G1890" s="46"/>
      <c r="H1890" s="439"/>
    </row>
    <row r="1891" spans="1:8" s="440" customFormat="1" x14ac:dyDescent="0.2">
      <c r="A1891" s="481" t="s">
        <v>154</v>
      </c>
      <c r="B1891" s="377" t="s">
        <v>134</v>
      </c>
      <c r="C1891" s="346">
        <v>15.56</v>
      </c>
      <c r="D1891" s="347" t="s">
        <v>129</v>
      </c>
      <c r="E1891" s="346">
        <v>71.02</v>
      </c>
      <c r="F1891" s="367">
        <f t="shared" si="107"/>
        <v>1105.07</v>
      </c>
      <c r="G1891" s="46"/>
      <c r="H1891" s="439"/>
    </row>
    <row r="1892" spans="1:8" s="440" customFormat="1" x14ac:dyDescent="0.2">
      <c r="A1892" s="212"/>
      <c r="B1892" s="67"/>
      <c r="C1892" s="207"/>
      <c r="D1892" s="208"/>
      <c r="E1892" s="238"/>
      <c r="F1892" s="329"/>
      <c r="G1892" s="46"/>
      <c r="H1892" s="439"/>
    </row>
    <row r="1893" spans="1:8" s="440" customFormat="1" x14ac:dyDescent="0.2">
      <c r="A1893" s="66">
        <v>8</v>
      </c>
      <c r="B1893" s="27" t="s">
        <v>155</v>
      </c>
      <c r="C1893" s="213"/>
      <c r="D1893" s="214"/>
      <c r="E1893" s="213"/>
      <c r="F1893" s="211">
        <f t="shared" ref="F1893:F1896" si="108">ROUND(C1893*E1893,2)</f>
        <v>0</v>
      </c>
      <c r="G1893" s="46"/>
      <c r="H1893" s="439"/>
    </row>
    <row r="1894" spans="1:8" s="440" customFormat="1" x14ac:dyDescent="0.2">
      <c r="A1894" s="215"/>
      <c r="B1894" s="72"/>
      <c r="C1894" s="213"/>
      <c r="D1894" s="214"/>
      <c r="E1894" s="213"/>
      <c r="F1894" s="211">
        <f t="shared" si="108"/>
        <v>0</v>
      </c>
      <c r="G1894" s="46"/>
      <c r="H1894" s="439"/>
    </row>
    <row r="1895" spans="1:8" s="440" customFormat="1" x14ac:dyDescent="0.2">
      <c r="A1895" s="66">
        <v>8.1999999999999993</v>
      </c>
      <c r="B1895" s="27" t="s">
        <v>122</v>
      </c>
      <c r="C1895" s="213"/>
      <c r="D1895" s="214"/>
      <c r="E1895" s="213"/>
      <c r="F1895" s="211">
        <f t="shared" si="108"/>
        <v>0</v>
      </c>
      <c r="G1895" s="46"/>
      <c r="H1895" s="439"/>
    </row>
    <row r="1896" spans="1:8" s="440" customFormat="1" x14ac:dyDescent="0.2">
      <c r="A1896" s="481" t="s">
        <v>157</v>
      </c>
      <c r="B1896" s="377" t="s">
        <v>134</v>
      </c>
      <c r="C1896" s="346">
        <v>2.54</v>
      </c>
      <c r="D1896" s="347" t="s">
        <v>129</v>
      </c>
      <c r="E1896" s="346">
        <v>71.02</v>
      </c>
      <c r="F1896" s="367">
        <f t="shared" si="108"/>
        <v>180.39</v>
      </c>
      <c r="G1896" s="46"/>
      <c r="H1896" s="439"/>
    </row>
    <row r="1897" spans="1:8" s="440" customFormat="1" x14ac:dyDescent="0.2">
      <c r="A1897" s="205"/>
      <c r="B1897" s="395"/>
      <c r="C1897" s="207"/>
      <c r="D1897" s="208"/>
      <c r="E1897" s="238"/>
      <c r="F1897" s="329"/>
      <c r="G1897" s="46"/>
      <c r="H1897" s="439"/>
    </row>
    <row r="1898" spans="1:8" s="440" customFormat="1" x14ac:dyDescent="0.2">
      <c r="A1898" s="66">
        <v>9</v>
      </c>
      <c r="B1898" s="27" t="s">
        <v>164</v>
      </c>
      <c r="C1898" s="213"/>
      <c r="D1898" s="214"/>
      <c r="E1898" s="213"/>
      <c r="F1898" s="211">
        <f t="shared" ref="F1898:F1901" si="109">ROUND(C1898*E1898,2)</f>
        <v>0</v>
      </c>
      <c r="G1898" s="46"/>
      <c r="H1898" s="439"/>
    </row>
    <row r="1899" spans="1:8" s="440" customFormat="1" x14ac:dyDescent="0.2">
      <c r="A1899" s="215"/>
      <c r="B1899" s="72"/>
      <c r="C1899" s="213"/>
      <c r="D1899" s="214"/>
      <c r="E1899" s="213"/>
      <c r="F1899" s="211">
        <f t="shared" si="109"/>
        <v>0</v>
      </c>
      <c r="G1899" s="46"/>
      <c r="H1899" s="439"/>
    </row>
    <row r="1900" spans="1:8" s="440" customFormat="1" x14ac:dyDescent="0.2">
      <c r="A1900" s="66">
        <v>9.1999999999999993</v>
      </c>
      <c r="B1900" s="27" t="s">
        <v>122</v>
      </c>
      <c r="C1900" s="213"/>
      <c r="D1900" s="214"/>
      <c r="E1900" s="213"/>
      <c r="F1900" s="211">
        <f t="shared" si="109"/>
        <v>0</v>
      </c>
      <c r="G1900" s="46"/>
      <c r="H1900" s="439"/>
    </row>
    <row r="1901" spans="1:8" s="440" customFormat="1" x14ac:dyDescent="0.2">
      <c r="A1901" s="481" t="s">
        <v>67</v>
      </c>
      <c r="B1901" s="377" t="s">
        <v>134</v>
      </c>
      <c r="C1901" s="346">
        <v>3.3</v>
      </c>
      <c r="D1901" s="347" t="s">
        <v>129</v>
      </c>
      <c r="E1901" s="346">
        <v>71.02</v>
      </c>
      <c r="F1901" s="367">
        <f t="shared" si="109"/>
        <v>234.37</v>
      </c>
      <c r="G1901" s="46"/>
      <c r="H1901" s="439"/>
    </row>
    <row r="1902" spans="1:8" s="440" customFormat="1" x14ac:dyDescent="0.2">
      <c r="A1902" s="212"/>
      <c r="B1902" s="67"/>
      <c r="C1902" s="207"/>
      <c r="D1902" s="208"/>
      <c r="E1902" s="238"/>
      <c r="F1902" s="329"/>
      <c r="G1902" s="46"/>
      <c r="H1902" s="439"/>
    </row>
    <row r="1903" spans="1:8" s="440" customFormat="1" x14ac:dyDescent="0.2">
      <c r="A1903" s="66">
        <v>10</v>
      </c>
      <c r="B1903" s="27" t="s">
        <v>168</v>
      </c>
      <c r="C1903" s="213"/>
      <c r="D1903" s="214"/>
      <c r="E1903" s="213"/>
      <c r="F1903" s="211">
        <f t="shared" ref="F1903:F1905" si="110">ROUND(C1903*E1903,2)</f>
        <v>0</v>
      </c>
      <c r="G1903" s="46"/>
      <c r="H1903" s="439"/>
    </row>
    <row r="1904" spans="1:8" s="440" customFormat="1" x14ac:dyDescent="0.2">
      <c r="A1904" s="212"/>
      <c r="B1904" s="73"/>
      <c r="C1904" s="213"/>
      <c r="D1904" s="214"/>
      <c r="E1904" s="213"/>
      <c r="F1904" s="211"/>
      <c r="G1904" s="46"/>
      <c r="H1904" s="439"/>
    </row>
    <row r="1905" spans="1:8" s="440" customFormat="1" x14ac:dyDescent="0.2">
      <c r="A1905" s="66">
        <v>10.1</v>
      </c>
      <c r="B1905" s="27" t="s">
        <v>117</v>
      </c>
      <c r="C1905" s="213"/>
      <c r="D1905" s="214"/>
      <c r="E1905" s="213"/>
      <c r="F1905" s="211">
        <f t="shared" si="110"/>
        <v>0</v>
      </c>
      <c r="G1905" s="46"/>
      <c r="H1905" s="439"/>
    </row>
    <row r="1906" spans="1:8" s="440" customFormat="1" x14ac:dyDescent="0.2">
      <c r="A1906" s="481" t="s">
        <v>169</v>
      </c>
      <c r="B1906" s="377" t="s">
        <v>170</v>
      </c>
      <c r="C1906" s="346">
        <v>7.96</v>
      </c>
      <c r="D1906" s="347" t="s">
        <v>38</v>
      </c>
      <c r="E1906" s="346">
        <v>19992.63</v>
      </c>
      <c r="F1906" s="367">
        <f>ROUND(C1906*E1906,2)</f>
        <v>159141.32999999999</v>
      </c>
      <c r="G1906" s="46"/>
      <c r="H1906" s="439"/>
    </row>
    <row r="1907" spans="1:8" s="440" customFormat="1" x14ac:dyDescent="0.2">
      <c r="A1907" s="481" t="s">
        <v>171</v>
      </c>
      <c r="B1907" s="377" t="s">
        <v>172</v>
      </c>
      <c r="C1907" s="346">
        <v>3.87</v>
      </c>
      <c r="D1907" s="347" t="s">
        <v>38</v>
      </c>
      <c r="E1907" s="346">
        <v>21902.44</v>
      </c>
      <c r="F1907" s="367">
        <f>ROUND(C1907*E1907,2)</f>
        <v>84762.44</v>
      </c>
      <c r="G1907" s="46"/>
      <c r="H1907" s="439"/>
    </row>
    <row r="1908" spans="1:8" s="440" customFormat="1" x14ac:dyDescent="0.2">
      <c r="A1908" s="481"/>
      <c r="B1908" s="377"/>
      <c r="C1908" s="346"/>
      <c r="D1908" s="347"/>
      <c r="E1908" s="346"/>
      <c r="F1908" s="367"/>
      <c r="G1908" s="46"/>
      <c r="H1908" s="439"/>
    </row>
    <row r="1909" spans="1:8" s="440" customFormat="1" x14ac:dyDescent="0.2">
      <c r="A1909" s="66">
        <v>11</v>
      </c>
      <c r="B1909" s="27" t="s">
        <v>183</v>
      </c>
      <c r="C1909" s="207"/>
      <c r="D1909" s="208"/>
      <c r="E1909" s="238"/>
      <c r="F1909" s="329"/>
      <c r="G1909" s="46"/>
      <c r="H1909" s="439"/>
    </row>
    <row r="1910" spans="1:8" s="440" customFormat="1" x14ac:dyDescent="0.2">
      <c r="A1910" s="205"/>
      <c r="B1910" s="481"/>
      <c r="C1910" s="377"/>
      <c r="D1910" s="346"/>
      <c r="E1910" s="347"/>
      <c r="F1910" s="346"/>
      <c r="G1910" s="46"/>
      <c r="H1910" s="439"/>
    </row>
    <row r="1911" spans="1:8" s="440" customFormat="1" x14ac:dyDescent="0.2">
      <c r="A1911" s="66">
        <v>11.2</v>
      </c>
      <c r="B1911" s="27" t="s">
        <v>122</v>
      </c>
      <c r="C1911" s="213"/>
      <c r="D1911" s="214"/>
      <c r="E1911" s="213"/>
      <c r="F1911" s="211">
        <f t="shared" ref="F1911:F1912" si="111">ROUND(C1911*E1911,2)</f>
        <v>0</v>
      </c>
      <c r="G1911" s="46"/>
      <c r="H1911" s="439"/>
    </row>
    <row r="1912" spans="1:8" s="440" customFormat="1" x14ac:dyDescent="0.2">
      <c r="A1912" s="481" t="s">
        <v>188</v>
      </c>
      <c r="B1912" s="377" t="s">
        <v>134</v>
      </c>
      <c r="C1912" s="346">
        <v>41.55</v>
      </c>
      <c r="D1912" s="347" t="s">
        <v>129</v>
      </c>
      <c r="E1912" s="346">
        <v>71.02</v>
      </c>
      <c r="F1912" s="367">
        <f t="shared" si="111"/>
        <v>2950.88</v>
      </c>
      <c r="G1912" s="46"/>
      <c r="H1912" s="439"/>
    </row>
    <row r="1913" spans="1:8" s="440" customFormat="1" x14ac:dyDescent="0.2">
      <c r="A1913" s="212"/>
      <c r="B1913" s="67"/>
      <c r="C1913" s="207"/>
      <c r="D1913" s="208"/>
      <c r="E1913" s="238"/>
      <c r="F1913" s="329"/>
      <c r="G1913" s="46"/>
      <c r="H1913" s="439"/>
    </row>
    <row r="1914" spans="1:8" s="440" customFormat="1" x14ac:dyDescent="0.2">
      <c r="A1914" s="66">
        <v>14</v>
      </c>
      <c r="B1914" s="27" t="s">
        <v>196</v>
      </c>
      <c r="C1914" s="207"/>
      <c r="D1914" s="208"/>
      <c r="E1914" s="238"/>
      <c r="F1914" s="329"/>
      <c r="G1914" s="46"/>
      <c r="H1914" s="439"/>
    </row>
    <row r="1915" spans="1:8" s="440" customFormat="1" x14ac:dyDescent="0.2">
      <c r="A1915" s="212"/>
      <c r="B1915" s="67"/>
      <c r="C1915" s="207"/>
      <c r="D1915" s="208"/>
      <c r="E1915" s="238"/>
      <c r="F1915" s="329"/>
      <c r="G1915" s="46"/>
      <c r="H1915" s="439"/>
    </row>
    <row r="1916" spans="1:8" s="440" customFormat="1" x14ac:dyDescent="0.2">
      <c r="A1916" s="66">
        <v>14.6</v>
      </c>
      <c r="B1916" s="27" t="s">
        <v>208</v>
      </c>
      <c r="C1916" s="444"/>
      <c r="D1916" s="237"/>
      <c r="E1916" s="444"/>
      <c r="F1916" s="211">
        <f t="shared" ref="F1916:F1919" si="112">ROUND(C1916*E1916,2)</f>
        <v>0</v>
      </c>
      <c r="G1916" s="46"/>
      <c r="H1916" s="439"/>
    </row>
    <row r="1917" spans="1:8" s="440" customFormat="1" x14ac:dyDescent="0.2">
      <c r="A1917" s="481" t="s">
        <v>209</v>
      </c>
      <c r="B1917" s="377" t="s">
        <v>210</v>
      </c>
      <c r="C1917" s="346">
        <v>10.39</v>
      </c>
      <c r="D1917" s="347" t="s">
        <v>38</v>
      </c>
      <c r="E1917" s="346">
        <v>11800</v>
      </c>
      <c r="F1917" s="367">
        <f t="shared" si="112"/>
        <v>122602</v>
      </c>
      <c r="G1917" s="46"/>
      <c r="H1917" s="439"/>
    </row>
    <row r="1918" spans="1:8" s="440" customFormat="1" x14ac:dyDescent="0.2">
      <c r="A1918" s="481" t="s">
        <v>211</v>
      </c>
      <c r="B1918" s="377" t="s">
        <v>212</v>
      </c>
      <c r="C1918" s="346">
        <v>0.11</v>
      </c>
      <c r="D1918" s="347" t="s">
        <v>38</v>
      </c>
      <c r="E1918" s="346">
        <v>8260</v>
      </c>
      <c r="F1918" s="367">
        <f t="shared" si="112"/>
        <v>908.6</v>
      </c>
      <c r="G1918" s="46"/>
      <c r="H1918" s="439"/>
    </row>
    <row r="1919" spans="1:8" s="440" customFormat="1" x14ac:dyDescent="0.2">
      <c r="A1919" s="481" t="s">
        <v>221</v>
      </c>
      <c r="B1919" s="377" t="s">
        <v>222</v>
      </c>
      <c r="C1919" s="346">
        <v>10.5</v>
      </c>
      <c r="D1919" s="347" t="s">
        <v>38</v>
      </c>
      <c r="E1919" s="346">
        <v>1144.5999999999999</v>
      </c>
      <c r="F1919" s="367">
        <f t="shared" si="112"/>
        <v>12018.3</v>
      </c>
      <c r="G1919" s="46"/>
      <c r="H1919" s="439"/>
    </row>
    <row r="1920" spans="1:8" s="440" customFormat="1" x14ac:dyDescent="0.2">
      <c r="A1920" s="205"/>
      <c r="B1920" s="395"/>
      <c r="C1920" s="207"/>
      <c r="D1920" s="208"/>
      <c r="E1920" s="238"/>
      <c r="F1920" s="329"/>
      <c r="G1920" s="46"/>
      <c r="H1920" s="439"/>
    </row>
    <row r="1921" spans="1:8" s="440" customFormat="1" x14ac:dyDescent="0.2">
      <c r="A1921" s="66">
        <v>14.7</v>
      </c>
      <c r="B1921" s="27" t="s">
        <v>223</v>
      </c>
      <c r="C1921" s="444"/>
      <c r="D1921" s="237"/>
      <c r="E1921" s="444"/>
      <c r="F1921" s="211">
        <f t="shared" ref="F1921:F1923" si="113">ROUND(C1921*E1921,2)</f>
        <v>0</v>
      </c>
      <c r="G1921" s="46"/>
      <c r="H1921" s="439"/>
    </row>
    <row r="1922" spans="1:8" s="440" customFormat="1" x14ac:dyDescent="0.2">
      <c r="A1922" s="481" t="s">
        <v>224</v>
      </c>
      <c r="B1922" s="377" t="s">
        <v>210</v>
      </c>
      <c r="C1922" s="346">
        <v>10.39</v>
      </c>
      <c r="D1922" s="347" t="s">
        <v>38</v>
      </c>
      <c r="E1922" s="346">
        <v>931.86</v>
      </c>
      <c r="F1922" s="367">
        <f t="shared" si="113"/>
        <v>9682.0300000000007</v>
      </c>
      <c r="G1922" s="46"/>
      <c r="H1922" s="439"/>
    </row>
    <row r="1923" spans="1:8" s="440" customFormat="1" x14ac:dyDescent="0.2">
      <c r="A1923" s="481" t="s">
        <v>225</v>
      </c>
      <c r="B1923" s="377" t="s">
        <v>212</v>
      </c>
      <c r="C1923" s="346">
        <v>0.11</v>
      </c>
      <c r="D1923" s="347" t="s">
        <v>38</v>
      </c>
      <c r="E1923" s="346">
        <v>931.86</v>
      </c>
      <c r="F1923" s="367">
        <f t="shared" si="113"/>
        <v>102.5</v>
      </c>
      <c r="G1923" s="46"/>
      <c r="H1923" s="439"/>
    </row>
    <row r="1924" spans="1:8" s="440" customFormat="1" x14ac:dyDescent="0.2">
      <c r="A1924" s="205"/>
      <c r="B1924" s="395"/>
      <c r="C1924" s="207"/>
      <c r="D1924" s="208"/>
      <c r="E1924" s="238"/>
      <c r="F1924" s="329"/>
      <c r="G1924" s="46"/>
      <c r="H1924" s="439"/>
    </row>
    <row r="1925" spans="1:8" s="440" customFormat="1" x14ac:dyDescent="0.2">
      <c r="A1925" s="66">
        <v>15</v>
      </c>
      <c r="B1925" s="27" t="s">
        <v>233</v>
      </c>
      <c r="C1925" s="262"/>
      <c r="D1925" s="214"/>
      <c r="E1925" s="213"/>
      <c r="F1925" s="211">
        <f t="shared" ref="F1925:F1928" si="114">ROUND(C1925*E1925,2)</f>
        <v>0</v>
      </c>
      <c r="G1925" s="46"/>
      <c r="H1925" s="439"/>
    </row>
    <row r="1926" spans="1:8" s="440" customFormat="1" x14ac:dyDescent="0.2">
      <c r="A1926" s="215"/>
      <c r="B1926" s="91"/>
      <c r="C1926" s="213"/>
      <c r="D1926" s="214"/>
      <c r="E1926" s="213"/>
      <c r="F1926" s="211">
        <f t="shared" si="114"/>
        <v>0</v>
      </c>
      <c r="G1926" s="46"/>
      <c r="H1926" s="439"/>
    </row>
    <row r="1927" spans="1:8" s="440" customFormat="1" x14ac:dyDescent="0.2">
      <c r="A1927" s="66">
        <v>15.2</v>
      </c>
      <c r="B1927" s="27" t="s">
        <v>234</v>
      </c>
      <c r="C1927" s="213"/>
      <c r="D1927" s="214"/>
      <c r="E1927" s="213"/>
      <c r="F1927" s="211">
        <f t="shared" si="114"/>
        <v>0</v>
      </c>
      <c r="G1927" s="46"/>
      <c r="H1927" s="439"/>
    </row>
    <row r="1928" spans="1:8" s="440" customFormat="1" x14ac:dyDescent="0.2">
      <c r="A1928" s="481" t="s">
        <v>236</v>
      </c>
      <c r="B1928" s="377" t="s">
        <v>126</v>
      </c>
      <c r="C1928" s="346">
        <v>0.61</v>
      </c>
      <c r="D1928" s="347" t="s">
        <v>85</v>
      </c>
      <c r="E1928" s="346">
        <v>468.85</v>
      </c>
      <c r="F1928" s="367">
        <f t="shared" si="114"/>
        <v>286</v>
      </c>
      <c r="G1928" s="46"/>
      <c r="H1928" s="439"/>
    </row>
    <row r="1929" spans="1:8" s="440" customFormat="1" x14ac:dyDescent="0.2">
      <c r="A1929" s="205"/>
      <c r="B1929" s="395"/>
      <c r="C1929" s="207"/>
      <c r="D1929" s="208"/>
      <c r="E1929" s="238"/>
      <c r="F1929" s="329"/>
      <c r="G1929" s="46"/>
      <c r="H1929" s="439"/>
    </row>
    <row r="1930" spans="1:8" s="440" customFormat="1" x14ac:dyDescent="0.2">
      <c r="A1930" s="66">
        <v>17</v>
      </c>
      <c r="B1930" s="27" t="s">
        <v>240</v>
      </c>
      <c r="C1930" s="213"/>
      <c r="D1930" s="214"/>
      <c r="E1930" s="213"/>
      <c r="F1930" s="211">
        <f t="shared" ref="F1930:F1933" si="115">ROUND(C1930*E1930,2)</f>
        <v>0</v>
      </c>
      <c r="G1930" s="46"/>
      <c r="H1930" s="439"/>
    </row>
    <row r="1931" spans="1:8" s="440" customFormat="1" x14ac:dyDescent="0.2">
      <c r="A1931" s="215"/>
      <c r="B1931" s="72"/>
      <c r="C1931" s="213"/>
      <c r="D1931" s="214"/>
      <c r="E1931" s="213"/>
      <c r="F1931" s="211">
        <f t="shared" si="115"/>
        <v>0</v>
      </c>
      <c r="G1931" s="46"/>
      <c r="H1931" s="439"/>
    </row>
    <row r="1932" spans="1:8" s="440" customFormat="1" x14ac:dyDescent="0.2">
      <c r="A1932" s="66">
        <v>17.2</v>
      </c>
      <c r="B1932" s="27" t="s">
        <v>241</v>
      </c>
      <c r="C1932" s="213"/>
      <c r="D1932" s="214"/>
      <c r="E1932" s="213"/>
      <c r="F1932" s="211">
        <f t="shared" si="115"/>
        <v>0</v>
      </c>
      <c r="G1932" s="46"/>
      <c r="H1932" s="439"/>
    </row>
    <row r="1933" spans="1:8" s="440" customFormat="1" x14ac:dyDescent="0.2">
      <c r="A1933" s="481" t="s">
        <v>243</v>
      </c>
      <c r="B1933" s="377" t="s">
        <v>128</v>
      </c>
      <c r="C1933" s="346">
        <v>1.79</v>
      </c>
      <c r="D1933" s="347" t="s">
        <v>129</v>
      </c>
      <c r="E1933" s="346">
        <v>71.02</v>
      </c>
      <c r="F1933" s="367">
        <f t="shared" si="115"/>
        <v>127.13</v>
      </c>
      <c r="G1933" s="46"/>
      <c r="H1933" s="439"/>
    </row>
    <row r="1934" spans="1:8" s="440" customFormat="1" x14ac:dyDescent="0.2">
      <c r="A1934" s="205"/>
      <c r="B1934" s="395"/>
      <c r="C1934" s="207"/>
      <c r="D1934" s="208"/>
      <c r="E1934" s="238"/>
      <c r="F1934" s="329"/>
      <c r="G1934" s="46"/>
      <c r="H1934" s="439"/>
    </row>
    <row r="1935" spans="1:8" s="440" customFormat="1" x14ac:dyDescent="0.2">
      <c r="A1935" s="66">
        <v>18</v>
      </c>
      <c r="B1935" s="27" t="s">
        <v>244</v>
      </c>
      <c r="C1935" s="213"/>
      <c r="D1935" s="214"/>
      <c r="E1935" s="213"/>
      <c r="F1935" s="211">
        <f t="shared" ref="F1935:F1938" si="116">ROUND(C1935*E1935,2)</f>
        <v>0</v>
      </c>
      <c r="G1935" s="46"/>
      <c r="H1935" s="439"/>
    </row>
    <row r="1936" spans="1:8" s="440" customFormat="1" x14ac:dyDescent="0.2">
      <c r="A1936" s="215"/>
      <c r="B1936" s="72"/>
      <c r="C1936" s="213"/>
      <c r="D1936" s="214"/>
      <c r="E1936" s="264"/>
      <c r="F1936" s="211">
        <f t="shared" si="116"/>
        <v>0</v>
      </c>
      <c r="G1936" s="46"/>
      <c r="H1936" s="439"/>
    </row>
    <row r="1937" spans="1:8" s="440" customFormat="1" x14ac:dyDescent="0.2">
      <c r="A1937" s="66">
        <v>18.2</v>
      </c>
      <c r="B1937" s="27" t="s">
        <v>234</v>
      </c>
      <c r="C1937" s="213"/>
      <c r="D1937" s="245"/>
      <c r="E1937" s="264"/>
      <c r="F1937" s="211">
        <f t="shared" si="116"/>
        <v>0</v>
      </c>
      <c r="G1937" s="46"/>
      <c r="H1937" s="439"/>
    </row>
    <row r="1938" spans="1:8" s="440" customFormat="1" x14ac:dyDescent="0.2">
      <c r="A1938" s="481" t="s">
        <v>245</v>
      </c>
      <c r="B1938" s="377" t="s">
        <v>128</v>
      </c>
      <c r="C1938" s="346">
        <v>22.74</v>
      </c>
      <c r="D1938" s="347" t="s">
        <v>129</v>
      </c>
      <c r="E1938" s="346">
        <v>71.02</v>
      </c>
      <c r="F1938" s="367">
        <f t="shared" si="116"/>
        <v>1614.99</v>
      </c>
      <c r="G1938" s="46"/>
      <c r="H1938" s="439"/>
    </row>
    <row r="1939" spans="1:8" s="440" customFormat="1" x14ac:dyDescent="0.2">
      <c r="A1939" s="205"/>
      <c r="B1939" s="395"/>
      <c r="C1939" s="207"/>
      <c r="D1939" s="208"/>
      <c r="E1939" s="238"/>
      <c r="F1939" s="329"/>
      <c r="G1939" s="46"/>
      <c r="H1939" s="439"/>
    </row>
    <row r="1940" spans="1:8" s="440" customFormat="1" x14ac:dyDescent="0.2">
      <c r="A1940" s="66">
        <v>22</v>
      </c>
      <c r="B1940" s="27" t="s">
        <v>283</v>
      </c>
      <c r="C1940" s="213"/>
      <c r="D1940" s="214"/>
      <c r="E1940" s="213"/>
      <c r="F1940" s="211">
        <f t="shared" ref="F1940:F1941" si="117">ROUND(C1940*E1940,2)</f>
        <v>0</v>
      </c>
      <c r="G1940" s="46"/>
      <c r="H1940" s="439"/>
    </row>
    <row r="1941" spans="1:8" s="440" customFormat="1" x14ac:dyDescent="0.2">
      <c r="A1941" s="485">
        <v>22.2</v>
      </c>
      <c r="B1941" s="486" t="s">
        <v>285</v>
      </c>
      <c r="C1941" s="487">
        <v>2.2000000000000002</v>
      </c>
      <c r="D1941" s="488" t="s">
        <v>129</v>
      </c>
      <c r="E1941" s="487">
        <v>2637.36</v>
      </c>
      <c r="F1941" s="489">
        <f t="shared" si="117"/>
        <v>5802.19</v>
      </c>
      <c r="G1941" s="46"/>
      <c r="H1941" s="439"/>
    </row>
    <row r="1942" spans="1:8" s="440" customFormat="1" x14ac:dyDescent="0.2">
      <c r="A1942" s="66"/>
      <c r="B1942" s="395"/>
      <c r="C1942" s="207"/>
      <c r="D1942" s="208"/>
      <c r="E1942" s="238"/>
      <c r="F1942" s="329"/>
      <c r="G1942" s="46"/>
      <c r="H1942" s="439"/>
    </row>
    <row r="1943" spans="1:8" s="440" customFormat="1" x14ac:dyDescent="0.2">
      <c r="A1943" s="66">
        <v>23</v>
      </c>
      <c r="B1943" s="27" t="s">
        <v>293</v>
      </c>
      <c r="C1943" s="207"/>
      <c r="D1943" s="208"/>
      <c r="E1943" s="238"/>
      <c r="F1943" s="329"/>
      <c r="G1943" s="46"/>
      <c r="H1943" s="439"/>
    </row>
    <row r="1944" spans="1:8" s="440" customFormat="1" x14ac:dyDescent="0.2">
      <c r="A1944" s="481">
        <v>23.6</v>
      </c>
      <c r="B1944" s="377" t="s">
        <v>298</v>
      </c>
      <c r="C1944" s="346">
        <v>1</v>
      </c>
      <c r="D1944" s="347" t="s">
        <v>25</v>
      </c>
      <c r="E1944" s="346">
        <v>15000</v>
      </c>
      <c r="F1944" s="367">
        <f t="shared" ref="F1944" si="118">ROUND(C1944*E1944,2)</f>
        <v>15000</v>
      </c>
      <c r="G1944" s="46"/>
      <c r="H1944" s="439"/>
    </row>
    <row r="1945" spans="1:8" s="440" customFormat="1" ht="5.25" customHeight="1" x14ac:dyDescent="0.2">
      <c r="A1945" s="205"/>
      <c r="B1945" s="395"/>
      <c r="C1945" s="207"/>
      <c r="D1945" s="208"/>
      <c r="E1945" s="238"/>
      <c r="F1945" s="329"/>
      <c r="G1945" s="46"/>
      <c r="H1945" s="439"/>
    </row>
    <row r="1946" spans="1:8" s="440" customFormat="1" x14ac:dyDescent="0.2">
      <c r="A1946" s="66" t="s">
        <v>499</v>
      </c>
      <c r="B1946" s="27" t="s">
        <v>500</v>
      </c>
      <c r="C1946" s="207"/>
      <c r="D1946" s="208"/>
      <c r="E1946" s="238"/>
      <c r="F1946" s="329"/>
      <c r="G1946" s="46"/>
      <c r="H1946" s="439"/>
    </row>
    <row r="1947" spans="1:8" s="440" customFormat="1" x14ac:dyDescent="0.2">
      <c r="A1947" s="205"/>
      <c r="B1947" s="395"/>
      <c r="C1947" s="207"/>
      <c r="D1947" s="208"/>
      <c r="E1947" s="238"/>
      <c r="F1947" s="329"/>
      <c r="G1947" s="46"/>
      <c r="H1947" s="439"/>
    </row>
    <row r="1948" spans="1:8" s="440" customFormat="1" x14ac:dyDescent="0.2">
      <c r="A1948" s="66">
        <v>3</v>
      </c>
      <c r="B1948" s="27" t="s">
        <v>504</v>
      </c>
      <c r="C1948" s="320"/>
      <c r="D1948" s="222"/>
      <c r="E1948" s="320"/>
      <c r="F1948" s="211">
        <f t="shared" ref="F1948:F1949" si="119">ROUND(C1948*E1948,2)</f>
        <v>0</v>
      </c>
      <c r="G1948" s="46"/>
      <c r="H1948" s="439"/>
    </row>
    <row r="1949" spans="1:8" s="440" customFormat="1" x14ac:dyDescent="0.2">
      <c r="A1949" s="481">
        <v>3.3</v>
      </c>
      <c r="B1949" s="377" t="s">
        <v>507</v>
      </c>
      <c r="C1949" s="346">
        <v>72.41</v>
      </c>
      <c r="D1949" s="347" t="s">
        <v>85</v>
      </c>
      <c r="E1949" s="346">
        <v>707.02</v>
      </c>
      <c r="F1949" s="367">
        <f t="shared" si="119"/>
        <v>51195.32</v>
      </c>
      <c r="G1949" s="46"/>
      <c r="H1949" s="439"/>
    </row>
    <row r="1950" spans="1:8" s="440" customFormat="1" ht="5.25" customHeight="1" x14ac:dyDescent="0.2">
      <c r="A1950" s="205"/>
      <c r="B1950" s="395"/>
      <c r="C1950" s="207"/>
      <c r="D1950" s="208"/>
      <c r="E1950" s="238"/>
      <c r="F1950" s="329"/>
      <c r="G1950" s="46"/>
      <c r="H1950" s="439"/>
    </row>
    <row r="1951" spans="1:8" s="440" customFormat="1" x14ac:dyDescent="0.2">
      <c r="A1951" s="66">
        <v>4</v>
      </c>
      <c r="B1951" s="27" t="s">
        <v>508</v>
      </c>
      <c r="C1951" s="213"/>
      <c r="D1951" s="214"/>
      <c r="E1951" s="213"/>
      <c r="F1951" s="211">
        <f t="shared" ref="F1951:F1954" si="120">ROUND(C1951*E1951,2)</f>
        <v>0</v>
      </c>
      <c r="G1951" s="46"/>
      <c r="H1951" s="439"/>
    </row>
    <row r="1952" spans="1:8" s="440" customFormat="1" x14ac:dyDescent="0.2">
      <c r="A1952" s="481" t="s">
        <v>515</v>
      </c>
      <c r="B1952" s="377" t="s">
        <v>516</v>
      </c>
      <c r="C1952" s="346">
        <v>142.78</v>
      </c>
      <c r="D1952" s="347" t="s">
        <v>85</v>
      </c>
      <c r="E1952" s="346">
        <v>643.16</v>
      </c>
      <c r="F1952" s="367">
        <f t="shared" si="120"/>
        <v>91830.38</v>
      </c>
      <c r="G1952" s="46"/>
      <c r="H1952" s="439"/>
    </row>
    <row r="1953" spans="1:8" s="440" customFormat="1" x14ac:dyDescent="0.2">
      <c r="A1953" s="481" t="s">
        <v>517</v>
      </c>
      <c r="B1953" s="377" t="s">
        <v>518</v>
      </c>
      <c r="C1953" s="346">
        <v>142.78</v>
      </c>
      <c r="D1953" s="347" t="s">
        <v>85</v>
      </c>
      <c r="E1953" s="346">
        <v>98.87</v>
      </c>
      <c r="F1953" s="367">
        <f t="shared" si="120"/>
        <v>14116.66</v>
      </c>
      <c r="G1953" s="46"/>
      <c r="H1953" s="439"/>
    </row>
    <row r="1954" spans="1:8" s="440" customFormat="1" x14ac:dyDescent="0.2">
      <c r="A1954" s="481" t="s">
        <v>517</v>
      </c>
      <c r="B1954" s="377" t="s">
        <v>519</v>
      </c>
      <c r="C1954" s="346">
        <v>981.62</v>
      </c>
      <c r="D1954" s="347" t="s">
        <v>38</v>
      </c>
      <c r="E1954" s="346">
        <v>20</v>
      </c>
      <c r="F1954" s="367">
        <f t="shared" si="120"/>
        <v>19632.400000000001</v>
      </c>
      <c r="G1954" s="46"/>
      <c r="H1954" s="439"/>
    </row>
    <row r="1955" spans="1:8" s="440" customFormat="1" x14ac:dyDescent="0.2">
      <c r="A1955" s="205"/>
      <c r="B1955" s="395"/>
      <c r="C1955" s="207"/>
      <c r="D1955" s="208"/>
      <c r="E1955" s="238"/>
      <c r="F1955" s="329"/>
      <c r="G1955" s="46"/>
      <c r="H1955" s="439"/>
    </row>
    <row r="1956" spans="1:8" s="440" customFormat="1" x14ac:dyDescent="0.2">
      <c r="A1956" s="71" t="s">
        <v>851</v>
      </c>
      <c r="B1956" s="27" t="s">
        <v>593</v>
      </c>
      <c r="C1956" s="238"/>
      <c r="D1956" s="490"/>
      <c r="E1956" s="238"/>
      <c r="F1956" s="211">
        <f>ROUND(C1956*E1956,2)</f>
        <v>0</v>
      </c>
      <c r="G1956" s="46"/>
      <c r="H1956" s="439"/>
    </row>
    <row r="1957" spans="1:8" s="440" customFormat="1" ht="24.75" customHeight="1" x14ac:dyDescent="0.2">
      <c r="A1957" s="481">
        <v>1</v>
      </c>
      <c r="B1957" s="297" t="s">
        <v>852</v>
      </c>
      <c r="C1957" s="346">
        <v>15</v>
      </c>
      <c r="D1957" s="347" t="s">
        <v>853</v>
      </c>
      <c r="E1957" s="346">
        <v>37200</v>
      </c>
      <c r="F1957" s="367">
        <f>ROUND(C1957*E1957,2)</f>
        <v>558000</v>
      </c>
      <c r="G1957" s="46"/>
      <c r="H1957" s="439"/>
    </row>
    <row r="1958" spans="1:8" s="440" customFormat="1" ht="51" x14ac:dyDescent="0.2">
      <c r="A1958" s="481">
        <v>2</v>
      </c>
      <c r="B1958" s="297" t="s">
        <v>854</v>
      </c>
      <c r="C1958" s="346">
        <v>1</v>
      </c>
      <c r="D1958" s="347" t="s">
        <v>25</v>
      </c>
      <c r="E1958" s="346">
        <v>42000</v>
      </c>
      <c r="F1958" s="367">
        <f>ROUND(C1958*E1958,2)</f>
        <v>42000</v>
      </c>
      <c r="G1958" s="46"/>
      <c r="H1958" s="439"/>
    </row>
    <row r="1959" spans="1:8" s="47" customFormat="1" x14ac:dyDescent="0.2">
      <c r="A1959" s="41"/>
      <c r="B1959" s="39"/>
      <c r="C1959" s="107"/>
      <c r="D1959" s="60"/>
      <c r="E1959" s="85"/>
      <c r="F1959" s="411"/>
      <c r="G1959" s="46"/>
      <c r="H1959" s="408"/>
    </row>
    <row r="1960" spans="1:8" s="464" customFormat="1" x14ac:dyDescent="0.2">
      <c r="A1960" s="457"/>
      <c r="B1960" s="458" t="s">
        <v>1086</v>
      </c>
      <c r="C1960" s="459"/>
      <c r="D1960" s="460"/>
      <c r="E1960" s="461"/>
      <c r="F1960" s="462">
        <f>SUM(F1873:F1958)</f>
        <v>1817808.0899999996</v>
      </c>
      <c r="G1960" s="46"/>
      <c r="H1960" s="463"/>
    </row>
    <row r="1961" spans="1:8" s="47" customFormat="1" ht="9.75" customHeight="1" x14ac:dyDescent="0.2">
      <c r="A1961" s="41"/>
      <c r="B1961" s="39"/>
      <c r="C1961" s="107"/>
      <c r="D1961" s="60"/>
      <c r="E1961" s="85"/>
      <c r="F1961" s="411"/>
      <c r="G1961" s="46"/>
      <c r="H1961" s="408"/>
    </row>
    <row r="1962" spans="1:8" s="440" customFormat="1" x14ac:dyDescent="0.2">
      <c r="A1962" s="205"/>
      <c r="B1962" s="491" t="s">
        <v>1087</v>
      </c>
      <c r="C1962" s="207"/>
      <c r="D1962" s="208"/>
      <c r="E1962" s="238"/>
      <c r="F1962" s="329"/>
      <c r="G1962" s="40"/>
      <c r="H1962" s="439"/>
    </row>
    <row r="1963" spans="1:8" s="440" customFormat="1" ht="9" customHeight="1" x14ac:dyDescent="0.2">
      <c r="A1963" s="205"/>
      <c r="B1963" s="395"/>
      <c r="C1963" s="207"/>
      <c r="D1963" s="208"/>
      <c r="E1963" s="238"/>
      <c r="F1963" s="329"/>
      <c r="G1963" s="46"/>
      <c r="H1963" s="439"/>
    </row>
    <row r="1964" spans="1:8" s="440" customFormat="1" x14ac:dyDescent="0.2">
      <c r="A1964" s="29" t="s">
        <v>17</v>
      </c>
      <c r="B1964" s="27" t="s">
        <v>18</v>
      </c>
      <c r="C1964" s="207"/>
      <c r="D1964" s="208"/>
      <c r="E1964" s="238"/>
      <c r="F1964" s="329"/>
      <c r="G1964" s="46"/>
      <c r="H1964" s="439"/>
    </row>
    <row r="1965" spans="1:8" s="440" customFormat="1" ht="9" customHeight="1" x14ac:dyDescent="0.2">
      <c r="A1965" s="148"/>
      <c r="B1965" s="395"/>
      <c r="C1965" s="207"/>
      <c r="D1965" s="208"/>
      <c r="E1965" s="238"/>
      <c r="F1965" s="329"/>
      <c r="G1965" s="46"/>
      <c r="H1965" s="439"/>
    </row>
    <row r="1966" spans="1:8" s="440" customFormat="1" x14ac:dyDescent="0.2">
      <c r="A1966" s="492" t="s">
        <v>19</v>
      </c>
      <c r="B1966" s="27" t="s">
        <v>20</v>
      </c>
      <c r="C1966" s="207"/>
      <c r="D1966" s="208"/>
      <c r="E1966" s="238"/>
      <c r="F1966" s="329"/>
      <c r="G1966" s="46"/>
      <c r="H1966" s="439"/>
    </row>
    <row r="1967" spans="1:8" s="440" customFormat="1" ht="7.5" customHeight="1" x14ac:dyDescent="0.2">
      <c r="A1967" s="205"/>
      <c r="B1967" s="395"/>
      <c r="C1967" s="207"/>
      <c r="D1967" s="208"/>
      <c r="E1967" s="238"/>
      <c r="F1967" s="329"/>
      <c r="G1967" s="46"/>
      <c r="H1967" s="439"/>
    </row>
    <row r="1968" spans="1:8" s="440" customFormat="1" ht="38.25" x14ac:dyDescent="0.2">
      <c r="A1968" s="493">
        <v>11</v>
      </c>
      <c r="B1968" s="27" t="s">
        <v>1088</v>
      </c>
      <c r="C1968" s="207"/>
      <c r="D1968" s="208"/>
      <c r="E1968" s="238"/>
      <c r="F1968" s="329"/>
      <c r="G1968" s="46"/>
      <c r="H1968" s="439"/>
    </row>
    <row r="1969" spans="1:11" s="440" customFormat="1" x14ac:dyDescent="0.2">
      <c r="A1969" s="494">
        <v>11.1</v>
      </c>
      <c r="B1969" s="495" t="s">
        <v>1089</v>
      </c>
      <c r="C1969" s="346">
        <v>20</v>
      </c>
      <c r="D1969" s="347" t="s">
        <v>30</v>
      </c>
      <c r="E1969" s="346">
        <v>13180</v>
      </c>
      <c r="F1969" s="371">
        <f>ROUND(C1969*E1969,2)</f>
        <v>263600</v>
      </c>
      <c r="G1969" s="46"/>
      <c r="H1969" s="439"/>
    </row>
    <row r="1970" spans="1:11" s="440" customFormat="1" x14ac:dyDescent="0.2">
      <c r="A1970" s="494">
        <v>11.2</v>
      </c>
      <c r="B1970" s="495" t="s">
        <v>81</v>
      </c>
      <c r="C1970" s="346">
        <v>1</v>
      </c>
      <c r="D1970" s="347" t="s">
        <v>1090</v>
      </c>
      <c r="E1970" s="346">
        <v>7908</v>
      </c>
      <c r="F1970" s="371">
        <f>ROUND(C1970*E1970,2)</f>
        <v>7908</v>
      </c>
      <c r="G1970" s="46"/>
      <c r="H1970" s="439"/>
    </row>
    <row r="1971" spans="1:11" s="440" customFormat="1" ht="7.5" customHeight="1" x14ac:dyDescent="0.2">
      <c r="A1971" s="471"/>
      <c r="B1971" s="496"/>
      <c r="C1971" s="473"/>
      <c r="D1971" s="474"/>
      <c r="E1971" s="497"/>
      <c r="F1971" s="498"/>
      <c r="G1971" s="46"/>
      <c r="H1971" s="439"/>
    </row>
    <row r="1972" spans="1:11" s="440" customFormat="1" x14ac:dyDescent="0.2">
      <c r="A1972" s="499">
        <v>12</v>
      </c>
      <c r="B1972" s="404" t="s">
        <v>83</v>
      </c>
      <c r="C1972" s="473"/>
      <c r="D1972" s="474"/>
      <c r="E1972" s="497"/>
      <c r="F1972" s="498"/>
      <c r="G1972" s="46"/>
      <c r="H1972" s="439"/>
    </row>
    <row r="1973" spans="1:11" s="440" customFormat="1" x14ac:dyDescent="0.2">
      <c r="A1973" s="494">
        <v>12.1</v>
      </c>
      <c r="B1973" s="495" t="s">
        <v>1091</v>
      </c>
      <c r="C1973" s="346">
        <v>63.61</v>
      </c>
      <c r="D1973" s="347" t="s">
        <v>85</v>
      </c>
      <c r="E1973" s="346">
        <v>332.16</v>
      </c>
      <c r="F1973" s="371">
        <f>ROUND(C1973*E1973,2)</f>
        <v>21128.7</v>
      </c>
      <c r="G1973" s="46"/>
      <c r="H1973" s="439"/>
    </row>
    <row r="1974" spans="1:11" s="440" customFormat="1" x14ac:dyDescent="0.2">
      <c r="A1974" s="471"/>
      <c r="B1974" s="496"/>
      <c r="C1974" s="473"/>
      <c r="D1974" s="474"/>
      <c r="E1974" s="497"/>
      <c r="F1974" s="498"/>
      <c r="G1974" s="46"/>
      <c r="H1974" s="500"/>
      <c r="I1974" s="501"/>
      <c r="J1974" s="501"/>
      <c r="K1974" s="501"/>
    </row>
    <row r="1975" spans="1:11" s="440" customFormat="1" x14ac:dyDescent="0.2">
      <c r="A1975" s="494">
        <v>13</v>
      </c>
      <c r="B1975" s="495" t="s">
        <v>1092</v>
      </c>
      <c r="C1975" s="346">
        <v>1</v>
      </c>
      <c r="D1975" s="347" t="s">
        <v>992</v>
      </c>
      <c r="E1975" s="346">
        <v>20652.2</v>
      </c>
      <c r="F1975" s="371">
        <f>ROUND(C1975*E1975,2)</f>
        <v>20652.2</v>
      </c>
      <c r="G1975" s="46"/>
      <c r="H1975" s="500"/>
      <c r="I1975" s="501"/>
      <c r="J1975" s="501"/>
      <c r="K1975" s="501"/>
    </row>
    <row r="1976" spans="1:11" s="440" customFormat="1" ht="6.75" customHeight="1" x14ac:dyDescent="0.2">
      <c r="A1976" s="471"/>
      <c r="B1976" s="496"/>
      <c r="C1976" s="473"/>
      <c r="D1976" s="474"/>
      <c r="E1976" s="497"/>
      <c r="F1976" s="498"/>
      <c r="G1976" s="46"/>
      <c r="H1976" s="500"/>
      <c r="I1976" s="501"/>
      <c r="J1976" s="501"/>
      <c r="K1976" s="501"/>
    </row>
    <row r="1977" spans="1:11" s="440" customFormat="1" x14ac:dyDescent="0.2">
      <c r="A1977" s="499" t="s">
        <v>76</v>
      </c>
      <c r="B1977" s="404" t="s">
        <v>77</v>
      </c>
      <c r="C1977" s="473"/>
      <c r="D1977" s="474"/>
      <c r="E1977" s="497"/>
      <c r="F1977" s="498"/>
      <c r="G1977" s="46"/>
      <c r="H1977" s="500"/>
      <c r="I1977" s="501"/>
      <c r="J1977" s="501"/>
      <c r="K1977" s="501"/>
    </row>
    <row r="1978" spans="1:11" s="440" customFormat="1" ht="7.5" customHeight="1" x14ac:dyDescent="0.2">
      <c r="A1978" s="471"/>
      <c r="B1978" s="496"/>
      <c r="C1978" s="473"/>
      <c r="D1978" s="474"/>
      <c r="E1978" s="497"/>
      <c r="F1978" s="498"/>
      <c r="G1978" s="46"/>
      <c r="H1978" s="500"/>
      <c r="I1978" s="501"/>
      <c r="J1978" s="501"/>
      <c r="K1978" s="501"/>
    </row>
    <row r="1979" spans="1:11" s="440" customFormat="1" x14ac:dyDescent="0.2">
      <c r="A1979" s="471">
        <v>7</v>
      </c>
      <c r="B1979" s="404" t="s">
        <v>1093</v>
      </c>
      <c r="C1979" s="473"/>
      <c r="D1979" s="474"/>
      <c r="E1979" s="497"/>
      <c r="F1979" s="498"/>
      <c r="G1979" s="46"/>
      <c r="H1979" s="500"/>
      <c r="I1979" s="501"/>
      <c r="J1979" s="501"/>
      <c r="K1979" s="501"/>
    </row>
    <row r="1980" spans="1:11" s="501" customFormat="1" ht="25.5" x14ac:dyDescent="0.2">
      <c r="A1980" s="494">
        <v>7.1</v>
      </c>
      <c r="B1980" s="410" t="s">
        <v>1094</v>
      </c>
      <c r="C1980" s="346">
        <v>0.6</v>
      </c>
      <c r="D1980" s="347" t="s">
        <v>129</v>
      </c>
      <c r="E1980" s="346">
        <v>4694.53</v>
      </c>
      <c r="F1980" s="371">
        <f>ROUND(C1980*E1980,2)</f>
        <v>2816.72</v>
      </c>
      <c r="G1980" s="46"/>
      <c r="H1980" s="500"/>
    </row>
    <row r="1981" spans="1:11" s="440" customFormat="1" x14ac:dyDescent="0.2">
      <c r="A1981" s="494">
        <v>7.2</v>
      </c>
      <c r="B1981" s="495" t="s">
        <v>1095</v>
      </c>
      <c r="C1981" s="346">
        <v>1</v>
      </c>
      <c r="D1981" s="347" t="s">
        <v>992</v>
      </c>
      <c r="E1981" s="346">
        <v>1458.48</v>
      </c>
      <c r="F1981" s="371">
        <f>ROUND(C1981*E1981,2)</f>
        <v>1458.48</v>
      </c>
      <c r="G1981" s="46"/>
      <c r="H1981" s="502"/>
      <c r="I1981" s="501"/>
      <c r="J1981" s="501"/>
      <c r="K1981" s="501"/>
    </row>
    <row r="1982" spans="1:11" s="440" customFormat="1" x14ac:dyDescent="0.2">
      <c r="A1982" s="471"/>
      <c r="B1982" s="496"/>
      <c r="C1982" s="473"/>
      <c r="D1982" s="474"/>
      <c r="E1982" s="497"/>
      <c r="F1982" s="498"/>
      <c r="G1982" s="46"/>
      <c r="H1982" s="500"/>
      <c r="I1982" s="501"/>
      <c r="J1982" s="501"/>
      <c r="K1982" s="501"/>
    </row>
    <row r="1983" spans="1:11" s="440" customFormat="1" ht="25.5" x14ac:dyDescent="0.2">
      <c r="A1983" s="503" t="s">
        <v>94</v>
      </c>
      <c r="B1983" s="404" t="s">
        <v>95</v>
      </c>
      <c r="C1983" s="504"/>
      <c r="D1983" s="505"/>
      <c r="E1983" s="504"/>
      <c r="F1983" s="506">
        <f t="shared" ref="F1983" si="121">ROUND(C1983*E1983,2)</f>
        <v>0</v>
      </c>
      <c r="G1983" s="46"/>
      <c r="H1983" s="500"/>
      <c r="I1983" s="501"/>
      <c r="J1983" s="501"/>
      <c r="K1983" s="501"/>
    </row>
    <row r="1984" spans="1:11" s="440" customFormat="1" ht="4.5" customHeight="1" x14ac:dyDescent="0.2">
      <c r="A1984" s="471"/>
      <c r="B1984" s="496"/>
      <c r="C1984" s="473"/>
      <c r="D1984" s="474"/>
      <c r="E1984" s="497"/>
      <c r="F1984" s="498"/>
      <c r="G1984" s="46"/>
      <c r="H1984" s="439"/>
    </row>
    <row r="1985" spans="1:8" s="440" customFormat="1" ht="78" customHeight="1" x14ac:dyDescent="0.2">
      <c r="A1985" s="507">
        <v>1.7</v>
      </c>
      <c r="B1985" s="410" t="s">
        <v>99</v>
      </c>
      <c r="C1985" s="508">
        <v>1</v>
      </c>
      <c r="D1985" s="509" t="s">
        <v>25</v>
      </c>
      <c r="E1985" s="510">
        <v>57566.65</v>
      </c>
      <c r="F1985" s="506">
        <f t="shared" ref="F1985:F1986" si="122">ROUND(C1985*E1985,2)</f>
        <v>57566.65</v>
      </c>
      <c r="G1985" s="46"/>
      <c r="H1985" s="439"/>
    </row>
    <row r="1986" spans="1:8" s="440" customFormat="1" ht="76.5" x14ac:dyDescent="0.2">
      <c r="A1986" s="507">
        <v>1.8</v>
      </c>
      <c r="B1986" s="410" t="s">
        <v>101</v>
      </c>
      <c r="C1986" s="508">
        <v>4</v>
      </c>
      <c r="D1986" s="509" t="s">
        <v>25</v>
      </c>
      <c r="E1986" s="510">
        <v>63763.85</v>
      </c>
      <c r="F1986" s="506">
        <f t="shared" si="122"/>
        <v>255055.4</v>
      </c>
      <c r="G1986" s="46"/>
      <c r="H1986" s="439"/>
    </row>
    <row r="1987" spans="1:8" s="440" customFormat="1" x14ac:dyDescent="0.2">
      <c r="A1987" s="511"/>
      <c r="B1987" s="512"/>
      <c r="C1987" s="513"/>
      <c r="D1987" s="514"/>
      <c r="E1987" s="515"/>
      <c r="F1987" s="516"/>
      <c r="G1987" s="46"/>
      <c r="H1987" s="439"/>
    </row>
    <row r="1988" spans="1:8" s="440" customFormat="1" x14ac:dyDescent="0.2">
      <c r="A1988" s="403" t="s">
        <v>106</v>
      </c>
      <c r="B1988" s="404" t="s">
        <v>107</v>
      </c>
      <c r="C1988" s="473"/>
      <c r="D1988" s="474"/>
      <c r="E1988" s="497"/>
      <c r="F1988" s="498"/>
      <c r="G1988" s="46"/>
      <c r="H1988" s="439"/>
    </row>
    <row r="1989" spans="1:8" s="440" customFormat="1" x14ac:dyDescent="0.2">
      <c r="A1989" s="403"/>
      <c r="B1989" s="404"/>
      <c r="C1989" s="473"/>
      <c r="D1989" s="474"/>
      <c r="E1989" s="497"/>
      <c r="F1989" s="498"/>
      <c r="G1989" s="46"/>
      <c r="H1989" s="439"/>
    </row>
    <row r="1990" spans="1:8" s="440" customFormat="1" x14ac:dyDescent="0.2">
      <c r="A1990" s="517" t="s">
        <v>19</v>
      </c>
      <c r="B1990" s="427" t="s">
        <v>108</v>
      </c>
      <c r="C1990" s="473"/>
      <c r="D1990" s="474"/>
      <c r="E1990" s="497"/>
      <c r="F1990" s="498"/>
      <c r="G1990" s="46"/>
      <c r="H1990" s="439"/>
    </row>
    <row r="1991" spans="1:8" s="440" customFormat="1" x14ac:dyDescent="0.2">
      <c r="A1991" s="471"/>
      <c r="B1991" s="496"/>
      <c r="C1991" s="473"/>
      <c r="D1991" s="474"/>
      <c r="E1991" s="497"/>
      <c r="F1991" s="498"/>
      <c r="G1991" s="46"/>
      <c r="H1991" s="439"/>
    </row>
    <row r="1992" spans="1:8" s="440" customFormat="1" x14ac:dyDescent="0.2">
      <c r="A1992" s="518">
        <v>2</v>
      </c>
      <c r="B1992" s="429" t="s">
        <v>110</v>
      </c>
      <c r="C1992" s="519"/>
      <c r="D1992" s="520"/>
      <c r="E1992" s="519"/>
      <c r="F1992" s="506">
        <f t="shared" ref="F1992:F1994" si="123">ROUND(C1992*E1992,2)</f>
        <v>0</v>
      </c>
      <c r="G1992" s="46"/>
      <c r="H1992" s="439"/>
    </row>
    <row r="1993" spans="1:8" s="440" customFormat="1" x14ac:dyDescent="0.2">
      <c r="A1993" s="518"/>
      <c r="B1993" s="429"/>
      <c r="C1993" s="519"/>
      <c r="D1993" s="520"/>
      <c r="E1993" s="519"/>
      <c r="F1993" s="506"/>
      <c r="G1993" s="46"/>
      <c r="H1993" s="439"/>
    </row>
    <row r="1994" spans="1:8" s="440" customFormat="1" x14ac:dyDescent="0.2">
      <c r="A1994" s="518">
        <v>2.1</v>
      </c>
      <c r="B1994" s="429" t="s">
        <v>111</v>
      </c>
      <c r="C1994" s="519"/>
      <c r="D1994" s="520"/>
      <c r="E1994" s="519"/>
      <c r="F1994" s="506">
        <f t="shared" si="123"/>
        <v>0</v>
      </c>
      <c r="G1994" s="46"/>
      <c r="H1994" s="439"/>
    </row>
    <row r="1995" spans="1:8" s="501" customFormat="1" ht="12.75" customHeight="1" x14ac:dyDescent="0.2">
      <c r="A1995" s="521" t="s">
        <v>1096</v>
      </c>
      <c r="B1995" s="431" t="s">
        <v>1097</v>
      </c>
      <c r="C1995" s="519">
        <v>2</v>
      </c>
      <c r="D1995" s="520" t="s">
        <v>25</v>
      </c>
      <c r="E1995" s="519">
        <v>2358.1799999999998</v>
      </c>
      <c r="F1995" s="371">
        <f>ROUND(C1995*E1995,2)</f>
        <v>4716.3599999999997</v>
      </c>
      <c r="G1995" s="46"/>
      <c r="H1995" s="500"/>
    </row>
    <row r="1996" spans="1:8" s="440" customFormat="1" x14ac:dyDescent="0.2">
      <c r="A1996" s="471"/>
      <c r="B1996" s="496"/>
      <c r="C1996" s="473"/>
      <c r="D1996" s="474"/>
      <c r="E1996" s="497"/>
      <c r="F1996" s="498"/>
      <c r="G1996" s="46"/>
      <c r="H1996" s="439"/>
    </row>
    <row r="1997" spans="1:8" s="440" customFormat="1" x14ac:dyDescent="0.2">
      <c r="A1997" s="518">
        <v>4</v>
      </c>
      <c r="B1997" s="429" t="s">
        <v>116</v>
      </c>
      <c r="C1997" s="473"/>
      <c r="D1997" s="474"/>
      <c r="E1997" s="497"/>
      <c r="F1997" s="498"/>
      <c r="G1997" s="46"/>
      <c r="H1997" s="439"/>
    </row>
    <row r="1998" spans="1:8" s="440" customFormat="1" x14ac:dyDescent="0.2">
      <c r="A1998" s="471"/>
      <c r="B1998" s="496"/>
      <c r="C1998" s="473"/>
      <c r="D1998" s="474"/>
      <c r="E1998" s="497"/>
      <c r="F1998" s="498"/>
      <c r="G1998" s="46"/>
      <c r="H1998" s="439"/>
    </row>
    <row r="1999" spans="1:8" s="440" customFormat="1" x14ac:dyDescent="0.2">
      <c r="A1999" s="518">
        <v>4.0999999999999996</v>
      </c>
      <c r="B1999" s="429" t="s">
        <v>117</v>
      </c>
      <c r="C1999" s="519"/>
      <c r="D1999" s="520"/>
      <c r="E1999" s="519"/>
      <c r="F1999" s="506">
        <f>ROUND(C1999*E1999,2)</f>
        <v>0</v>
      </c>
      <c r="G1999" s="46"/>
      <c r="H1999" s="439"/>
    </row>
    <row r="2000" spans="1:8" s="440" customFormat="1" x14ac:dyDescent="0.2">
      <c r="A2000" s="521" t="s">
        <v>1098</v>
      </c>
      <c r="B2000" s="431" t="s">
        <v>1099</v>
      </c>
      <c r="C2000" s="519">
        <v>0.81</v>
      </c>
      <c r="D2000" s="520" t="s">
        <v>38</v>
      </c>
      <c r="E2000" s="519">
        <v>26299.62</v>
      </c>
      <c r="F2000" s="506">
        <f>ROUND(C2000*E2000,2)</f>
        <v>21302.69</v>
      </c>
      <c r="G2000" s="46"/>
      <c r="H2000" s="439"/>
    </row>
    <row r="2001" spans="1:8" s="440" customFormat="1" ht="25.5" x14ac:dyDescent="0.2">
      <c r="A2001" s="521" t="s">
        <v>1100</v>
      </c>
      <c r="B2001" s="431" t="s">
        <v>1101</v>
      </c>
      <c r="C2001" s="519">
        <v>0.18</v>
      </c>
      <c r="D2001" s="520" t="s">
        <v>38</v>
      </c>
      <c r="E2001" s="519">
        <v>26935.25</v>
      </c>
      <c r="F2001" s="506">
        <f>ROUND(C2001*E2001,2)</f>
        <v>4848.3500000000004</v>
      </c>
      <c r="G2001" s="46"/>
      <c r="H2001" s="439"/>
    </row>
    <row r="2002" spans="1:8" s="440" customFormat="1" ht="25.5" x14ac:dyDescent="0.2">
      <c r="A2002" s="521" t="s">
        <v>1102</v>
      </c>
      <c r="B2002" s="431" t="s">
        <v>1103</v>
      </c>
      <c r="C2002" s="519">
        <v>0.12</v>
      </c>
      <c r="D2002" s="520" t="s">
        <v>38</v>
      </c>
      <c r="E2002" s="519">
        <v>29979.1</v>
      </c>
      <c r="F2002" s="506">
        <f>ROUND(C2002*E2002,2)</f>
        <v>3597.49</v>
      </c>
      <c r="G2002" s="46"/>
      <c r="H2002" s="439"/>
    </row>
    <row r="2003" spans="1:8" s="440" customFormat="1" x14ac:dyDescent="0.2">
      <c r="A2003" s="518"/>
      <c r="B2003" s="427"/>
      <c r="C2003" s="473"/>
      <c r="D2003" s="474"/>
      <c r="E2003" s="497"/>
      <c r="F2003" s="498"/>
      <c r="G2003" s="46"/>
      <c r="H2003" s="439"/>
    </row>
    <row r="2004" spans="1:8" s="440" customFormat="1" x14ac:dyDescent="0.2">
      <c r="A2004" s="518">
        <v>4.2</v>
      </c>
      <c r="B2004" s="429" t="s">
        <v>122</v>
      </c>
      <c r="C2004" s="519"/>
      <c r="D2004" s="520"/>
      <c r="E2004" s="519"/>
      <c r="F2004" s="506"/>
      <c r="G2004" s="46"/>
      <c r="H2004" s="439"/>
    </row>
    <row r="2005" spans="1:8" s="440" customFormat="1" x14ac:dyDescent="0.2">
      <c r="A2005" s="521" t="s">
        <v>1104</v>
      </c>
      <c r="B2005" s="431" t="s">
        <v>1105</v>
      </c>
      <c r="C2005" s="519">
        <v>30.93</v>
      </c>
      <c r="D2005" s="520" t="s">
        <v>85</v>
      </c>
      <c r="E2005" s="519">
        <v>106.99</v>
      </c>
      <c r="F2005" s="506">
        <f>ROUND(C2005*E2005,2)</f>
        <v>3309.2</v>
      </c>
      <c r="G2005" s="46"/>
      <c r="H2005" s="439"/>
    </row>
    <row r="2006" spans="1:8" s="440" customFormat="1" x14ac:dyDescent="0.2">
      <c r="A2006" s="521" t="s">
        <v>1106</v>
      </c>
      <c r="B2006" s="431" t="s">
        <v>1107</v>
      </c>
      <c r="C2006" s="519">
        <v>30.93</v>
      </c>
      <c r="D2006" s="520" t="s">
        <v>85</v>
      </c>
      <c r="E2006" s="519">
        <v>557.17999999999995</v>
      </c>
      <c r="F2006" s="506">
        <f>ROUND(C2006*E2006,2)</f>
        <v>17233.580000000002</v>
      </c>
      <c r="G2006" s="46"/>
      <c r="H2006" s="439"/>
    </row>
    <row r="2007" spans="1:8" s="440" customFormat="1" x14ac:dyDescent="0.2">
      <c r="A2007" s="521" t="s">
        <v>1108</v>
      </c>
      <c r="B2007" s="431" t="s">
        <v>1109</v>
      </c>
      <c r="C2007" s="519">
        <v>4.5</v>
      </c>
      <c r="D2007" s="520" t="s">
        <v>85</v>
      </c>
      <c r="E2007" s="519">
        <v>365.31</v>
      </c>
      <c r="F2007" s="506">
        <f>ROUND(C2007*E2007,2)</f>
        <v>1643.9</v>
      </c>
      <c r="G2007" s="46"/>
      <c r="H2007" s="439"/>
    </row>
    <row r="2008" spans="1:8" s="440" customFormat="1" x14ac:dyDescent="0.2">
      <c r="A2008" s="521"/>
      <c r="B2008" s="431"/>
      <c r="C2008" s="519"/>
      <c r="D2008" s="520"/>
      <c r="E2008" s="519"/>
      <c r="F2008" s="506"/>
      <c r="G2008" s="46"/>
      <c r="H2008" s="439"/>
    </row>
    <row r="2009" spans="1:8" s="440" customFormat="1" x14ac:dyDescent="0.2">
      <c r="A2009" s="518">
        <v>5</v>
      </c>
      <c r="B2009" s="429" t="s">
        <v>132</v>
      </c>
      <c r="C2009" s="473"/>
      <c r="D2009" s="474"/>
      <c r="E2009" s="497"/>
      <c r="F2009" s="498"/>
      <c r="G2009" s="46"/>
      <c r="H2009" s="439"/>
    </row>
    <row r="2010" spans="1:8" s="440" customFormat="1" x14ac:dyDescent="0.2">
      <c r="A2010" s="518"/>
      <c r="B2010" s="427"/>
      <c r="C2010" s="473"/>
      <c r="D2010" s="474"/>
      <c r="E2010" s="497"/>
      <c r="F2010" s="498"/>
      <c r="G2010" s="46"/>
      <c r="H2010" s="439"/>
    </row>
    <row r="2011" spans="1:8" s="440" customFormat="1" x14ac:dyDescent="0.2">
      <c r="A2011" s="518">
        <v>5.2</v>
      </c>
      <c r="B2011" s="429" t="s">
        <v>122</v>
      </c>
      <c r="C2011" s="519"/>
      <c r="D2011" s="520"/>
      <c r="E2011" s="519"/>
      <c r="F2011" s="506"/>
      <c r="G2011" s="46"/>
      <c r="H2011" s="439"/>
    </row>
    <row r="2012" spans="1:8" s="440" customFormat="1" x14ac:dyDescent="0.2">
      <c r="A2012" s="521" t="s">
        <v>1110</v>
      </c>
      <c r="B2012" s="431" t="s">
        <v>1105</v>
      </c>
      <c r="C2012" s="519">
        <v>153.88</v>
      </c>
      <c r="D2012" s="520" t="s">
        <v>85</v>
      </c>
      <c r="E2012" s="519">
        <v>106.99</v>
      </c>
      <c r="F2012" s="506">
        <f t="shared" ref="F2012:F2013" si="124">ROUND(C2012*E2012,2)</f>
        <v>16463.62</v>
      </c>
      <c r="G2012" s="46"/>
      <c r="H2012" s="439"/>
    </row>
    <row r="2013" spans="1:8" s="440" customFormat="1" x14ac:dyDescent="0.2">
      <c r="A2013" s="521" t="s">
        <v>1111</v>
      </c>
      <c r="B2013" s="431" t="s">
        <v>1107</v>
      </c>
      <c r="C2013" s="519">
        <v>153.88</v>
      </c>
      <c r="D2013" s="520" t="s">
        <v>85</v>
      </c>
      <c r="E2013" s="519">
        <v>557.17999999999995</v>
      </c>
      <c r="F2013" s="506">
        <f t="shared" si="124"/>
        <v>85738.86</v>
      </c>
      <c r="G2013" s="46"/>
      <c r="H2013" s="439"/>
    </row>
    <row r="2014" spans="1:8" s="440" customFormat="1" x14ac:dyDescent="0.2">
      <c r="A2014" s="471"/>
      <c r="B2014" s="496"/>
      <c r="C2014" s="473"/>
      <c r="D2014" s="474"/>
      <c r="E2014" s="497"/>
      <c r="F2014" s="498"/>
      <c r="G2014" s="46"/>
      <c r="H2014" s="439"/>
    </row>
    <row r="2015" spans="1:8" s="440" customFormat="1" x14ac:dyDescent="0.2">
      <c r="A2015" s="518">
        <v>5.4</v>
      </c>
      <c r="B2015" s="429" t="s">
        <v>135</v>
      </c>
      <c r="C2015" s="473"/>
      <c r="D2015" s="474"/>
      <c r="E2015" s="497"/>
      <c r="F2015" s="498"/>
      <c r="G2015" s="46"/>
      <c r="H2015" s="439"/>
    </row>
    <row r="2016" spans="1:8" s="440" customFormat="1" ht="25.5" x14ac:dyDescent="0.2">
      <c r="A2016" s="522" t="s">
        <v>1112</v>
      </c>
      <c r="B2016" s="431" t="s">
        <v>1113</v>
      </c>
      <c r="C2016" s="523">
        <v>5.79</v>
      </c>
      <c r="D2016" s="520" t="s">
        <v>129</v>
      </c>
      <c r="E2016" s="417">
        <v>3683.68</v>
      </c>
      <c r="F2016" s="506">
        <f>ROUND(C2016*E2016,2)</f>
        <v>21328.51</v>
      </c>
      <c r="G2016" s="46"/>
      <c r="H2016" s="439"/>
    </row>
    <row r="2017" spans="1:9" s="440" customFormat="1" x14ac:dyDescent="0.2">
      <c r="A2017" s="471"/>
      <c r="B2017" s="496"/>
      <c r="C2017" s="473"/>
      <c r="D2017" s="474"/>
      <c r="E2017" s="497"/>
      <c r="F2017" s="498"/>
      <c r="G2017" s="46"/>
      <c r="H2017" s="439"/>
    </row>
    <row r="2018" spans="1:9" s="440" customFormat="1" ht="25.5" x14ac:dyDescent="0.2">
      <c r="A2018" s="283">
        <v>5.8</v>
      </c>
      <c r="B2018" s="524" t="s">
        <v>1114</v>
      </c>
      <c r="C2018" s="473"/>
      <c r="D2018" s="474"/>
      <c r="E2018" s="497"/>
      <c r="F2018" s="498"/>
      <c r="G2018" s="46"/>
      <c r="H2018" s="500"/>
      <c r="I2018" s="501"/>
    </row>
    <row r="2019" spans="1:9" s="440" customFormat="1" ht="25.5" x14ac:dyDescent="0.2">
      <c r="A2019" s="525" t="s">
        <v>1115</v>
      </c>
      <c r="B2019" s="431" t="s">
        <v>1116</v>
      </c>
      <c r="C2019" s="523">
        <v>1</v>
      </c>
      <c r="D2019" s="520" t="s">
        <v>30</v>
      </c>
      <c r="E2019" s="519">
        <v>1318</v>
      </c>
      <c r="F2019" s="506">
        <f t="shared" ref="F2019:F2026" si="125">ROUND(C2019*E2019,2)</f>
        <v>1318</v>
      </c>
      <c r="G2019" s="46"/>
      <c r="H2019" s="500"/>
      <c r="I2019" s="501"/>
    </row>
    <row r="2020" spans="1:9" s="440" customFormat="1" x14ac:dyDescent="0.2">
      <c r="A2020" s="525" t="s">
        <v>1117</v>
      </c>
      <c r="B2020" s="431" t="s">
        <v>1118</v>
      </c>
      <c r="C2020" s="523">
        <v>1</v>
      </c>
      <c r="D2020" s="520" t="s">
        <v>30</v>
      </c>
      <c r="E2020" s="519">
        <v>4000</v>
      </c>
      <c r="F2020" s="506">
        <f t="shared" si="125"/>
        <v>4000</v>
      </c>
      <c r="G2020" s="46"/>
      <c r="H2020" s="500"/>
      <c r="I2020" s="501"/>
    </row>
    <row r="2021" spans="1:9" s="440" customFormat="1" x14ac:dyDescent="0.2">
      <c r="A2021" s="525" t="s">
        <v>1119</v>
      </c>
      <c r="B2021" s="431" t="s">
        <v>1120</v>
      </c>
      <c r="C2021" s="523">
        <v>1</v>
      </c>
      <c r="D2021" s="520" t="s">
        <v>1090</v>
      </c>
      <c r="E2021" s="519">
        <v>600</v>
      </c>
      <c r="F2021" s="506">
        <f t="shared" si="125"/>
        <v>600</v>
      </c>
      <c r="G2021" s="46"/>
      <c r="H2021" s="500"/>
      <c r="I2021" s="501"/>
    </row>
    <row r="2022" spans="1:9" s="440" customFormat="1" x14ac:dyDescent="0.2">
      <c r="A2022" s="525" t="s">
        <v>1121</v>
      </c>
      <c r="B2022" s="431" t="s">
        <v>1122</v>
      </c>
      <c r="C2022" s="523">
        <v>0.5</v>
      </c>
      <c r="D2022" s="520" t="s">
        <v>30</v>
      </c>
      <c r="E2022" s="519">
        <v>1200</v>
      </c>
      <c r="F2022" s="506">
        <f t="shared" si="125"/>
        <v>600</v>
      </c>
      <c r="G2022" s="46"/>
      <c r="H2022" s="500"/>
      <c r="I2022" s="501"/>
    </row>
    <row r="2023" spans="1:9" s="440" customFormat="1" x14ac:dyDescent="0.2">
      <c r="A2023" s="525" t="s">
        <v>1123</v>
      </c>
      <c r="B2023" s="431" t="s">
        <v>1124</v>
      </c>
      <c r="C2023" s="523">
        <v>0.5</v>
      </c>
      <c r="D2023" s="520" t="s">
        <v>30</v>
      </c>
      <c r="E2023" s="519">
        <v>850</v>
      </c>
      <c r="F2023" s="506">
        <f t="shared" si="125"/>
        <v>425</v>
      </c>
      <c r="G2023" s="46"/>
      <c r="H2023" s="500"/>
      <c r="I2023" s="501"/>
    </row>
    <row r="2024" spans="1:9" s="440" customFormat="1" x14ac:dyDescent="0.2">
      <c r="A2024" s="525" t="s">
        <v>1125</v>
      </c>
      <c r="B2024" s="431" t="s">
        <v>1126</v>
      </c>
      <c r="C2024" s="523">
        <v>0.5</v>
      </c>
      <c r="D2024" s="520" t="s">
        <v>30</v>
      </c>
      <c r="E2024" s="519">
        <v>659</v>
      </c>
      <c r="F2024" s="506">
        <f t="shared" si="125"/>
        <v>329.5</v>
      </c>
      <c r="G2024" s="46"/>
      <c r="H2024" s="500"/>
      <c r="I2024" s="501"/>
    </row>
    <row r="2025" spans="1:9" s="440" customFormat="1" x14ac:dyDescent="0.2">
      <c r="A2025" s="525" t="s">
        <v>1127</v>
      </c>
      <c r="B2025" s="431" t="s">
        <v>1128</v>
      </c>
      <c r="C2025" s="523">
        <v>1</v>
      </c>
      <c r="D2025" s="520" t="s">
        <v>1090</v>
      </c>
      <c r="E2025" s="519">
        <v>1200</v>
      </c>
      <c r="F2025" s="506">
        <f t="shared" si="125"/>
        <v>1200</v>
      </c>
      <c r="G2025" s="46"/>
      <c r="H2025" s="500"/>
      <c r="I2025" s="501"/>
    </row>
    <row r="2026" spans="1:9" s="440" customFormat="1" ht="25.5" x14ac:dyDescent="0.2">
      <c r="A2026" s="525" t="s">
        <v>1127</v>
      </c>
      <c r="B2026" s="431" t="s">
        <v>1129</v>
      </c>
      <c r="C2026" s="523">
        <v>1</v>
      </c>
      <c r="D2026" s="520" t="s">
        <v>1090</v>
      </c>
      <c r="E2026" s="519">
        <v>12500</v>
      </c>
      <c r="F2026" s="506">
        <f t="shared" si="125"/>
        <v>12500</v>
      </c>
      <c r="G2026" s="46"/>
      <c r="H2026" s="502"/>
      <c r="I2026" s="501"/>
    </row>
    <row r="2027" spans="1:9" s="440" customFormat="1" x14ac:dyDescent="0.2">
      <c r="A2027" s="471"/>
      <c r="B2027" s="496"/>
      <c r="C2027" s="473"/>
      <c r="D2027" s="474"/>
      <c r="E2027" s="497"/>
      <c r="F2027" s="498"/>
      <c r="G2027" s="46"/>
      <c r="H2027" s="500"/>
      <c r="I2027" s="501"/>
    </row>
    <row r="2028" spans="1:9" s="440" customFormat="1" x14ac:dyDescent="0.2">
      <c r="A2028" s="518">
        <v>7</v>
      </c>
      <c r="B2028" s="526" t="s">
        <v>151</v>
      </c>
      <c r="C2028" s="519"/>
      <c r="D2028" s="520"/>
      <c r="E2028" s="519"/>
      <c r="F2028" s="506"/>
      <c r="G2028" s="46"/>
      <c r="H2028" s="500"/>
      <c r="I2028" s="501"/>
    </row>
    <row r="2029" spans="1:9" s="440" customFormat="1" x14ac:dyDescent="0.2">
      <c r="A2029" s="518"/>
      <c r="B2029" s="526"/>
      <c r="C2029" s="519"/>
      <c r="D2029" s="520"/>
      <c r="E2029" s="519"/>
      <c r="F2029" s="506"/>
      <c r="G2029" s="46"/>
      <c r="H2029" s="500"/>
      <c r="I2029" s="501"/>
    </row>
    <row r="2030" spans="1:9" s="440" customFormat="1" x14ac:dyDescent="0.2">
      <c r="A2030" s="527">
        <v>7.2</v>
      </c>
      <c r="B2030" s="429" t="s">
        <v>122</v>
      </c>
      <c r="C2030" s="519"/>
      <c r="D2030" s="520"/>
      <c r="E2030" s="519"/>
      <c r="F2030" s="506"/>
      <c r="G2030" s="46"/>
      <c r="H2030" s="439"/>
    </row>
    <row r="2031" spans="1:9" s="440" customFormat="1" x14ac:dyDescent="0.2">
      <c r="A2031" s="521" t="s">
        <v>1130</v>
      </c>
      <c r="B2031" s="431" t="s">
        <v>1105</v>
      </c>
      <c r="C2031" s="519">
        <v>13.19</v>
      </c>
      <c r="D2031" s="520" t="s">
        <v>85</v>
      </c>
      <c r="E2031" s="519">
        <v>106.99</v>
      </c>
      <c r="F2031" s="506">
        <f t="shared" ref="F2031:F2033" si="126">ROUND(C2031*E2031,2)</f>
        <v>1411.2</v>
      </c>
      <c r="G2031" s="46"/>
      <c r="H2031" s="439"/>
    </row>
    <row r="2032" spans="1:9" s="440" customFormat="1" x14ac:dyDescent="0.2">
      <c r="A2032" s="521" t="s">
        <v>1131</v>
      </c>
      <c r="B2032" s="431" t="s">
        <v>1107</v>
      </c>
      <c r="C2032" s="519">
        <v>13.19</v>
      </c>
      <c r="D2032" s="520" t="s">
        <v>85</v>
      </c>
      <c r="E2032" s="519">
        <v>557.17999999999995</v>
      </c>
      <c r="F2032" s="506">
        <f t="shared" si="126"/>
        <v>7349.2</v>
      </c>
      <c r="G2032" s="46"/>
      <c r="H2032" s="439"/>
    </row>
    <row r="2033" spans="1:8" s="440" customFormat="1" x14ac:dyDescent="0.2">
      <c r="A2033" s="521" t="s">
        <v>1132</v>
      </c>
      <c r="B2033" s="431" t="s">
        <v>1133</v>
      </c>
      <c r="C2033" s="519">
        <v>5.69</v>
      </c>
      <c r="D2033" s="520" t="s">
        <v>85</v>
      </c>
      <c r="E2033" s="519">
        <v>365.31</v>
      </c>
      <c r="F2033" s="506">
        <f t="shared" si="126"/>
        <v>2078.61</v>
      </c>
      <c r="G2033" s="46"/>
      <c r="H2033" s="439"/>
    </row>
    <row r="2034" spans="1:8" s="440" customFormat="1" x14ac:dyDescent="0.2">
      <c r="A2034" s="471"/>
      <c r="B2034" s="496"/>
      <c r="C2034" s="473"/>
      <c r="D2034" s="474"/>
      <c r="E2034" s="497"/>
      <c r="F2034" s="498"/>
      <c r="G2034" s="46"/>
      <c r="H2034" s="439"/>
    </row>
    <row r="2035" spans="1:8" s="440" customFormat="1" x14ac:dyDescent="0.2">
      <c r="A2035" s="518">
        <v>7.3</v>
      </c>
      <c r="B2035" s="429" t="s">
        <v>1134</v>
      </c>
      <c r="C2035" s="473"/>
      <c r="D2035" s="474"/>
      <c r="E2035" s="497"/>
      <c r="F2035" s="498"/>
      <c r="G2035" s="46"/>
      <c r="H2035" s="439"/>
    </row>
    <row r="2036" spans="1:8" s="440" customFormat="1" x14ac:dyDescent="0.2">
      <c r="A2036" s="528" t="s">
        <v>1050</v>
      </c>
      <c r="B2036" s="431" t="s">
        <v>1135</v>
      </c>
      <c r="C2036" s="519">
        <v>0.97</v>
      </c>
      <c r="D2036" s="520" t="s">
        <v>38</v>
      </c>
      <c r="E2036" s="519">
        <v>26672.5</v>
      </c>
      <c r="F2036" s="506">
        <f t="shared" ref="F2036:F2038" si="127">ROUND(C2036*E2036,2)</f>
        <v>25872.33</v>
      </c>
      <c r="G2036" s="46"/>
      <c r="H2036" s="439"/>
    </row>
    <row r="2037" spans="1:8" s="440" customFormat="1" ht="25.5" x14ac:dyDescent="0.2">
      <c r="A2037" s="529" t="s">
        <v>1052</v>
      </c>
      <c r="B2037" s="441" t="s">
        <v>1136</v>
      </c>
      <c r="C2037" s="530">
        <v>0.3</v>
      </c>
      <c r="D2037" s="531" t="s">
        <v>38</v>
      </c>
      <c r="E2037" s="530">
        <v>26020.94</v>
      </c>
      <c r="F2037" s="532">
        <f t="shared" si="127"/>
        <v>7806.28</v>
      </c>
      <c r="G2037" s="46"/>
      <c r="H2037" s="439"/>
    </row>
    <row r="2038" spans="1:8" s="440" customFormat="1" x14ac:dyDescent="0.2">
      <c r="A2038" s="528" t="s">
        <v>1053</v>
      </c>
      <c r="B2038" s="431" t="s">
        <v>1137</v>
      </c>
      <c r="C2038" s="519">
        <v>0.83</v>
      </c>
      <c r="D2038" s="520" t="s">
        <v>38</v>
      </c>
      <c r="E2038" s="519">
        <v>24697.45</v>
      </c>
      <c r="F2038" s="506">
        <f t="shared" si="127"/>
        <v>20498.88</v>
      </c>
      <c r="G2038" s="46"/>
      <c r="H2038" s="439"/>
    </row>
    <row r="2039" spans="1:8" s="440" customFormat="1" x14ac:dyDescent="0.2">
      <c r="A2039" s="518">
        <v>8</v>
      </c>
      <c r="B2039" s="429" t="s">
        <v>155</v>
      </c>
      <c r="C2039" s="473"/>
      <c r="D2039" s="474"/>
      <c r="E2039" s="497"/>
      <c r="F2039" s="498"/>
      <c r="G2039" s="46"/>
      <c r="H2039" s="439"/>
    </row>
    <row r="2040" spans="1:8" s="440" customFormat="1" x14ac:dyDescent="0.2">
      <c r="A2040" s="471"/>
      <c r="B2040" s="496"/>
      <c r="C2040" s="473"/>
      <c r="D2040" s="474"/>
      <c r="E2040" s="497"/>
      <c r="F2040" s="498"/>
      <c r="G2040" s="46"/>
      <c r="H2040" s="439"/>
    </row>
    <row r="2041" spans="1:8" s="440" customFormat="1" x14ac:dyDescent="0.2">
      <c r="A2041" s="527">
        <v>8.1999999999999993</v>
      </c>
      <c r="B2041" s="429" t="s">
        <v>122</v>
      </c>
      <c r="C2041" s="519"/>
      <c r="D2041" s="520"/>
      <c r="E2041" s="519"/>
      <c r="F2041" s="506"/>
      <c r="G2041" s="46"/>
      <c r="H2041" s="439"/>
    </row>
    <row r="2042" spans="1:8" s="440" customFormat="1" x14ac:dyDescent="0.2">
      <c r="A2042" s="521" t="s">
        <v>1138</v>
      </c>
      <c r="B2042" s="431" t="s">
        <v>1105</v>
      </c>
      <c r="C2042" s="519">
        <v>70.319999999999993</v>
      </c>
      <c r="D2042" s="520" t="s">
        <v>85</v>
      </c>
      <c r="E2042" s="519">
        <v>106.99</v>
      </c>
      <c r="F2042" s="506">
        <f t="shared" ref="F2042:F2045" si="128">ROUND(C2042*E2042,2)</f>
        <v>7523.54</v>
      </c>
      <c r="G2042" s="46"/>
      <c r="H2042" s="439"/>
    </row>
    <row r="2043" spans="1:8" s="440" customFormat="1" x14ac:dyDescent="0.2">
      <c r="A2043" s="521" t="s">
        <v>1139</v>
      </c>
      <c r="B2043" s="431" t="s">
        <v>1107</v>
      </c>
      <c r="C2043" s="519">
        <v>70.319999999999993</v>
      </c>
      <c r="D2043" s="520" t="s">
        <v>85</v>
      </c>
      <c r="E2043" s="519">
        <v>557.17999999999995</v>
      </c>
      <c r="F2043" s="506">
        <f t="shared" si="128"/>
        <v>39180.9</v>
      </c>
      <c r="G2043" s="46"/>
      <c r="H2043" s="439"/>
    </row>
    <row r="2044" spans="1:8" s="440" customFormat="1" x14ac:dyDescent="0.2">
      <c r="A2044" s="521" t="s">
        <v>1140</v>
      </c>
      <c r="B2044" s="431" t="s">
        <v>1141</v>
      </c>
      <c r="C2044" s="519">
        <v>16.91</v>
      </c>
      <c r="D2044" s="520" t="s">
        <v>85</v>
      </c>
      <c r="E2044" s="519">
        <v>468.85</v>
      </c>
      <c r="F2044" s="506">
        <f t="shared" si="128"/>
        <v>7928.25</v>
      </c>
      <c r="G2044" s="46"/>
      <c r="H2044" s="439"/>
    </row>
    <row r="2045" spans="1:8" s="440" customFormat="1" x14ac:dyDescent="0.2">
      <c r="A2045" s="521" t="s">
        <v>1142</v>
      </c>
      <c r="B2045" s="431" t="s">
        <v>884</v>
      </c>
      <c r="C2045" s="519">
        <v>37.5</v>
      </c>
      <c r="D2045" s="520" t="s">
        <v>129</v>
      </c>
      <c r="E2045" s="519">
        <v>109.66</v>
      </c>
      <c r="F2045" s="506">
        <f t="shared" si="128"/>
        <v>4112.25</v>
      </c>
      <c r="G2045" s="46"/>
      <c r="H2045" s="439"/>
    </row>
    <row r="2046" spans="1:8" s="440" customFormat="1" x14ac:dyDescent="0.2">
      <c r="A2046" s="471"/>
      <c r="B2046" s="496"/>
      <c r="C2046" s="473"/>
      <c r="D2046" s="474"/>
      <c r="E2046" s="497"/>
      <c r="F2046" s="498"/>
      <c r="G2046" s="46"/>
      <c r="H2046" s="439"/>
    </row>
    <row r="2047" spans="1:8" s="440" customFormat="1" x14ac:dyDescent="0.2">
      <c r="A2047" s="518">
        <v>8.4</v>
      </c>
      <c r="B2047" s="429" t="s">
        <v>158</v>
      </c>
      <c r="C2047" s="473"/>
      <c r="D2047" s="474"/>
      <c r="E2047" s="497"/>
      <c r="F2047" s="498"/>
      <c r="G2047" s="46"/>
      <c r="H2047" s="439"/>
    </row>
    <row r="2048" spans="1:8" s="440" customFormat="1" ht="25.5" x14ac:dyDescent="0.2">
      <c r="A2048" s="533" t="s">
        <v>161</v>
      </c>
      <c r="B2048" s="431" t="s">
        <v>1143</v>
      </c>
      <c r="C2048" s="519">
        <v>2.5</v>
      </c>
      <c r="D2048" s="520" t="s">
        <v>129</v>
      </c>
      <c r="E2048" s="433">
        <v>3100.85</v>
      </c>
      <c r="F2048" s="506">
        <f t="shared" ref="F2048:F2049" si="129">ROUND(C2048*E2048,2)</f>
        <v>7752.13</v>
      </c>
      <c r="G2048" s="46"/>
      <c r="H2048" s="439"/>
    </row>
    <row r="2049" spans="1:8" s="440" customFormat="1" x14ac:dyDescent="0.2">
      <c r="A2049" s="521" t="s">
        <v>162</v>
      </c>
      <c r="B2049" s="431" t="s">
        <v>1144</v>
      </c>
      <c r="C2049" s="519">
        <v>1</v>
      </c>
      <c r="D2049" s="520" t="s">
        <v>25</v>
      </c>
      <c r="E2049" s="519">
        <v>3259</v>
      </c>
      <c r="F2049" s="506">
        <f t="shared" si="129"/>
        <v>3259</v>
      </c>
      <c r="G2049" s="46"/>
      <c r="H2049" s="439"/>
    </row>
    <row r="2050" spans="1:8" s="440" customFormat="1" x14ac:dyDescent="0.2">
      <c r="A2050" s="471"/>
      <c r="B2050" s="496"/>
      <c r="C2050" s="473"/>
      <c r="D2050" s="474"/>
      <c r="E2050" s="497"/>
      <c r="F2050" s="498"/>
      <c r="G2050" s="46"/>
      <c r="H2050" s="439"/>
    </row>
    <row r="2051" spans="1:8" s="440" customFormat="1" x14ac:dyDescent="0.2">
      <c r="A2051" s="518">
        <v>8.5</v>
      </c>
      <c r="B2051" s="429" t="s">
        <v>1134</v>
      </c>
      <c r="C2051" s="473"/>
      <c r="D2051" s="474"/>
      <c r="E2051" s="497"/>
      <c r="F2051" s="498"/>
      <c r="G2051" s="46"/>
      <c r="H2051" s="439"/>
    </row>
    <row r="2052" spans="1:8" s="440" customFormat="1" x14ac:dyDescent="0.2">
      <c r="A2052" s="521" t="s">
        <v>632</v>
      </c>
      <c r="B2052" s="431" t="s">
        <v>1145</v>
      </c>
      <c r="C2052" s="473">
        <v>10.15</v>
      </c>
      <c r="D2052" s="520" t="s">
        <v>38</v>
      </c>
      <c r="E2052" s="497">
        <v>25631.75</v>
      </c>
      <c r="F2052" s="506">
        <f t="shared" ref="F2052:F2055" si="130">ROUND(C2052*E2052,2)</f>
        <v>260162.26</v>
      </c>
      <c r="G2052" s="46"/>
      <c r="H2052" s="439"/>
    </row>
    <row r="2053" spans="1:8" s="440" customFormat="1" x14ac:dyDescent="0.2">
      <c r="A2053" s="521" t="s">
        <v>634</v>
      </c>
      <c r="B2053" s="431" t="s">
        <v>1146</v>
      </c>
      <c r="C2053" s="473">
        <v>0.67</v>
      </c>
      <c r="D2053" s="520" t="s">
        <v>38</v>
      </c>
      <c r="E2053" s="497">
        <v>22596.35</v>
      </c>
      <c r="F2053" s="506">
        <f t="shared" si="130"/>
        <v>15139.55</v>
      </c>
      <c r="G2053" s="46"/>
      <c r="H2053" s="439"/>
    </row>
    <row r="2054" spans="1:8" s="440" customFormat="1" x14ac:dyDescent="0.2">
      <c r="A2054" s="521" t="s">
        <v>636</v>
      </c>
      <c r="B2054" s="431" t="s">
        <v>1147</v>
      </c>
      <c r="C2054" s="473">
        <v>0.49</v>
      </c>
      <c r="D2054" s="520" t="s">
        <v>38</v>
      </c>
      <c r="E2054" s="497">
        <v>33634.06</v>
      </c>
      <c r="F2054" s="506">
        <f t="shared" si="130"/>
        <v>16480.689999999999</v>
      </c>
      <c r="G2054" s="46"/>
      <c r="H2054" s="439"/>
    </row>
    <row r="2055" spans="1:8" s="440" customFormat="1" x14ac:dyDescent="0.2">
      <c r="A2055" s="521" t="s">
        <v>638</v>
      </c>
      <c r="B2055" s="431" t="s">
        <v>1148</v>
      </c>
      <c r="C2055" s="473">
        <v>3.4</v>
      </c>
      <c r="D2055" s="520" t="s">
        <v>38</v>
      </c>
      <c r="E2055" s="497">
        <v>17783.650000000001</v>
      </c>
      <c r="F2055" s="506">
        <f t="shared" si="130"/>
        <v>60464.41</v>
      </c>
      <c r="G2055" s="46"/>
      <c r="H2055" s="439"/>
    </row>
    <row r="2056" spans="1:8" s="440" customFormat="1" x14ac:dyDescent="0.2">
      <c r="A2056" s="471"/>
      <c r="B2056" s="496"/>
      <c r="C2056" s="473"/>
      <c r="D2056" s="474"/>
      <c r="E2056" s="497"/>
      <c r="F2056" s="498"/>
      <c r="G2056" s="46"/>
      <c r="H2056" s="439"/>
    </row>
    <row r="2057" spans="1:8" s="440" customFormat="1" ht="38.25" x14ac:dyDescent="0.2">
      <c r="A2057" s="518">
        <v>8.6</v>
      </c>
      <c r="B2057" s="429" t="s">
        <v>1149</v>
      </c>
      <c r="C2057" s="473"/>
      <c r="D2057" s="474"/>
      <c r="E2057" s="497"/>
      <c r="F2057" s="498"/>
      <c r="G2057" s="46"/>
      <c r="H2057" s="439"/>
    </row>
    <row r="2058" spans="1:8" s="440" customFormat="1" ht="25.5" x14ac:dyDescent="0.2">
      <c r="A2058" s="525" t="s">
        <v>828</v>
      </c>
      <c r="B2058" s="431" t="s">
        <v>1116</v>
      </c>
      <c r="C2058" s="523">
        <v>4</v>
      </c>
      <c r="D2058" s="520" t="s">
        <v>30</v>
      </c>
      <c r="E2058" s="519">
        <v>1318</v>
      </c>
      <c r="F2058" s="506">
        <f t="shared" ref="F2058:F2066" si="131">ROUND(C2058*E2058,2)</f>
        <v>5272</v>
      </c>
      <c r="G2058" s="46"/>
      <c r="H2058" s="439"/>
    </row>
    <row r="2059" spans="1:8" s="440" customFormat="1" x14ac:dyDescent="0.2">
      <c r="A2059" s="525" t="s">
        <v>830</v>
      </c>
      <c r="B2059" s="431" t="s">
        <v>1150</v>
      </c>
      <c r="C2059" s="523">
        <v>2</v>
      </c>
      <c r="D2059" s="520" t="s">
        <v>30</v>
      </c>
      <c r="E2059" s="519">
        <v>1977</v>
      </c>
      <c r="F2059" s="506">
        <f t="shared" si="131"/>
        <v>3954</v>
      </c>
      <c r="G2059" s="46"/>
      <c r="H2059" s="439"/>
    </row>
    <row r="2060" spans="1:8" s="440" customFormat="1" x14ac:dyDescent="0.2">
      <c r="A2060" s="525" t="s">
        <v>832</v>
      </c>
      <c r="B2060" s="431" t="s">
        <v>1118</v>
      </c>
      <c r="C2060" s="523">
        <v>4</v>
      </c>
      <c r="D2060" s="520" t="s">
        <v>30</v>
      </c>
      <c r="E2060" s="519">
        <v>4720</v>
      </c>
      <c r="F2060" s="506">
        <f t="shared" si="131"/>
        <v>18880</v>
      </c>
      <c r="G2060" s="46"/>
      <c r="H2060" s="439"/>
    </row>
    <row r="2061" spans="1:8" s="440" customFormat="1" ht="25.5" x14ac:dyDescent="0.2">
      <c r="A2061" s="525" t="s">
        <v>833</v>
      </c>
      <c r="B2061" s="431" t="s">
        <v>1151</v>
      </c>
      <c r="C2061" s="523">
        <v>4</v>
      </c>
      <c r="D2061" s="520" t="s">
        <v>30</v>
      </c>
      <c r="E2061" s="519">
        <v>3500</v>
      </c>
      <c r="F2061" s="506">
        <f t="shared" si="131"/>
        <v>14000</v>
      </c>
      <c r="G2061" s="46"/>
      <c r="H2061" s="439"/>
    </row>
    <row r="2062" spans="1:8" s="440" customFormat="1" x14ac:dyDescent="0.2">
      <c r="A2062" s="525" t="s">
        <v>834</v>
      </c>
      <c r="B2062" s="431" t="s">
        <v>1120</v>
      </c>
      <c r="C2062" s="523">
        <v>1</v>
      </c>
      <c r="D2062" s="520" t="s">
        <v>1090</v>
      </c>
      <c r="E2062" s="519">
        <v>1200</v>
      </c>
      <c r="F2062" s="506">
        <f t="shared" si="131"/>
        <v>1200</v>
      </c>
      <c r="G2062" s="46"/>
      <c r="H2062" s="439"/>
    </row>
    <row r="2063" spans="1:8" s="440" customFormat="1" ht="25.5" x14ac:dyDescent="0.2">
      <c r="A2063" s="525" t="s">
        <v>1152</v>
      </c>
      <c r="B2063" s="431" t="s">
        <v>1153</v>
      </c>
      <c r="C2063" s="523">
        <v>3</v>
      </c>
      <c r="D2063" s="520" t="s">
        <v>30</v>
      </c>
      <c r="E2063" s="519">
        <v>1200</v>
      </c>
      <c r="F2063" s="506">
        <f t="shared" si="131"/>
        <v>3600</v>
      </c>
      <c r="G2063" s="46"/>
      <c r="H2063" s="439"/>
    </row>
    <row r="2064" spans="1:8" s="440" customFormat="1" x14ac:dyDescent="0.2">
      <c r="A2064" s="525" t="s">
        <v>1154</v>
      </c>
      <c r="B2064" s="431" t="s">
        <v>1124</v>
      </c>
      <c r="C2064" s="523">
        <v>3</v>
      </c>
      <c r="D2064" s="520" t="s">
        <v>30</v>
      </c>
      <c r="E2064" s="519">
        <v>850</v>
      </c>
      <c r="F2064" s="506">
        <f t="shared" si="131"/>
        <v>2550</v>
      </c>
      <c r="G2064" s="46"/>
      <c r="H2064" s="439"/>
    </row>
    <row r="2065" spans="1:8" s="440" customFormat="1" x14ac:dyDescent="0.2">
      <c r="A2065" s="525" t="s">
        <v>1155</v>
      </c>
      <c r="B2065" s="431" t="s">
        <v>1156</v>
      </c>
      <c r="C2065" s="523">
        <v>3</v>
      </c>
      <c r="D2065" s="520" t="s">
        <v>30</v>
      </c>
      <c r="E2065" s="519">
        <v>1318</v>
      </c>
      <c r="F2065" s="506">
        <f t="shared" si="131"/>
        <v>3954</v>
      </c>
      <c r="G2065" s="46"/>
      <c r="H2065" s="439"/>
    </row>
    <row r="2066" spans="1:8" s="440" customFormat="1" x14ac:dyDescent="0.2">
      <c r="A2066" s="525" t="s">
        <v>1157</v>
      </c>
      <c r="B2066" s="431" t="s">
        <v>1128</v>
      </c>
      <c r="C2066" s="523">
        <v>1</v>
      </c>
      <c r="D2066" s="520" t="s">
        <v>1090</v>
      </c>
      <c r="E2066" s="519">
        <v>6500</v>
      </c>
      <c r="F2066" s="506">
        <f t="shared" si="131"/>
        <v>6500</v>
      </c>
      <c r="G2066" s="46"/>
      <c r="H2066" s="439"/>
    </row>
    <row r="2067" spans="1:8" s="440" customFormat="1" x14ac:dyDescent="0.2">
      <c r="A2067" s="471"/>
      <c r="B2067" s="496"/>
      <c r="C2067" s="473"/>
      <c r="D2067" s="474"/>
      <c r="E2067" s="497"/>
      <c r="F2067" s="498"/>
      <c r="G2067" s="46"/>
      <c r="H2067" s="439"/>
    </row>
    <row r="2068" spans="1:8" s="440" customFormat="1" ht="38.25" x14ac:dyDescent="0.2">
      <c r="A2068" s="518">
        <v>8.6999999999999993</v>
      </c>
      <c r="B2068" s="429" t="s">
        <v>1158</v>
      </c>
      <c r="C2068" s="473"/>
      <c r="D2068" s="474"/>
      <c r="E2068" s="497"/>
      <c r="F2068" s="498"/>
      <c r="G2068" s="46"/>
      <c r="H2068" s="439"/>
    </row>
    <row r="2069" spans="1:8" s="440" customFormat="1" x14ac:dyDescent="0.2">
      <c r="A2069" s="525" t="s">
        <v>1159</v>
      </c>
      <c r="B2069" s="431" t="s">
        <v>1160</v>
      </c>
      <c r="C2069" s="523">
        <v>4</v>
      </c>
      <c r="D2069" s="520" t="s">
        <v>30</v>
      </c>
      <c r="E2069" s="519">
        <v>1318</v>
      </c>
      <c r="F2069" s="506">
        <f>ROUND(C2069*E2069,2)</f>
        <v>5272</v>
      </c>
      <c r="G2069" s="46"/>
      <c r="H2069" s="439"/>
    </row>
    <row r="2070" spans="1:8" s="440" customFormat="1" x14ac:dyDescent="0.2">
      <c r="A2070" s="525" t="s">
        <v>1161</v>
      </c>
      <c r="B2070" s="431" t="s">
        <v>1150</v>
      </c>
      <c r="C2070" s="523">
        <v>1</v>
      </c>
      <c r="D2070" s="520" t="s">
        <v>30</v>
      </c>
      <c r="E2070" s="519">
        <v>1977</v>
      </c>
      <c r="F2070" s="506">
        <f>ROUND(C2070*E2070,2)</f>
        <v>1977</v>
      </c>
      <c r="G2070" s="46"/>
      <c r="H2070" s="439"/>
    </row>
    <row r="2071" spans="1:8" s="440" customFormat="1" x14ac:dyDescent="0.2">
      <c r="A2071" s="525" t="s">
        <v>1162</v>
      </c>
      <c r="B2071" s="431" t="s">
        <v>1163</v>
      </c>
      <c r="C2071" s="523">
        <v>4</v>
      </c>
      <c r="D2071" s="520" t="s">
        <v>30</v>
      </c>
      <c r="E2071" s="519">
        <v>4720</v>
      </c>
      <c r="F2071" s="506">
        <f>ROUND(C2071*E2071,2)</f>
        <v>18880</v>
      </c>
      <c r="G2071" s="46"/>
      <c r="H2071" s="439"/>
    </row>
    <row r="2072" spans="1:8" s="440" customFormat="1" ht="25.5" x14ac:dyDescent="0.2">
      <c r="A2072" s="525" t="s">
        <v>1164</v>
      </c>
      <c r="B2072" s="431" t="s">
        <v>1151</v>
      </c>
      <c r="C2072" s="523">
        <v>4</v>
      </c>
      <c r="D2072" s="520" t="s">
        <v>30</v>
      </c>
      <c r="E2072" s="519">
        <v>3500</v>
      </c>
      <c r="F2072" s="506">
        <f>ROUND(C2072*E2072,2)</f>
        <v>14000</v>
      </c>
      <c r="G2072" s="46"/>
      <c r="H2072" s="439"/>
    </row>
    <row r="2073" spans="1:8" s="440" customFormat="1" x14ac:dyDescent="0.2">
      <c r="A2073" s="525" t="s">
        <v>1165</v>
      </c>
      <c r="B2073" s="431" t="s">
        <v>1120</v>
      </c>
      <c r="C2073" s="523">
        <v>1</v>
      </c>
      <c r="D2073" s="520" t="s">
        <v>1090</v>
      </c>
      <c r="E2073" s="519">
        <v>850</v>
      </c>
      <c r="F2073" s="506">
        <f>ROUND(C2073*E2073,2)</f>
        <v>850</v>
      </c>
      <c r="G2073" s="46"/>
      <c r="H2073" s="439"/>
    </row>
    <row r="2074" spans="1:8" s="440" customFormat="1" ht="6" customHeight="1" x14ac:dyDescent="0.2">
      <c r="A2074" s="471"/>
      <c r="B2074" s="496"/>
      <c r="C2074" s="473"/>
      <c r="D2074" s="474"/>
      <c r="E2074" s="497"/>
      <c r="F2074" s="498"/>
      <c r="G2074" s="46"/>
      <c r="H2074" s="439"/>
    </row>
    <row r="2075" spans="1:8" s="440" customFormat="1" x14ac:dyDescent="0.2">
      <c r="A2075" s="518">
        <v>10</v>
      </c>
      <c r="B2075" s="429" t="s">
        <v>168</v>
      </c>
      <c r="C2075" s="473"/>
      <c r="D2075" s="474"/>
      <c r="E2075" s="497"/>
      <c r="F2075" s="498"/>
      <c r="G2075" s="46"/>
      <c r="H2075" s="439"/>
    </row>
    <row r="2076" spans="1:8" s="440" customFormat="1" ht="6.75" customHeight="1" x14ac:dyDescent="0.2">
      <c r="A2076" s="471"/>
      <c r="B2076" s="496"/>
      <c r="C2076" s="473"/>
      <c r="D2076" s="474"/>
      <c r="E2076" s="497"/>
      <c r="F2076" s="498"/>
      <c r="G2076" s="46"/>
      <c r="H2076" s="439"/>
    </row>
    <row r="2077" spans="1:8" s="440" customFormat="1" x14ac:dyDescent="0.2">
      <c r="A2077" s="527">
        <v>10.1</v>
      </c>
      <c r="B2077" s="429" t="s">
        <v>117</v>
      </c>
      <c r="C2077" s="519"/>
      <c r="D2077" s="520"/>
      <c r="E2077" s="519"/>
      <c r="F2077" s="506"/>
      <c r="G2077" s="46"/>
      <c r="H2077" s="439"/>
    </row>
    <row r="2078" spans="1:8" s="440" customFormat="1" x14ac:dyDescent="0.2">
      <c r="A2078" s="521" t="s">
        <v>1166</v>
      </c>
      <c r="B2078" s="431" t="s">
        <v>1167</v>
      </c>
      <c r="C2078" s="519">
        <v>131.69</v>
      </c>
      <c r="D2078" s="520" t="s">
        <v>38</v>
      </c>
      <c r="E2078" s="519">
        <v>5799.26</v>
      </c>
      <c r="F2078" s="506">
        <f>ROUND(C2078*E2078,2)</f>
        <v>763704.55</v>
      </c>
      <c r="G2078" s="46"/>
      <c r="H2078" s="439"/>
    </row>
    <row r="2079" spans="1:8" s="440" customFormat="1" x14ac:dyDescent="0.2">
      <c r="A2079" s="521" t="s">
        <v>1168</v>
      </c>
      <c r="B2079" s="431" t="s">
        <v>1169</v>
      </c>
      <c r="C2079" s="519">
        <v>1.76</v>
      </c>
      <c r="D2079" s="520" t="s">
        <v>38</v>
      </c>
      <c r="E2079" s="519">
        <v>17390.310000000001</v>
      </c>
      <c r="F2079" s="506">
        <f>ROUND(C2079*E2079,2)</f>
        <v>30606.95</v>
      </c>
      <c r="G2079" s="46"/>
      <c r="H2079" s="439"/>
    </row>
    <row r="2080" spans="1:8" s="440" customFormat="1" ht="4.5" customHeight="1" x14ac:dyDescent="0.2">
      <c r="A2080" s="471"/>
      <c r="B2080" s="496"/>
      <c r="C2080" s="473"/>
      <c r="D2080" s="474"/>
      <c r="E2080" s="497"/>
      <c r="F2080" s="498"/>
      <c r="G2080" s="46"/>
      <c r="H2080" s="439"/>
    </row>
    <row r="2081" spans="1:8" s="440" customFormat="1" x14ac:dyDescent="0.2">
      <c r="A2081" s="527">
        <v>10.199999999999999</v>
      </c>
      <c r="B2081" s="429" t="s">
        <v>122</v>
      </c>
      <c r="C2081" s="519"/>
      <c r="D2081" s="520"/>
      <c r="E2081" s="519"/>
      <c r="F2081" s="506"/>
      <c r="G2081" s="46"/>
      <c r="H2081" s="439"/>
    </row>
    <row r="2082" spans="1:8" s="440" customFormat="1" x14ac:dyDescent="0.2">
      <c r="A2082" s="521" t="s">
        <v>1170</v>
      </c>
      <c r="B2082" s="431" t="s">
        <v>1105</v>
      </c>
      <c r="C2082" s="519">
        <v>139.44999999999999</v>
      </c>
      <c r="D2082" s="520" t="s">
        <v>85</v>
      </c>
      <c r="E2082" s="519">
        <v>106.99</v>
      </c>
      <c r="F2082" s="506">
        <f t="shared" ref="F2082:F2084" si="132">ROUND(C2082*E2082,2)</f>
        <v>14919.76</v>
      </c>
      <c r="G2082" s="46"/>
      <c r="H2082" s="439"/>
    </row>
    <row r="2083" spans="1:8" s="440" customFormat="1" x14ac:dyDescent="0.2">
      <c r="A2083" s="521" t="s">
        <v>1171</v>
      </c>
      <c r="B2083" s="431" t="s">
        <v>1107</v>
      </c>
      <c r="C2083" s="519">
        <v>139.44999999999999</v>
      </c>
      <c r="D2083" s="520" t="s">
        <v>85</v>
      </c>
      <c r="E2083" s="519">
        <v>557.17999999999995</v>
      </c>
      <c r="F2083" s="506">
        <f t="shared" si="132"/>
        <v>77698.75</v>
      </c>
      <c r="G2083" s="46"/>
      <c r="H2083" s="439"/>
    </row>
    <row r="2084" spans="1:8" s="440" customFormat="1" x14ac:dyDescent="0.2">
      <c r="A2084" s="521" t="s">
        <v>1172</v>
      </c>
      <c r="B2084" s="431" t="s">
        <v>1173</v>
      </c>
      <c r="C2084" s="519">
        <v>111.4</v>
      </c>
      <c r="D2084" s="520" t="s">
        <v>85</v>
      </c>
      <c r="E2084" s="519">
        <v>468.85</v>
      </c>
      <c r="F2084" s="506">
        <f t="shared" si="132"/>
        <v>52229.89</v>
      </c>
      <c r="G2084" s="46"/>
      <c r="H2084" s="439"/>
    </row>
    <row r="2085" spans="1:8" s="440" customFormat="1" x14ac:dyDescent="0.2">
      <c r="A2085" s="511"/>
      <c r="B2085" s="512"/>
      <c r="C2085" s="513"/>
      <c r="D2085" s="514"/>
      <c r="E2085" s="515"/>
      <c r="F2085" s="516"/>
      <c r="G2085" s="46"/>
      <c r="H2085" s="439"/>
    </row>
    <row r="2086" spans="1:8" s="440" customFormat="1" x14ac:dyDescent="0.2">
      <c r="A2086" s="527">
        <v>10.9</v>
      </c>
      <c r="B2086" s="429" t="s">
        <v>1174</v>
      </c>
      <c r="C2086" s="473"/>
      <c r="D2086" s="474"/>
      <c r="E2086" s="497"/>
      <c r="F2086" s="498"/>
      <c r="G2086" s="46"/>
      <c r="H2086" s="439"/>
    </row>
    <row r="2087" spans="1:8" s="440" customFormat="1" ht="27.75" customHeight="1" x14ac:dyDescent="0.2">
      <c r="A2087" s="525" t="s">
        <v>1175</v>
      </c>
      <c r="B2087" s="431" t="s">
        <v>1176</v>
      </c>
      <c r="C2087" s="523">
        <v>1</v>
      </c>
      <c r="D2087" s="520" t="s">
        <v>1090</v>
      </c>
      <c r="E2087" s="519">
        <v>387347.20000000001</v>
      </c>
      <c r="F2087" s="506">
        <f>ROUND(C2087*E2087,2)</f>
        <v>387347.20000000001</v>
      </c>
      <c r="G2087" s="46"/>
      <c r="H2087" s="500"/>
    </row>
    <row r="2088" spans="1:8" s="440" customFormat="1" x14ac:dyDescent="0.2">
      <c r="A2088" s="521" t="s">
        <v>1177</v>
      </c>
      <c r="B2088" s="431" t="s">
        <v>1178</v>
      </c>
      <c r="C2088" s="519">
        <v>1</v>
      </c>
      <c r="D2088" s="520" t="s">
        <v>1090</v>
      </c>
      <c r="E2088" s="519">
        <v>120634</v>
      </c>
      <c r="F2088" s="506">
        <f>ROUND(C2088*E2088,2)</f>
        <v>120634</v>
      </c>
      <c r="G2088" s="46"/>
      <c r="H2088" s="500"/>
    </row>
    <row r="2089" spans="1:8" s="440" customFormat="1" x14ac:dyDescent="0.2">
      <c r="A2089" s="521" t="s">
        <v>1179</v>
      </c>
      <c r="B2089" s="431" t="s">
        <v>1180</v>
      </c>
      <c r="C2089" s="519">
        <v>1</v>
      </c>
      <c r="D2089" s="520" t="s">
        <v>1090</v>
      </c>
      <c r="E2089" s="519">
        <v>22390.78</v>
      </c>
      <c r="F2089" s="506">
        <f>ROUND(C2089*E2089,2)</f>
        <v>22390.78</v>
      </c>
      <c r="G2089" s="46"/>
      <c r="H2089" s="500"/>
    </row>
    <row r="2090" spans="1:8" s="440" customFormat="1" x14ac:dyDescent="0.2">
      <c r="A2090" s="471"/>
      <c r="B2090" s="496"/>
      <c r="C2090" s="473"/>
      <c r="D2090" s="474"/>
      <c r="E2090" s="497"/>
      <c r="F2090" s="498"/>
      <c r="G2090" s="46"/>
      <c r="H2090" s="439"/>
    </row>
    <row r="2091" spans="1:8" s="440" customFormat="1" ht="38.25" x14ac:dyDescent="0.2">
      <c r="A2091" s="534">
        <v>10.1</v>
      </c>
      <c r="B2091" s="429" t="s">
        <v>1181</v>
      </c>
      <c r="C2091" s="473"/>
      <c r="D2091" s="474"/>
      <c r="E2091" s="497"/>
      <c r="F2091" s="498"/>
      <c r="G2091" s="46"/>
      <c r="H2091" s="439"/>
    </row>
    <row r="2092" spans="1:8" s="440" customFormat="1" ht="24.75" customHeight="1" x14ac:dyDescent="0.2">
      <c r="A2092" s="525" t="s">
        <v>1182</v>
      </c>
      <c r="B2092" s="431" t="s">
        <v>1183</v>
      </c>
      <c r="C2092" s="523">
        <v>8</v>
      </c>
      <c r="D2092" s="520" t="s">
        <v>30</v>
      </c>
      <c r="E2092" s="519">
        <v>4613</v>
      </c>
      <c r="F2092" s="506">
        <f t="shared" ref="F2092:F2105" si="133">ROUND(C2092*E2092,2)</f>
        <v>36904</v>
      </c>
      <c r="G2092" s="46"/>
      <c r="H2092" s="439"/>
    </row>
    <row r="2093" spans="1:8" s="440" customFormat="1" x14ac:dyDescent="0.2">
      <c r="A2093" s="525" t="s">
        <v>1184</v>
      </c>
      <c r="B2093" s="431" t="s">
        <v>1150</v>
      </c>
      <c r="C2093" s="523">
        <v>3</v>
      </c>
      <c r="D2093" s="520" t="s">
        <v>30</v>
      </c>
      <c r="E2093" s="519">
        <v>1977</v>
      </c>
      <c r="F2093" s="506">
        <f t="shared" si="133"/>
        <v>5931</v>
      </c>
      <c r="G2093" s="46"/>
      <c r="H2093" s="439"/>
    </row>
    <row r="2094" spans="1:8" s="440" customFormat="1" ht="25.5" x14ac:dyDescent="0.2">
      <c r="A2094" s="525" t="s">
        <v>1185</v>
      </c>
      <c r="B2094" s="431" t="s">
        <v>1186</v>
      </c>
      <c r="C2094" s="523">
        <v>8</v>
      </c>
      <c r="D2094" s="520" t="s">
        <v>30</v>
      </c>
      <c r="E2094" s="519">
        <v>9440</v>
      </c>
      <c r="F2094" s="506">
        <f t="shared" si="133"/>
        <v>75520</v>
      </c>
      <c r="G2094" s="46"/>
      <c r="H2094" s="439"/>
    </row>
    <row r="2095" spans="1:8" s="440" customFormat="1" ht="15" customHeight="1" x14ac:dyDescent="0.2">
      <c r="A2095" s="525" t="s">
        <v>1187</v>
      </c>
      <c r="B2095" s="431" t="s">
        <v>1151</v>
      </c>
      <c r="C2095" s="523">
        <v>8</v>
      </c>
      <c r="D2095" s="520" t="s">
        <v>30</v>
      </c>
      <c r="E2095" s="519">
        <v>3500</v>
      </c>
      <c r="F2095" s="506">
        <f t="shared" si="133"/>
        <v>28000</v>
      </c>
      <c r="G2095" s="46"/>
      <c r="H2095" s="439"/>
    </row>
    <row r="2096" spans="1:8" s="440" customFormat="1" x14ac:dyDescent="0.2">
      <c r="A2096" s="525" t="s">
        <v>1188</v>
      </c>
      <c r="B2096" s="431" t="s">
        <v>1120</v>
      </c>
      <c r="C2096" s="523">
        <v>1</v>
      </c>
      <c r="D2096" s="520" t="s">
        <v>1090</v>
      </c>
      <c r="E2096" s="519">
        <v>2500</v>
      </c>
      <c r="F2096" s="506">
        <f t="shared" si="133"/>
        <v>2500</v>
      </c>
      <c r="G2096" s="46"/>
      <c r="H2096" s="439"/>
    </row>
    <row r="2097" spans="1:8" s="440" customFormat="1" x14ac:dyDescent="0.2">
      <c r="A2097" s="525" t="s">
        <v>1189</v>
      </c>
      <c r="B2097" s="431" t="s">
        <v>1190</v>
      </c>
      <c r="C2097" s="523">
        <v>3</v>
      </c>
      <c r="D2097" s="520" t="s">
        <v>30</v>
      </c>
      <c r="E2097" s="519">
        <v>1977</v>
      </c>
      <c r="F2097" s="506">
        <f t="shared" si="133"/>
        <v>5931</v>
      </c>
      <c r="G2097" s="46"/>
      <c r="H2097" s="439"/>
    </row>
    <row r="2098" spans="1:8" s="440" customFormat="1" x14ac:dyDescent="0.2">
      <c r="A2098" s="525" t="s">
        <v>1191</v>
      </c>
      <c r="B2098" s="431" t="s">
        <v>1192</v>
      </c>
      <c r="C2098" s="523">
        <v>3</v>
      </c>
      <c r="D2098" s="520" t="s">
        <v>30</v>
      </c>
      <c r="E2098" s="519">
        <v>850</v>
      </c>
      <c r="F2098" s="506">
        <f t="shared" si="133"/>
        <v>2550</v>
      </c>
      <c r="G2098" s="46"/>
      <c r="H2098" s="439"/>
    </row>
    <row r="2099" spans="1:8" s="440" customFormat="1" x14ac:dyDescent="0.2">
      <c r="A2099" s="525" t="s">
        <v>1193</v>
      </c>
      <c r="B2099" s="431" t="s">
        <v>724</v>
      </c>
      <c r="C2099" s="523">
        <v>3</v>
      </c>
      <c r="D2099" s="520" t="s">
        <v>30</v>
      </c>
      <c r="E2099" s="519">
        <v>2850</v>
      </c>
      <c r="F2099" s="506">
        <f t="shared" si="133"/>
        <v>8550</v>
      </c>
      <c r="G2099" s="46"/>
      <c r="H2099" s="439"/>
    </row>
    <row r="2100" spans="1:8" s="440" customFormat="1" x14ac:dyDescent="0.2">
      <c r="A2100" s="525" t="s">
        <v>1194</v>
      </c>
      <c r="B2100" s="431" t="s">
        <v>1195</v>
      </c>
      <c r="C2100" s="523">
        <v>3</v>
      </c>
      <c r="D2100" s="520" t="s">
        <v>30</v>
      </c>
      <c r="E2100" s="519">
        <v>2350</v>
      </c>
      <c r="F2100" s="506">
        <f t="shared" si="133"/>
        <v>7050</v>
      </c>
      <c r="G2100" s="46"/>
      <c r="H2100" s="439"/>
    </row>
    <row r="2101" spans="1:8" s="440" customFormat="1" x14ac:dyDescent="0.2">
      <c r="A2101" s="525" t="s">
        <v>1196</v>
      </c>
      <c r="B2101" s="431" t="s">
        <v>1197</v>
      </c>
      <c r="C2101" s="523">
        <v>6</v>
      </c>
      <c r="D2101" s="520" t="s">
        <v>1090</v>
      </c>
      <c r="E2101" s="519">
        <v>8224.6</v>
      </c>
      <c r="F2101" s="506">
        <f t="shared" si="133"/>
        <v>49347.6</v>
      </c>
      <c r="G2101" s="46"/>
      <c r="H2101" s="439"/>
    </row>
    <row r="2102" spans="1:8" s="440" customFormat="1" x14ac:dyDescent="0.2">
      <c r="A2102" s="525" t="s">
        <v>1198</v>
      </c>
      <c r="B2102" s="431" t="s">
        <v>1199</v>
      </c>
      <c r="C2102" s="523">
        <v>2</v>
      </c>
      <c r="D2102" s="520" t="s">
        <v>30</v>
      </c>
      <c r="E2102" s="519">
        <v>1200</v>
      </c>
      <c r="F2102" s="506">
        <f t="shared" si="133"/>
        <v>2400</v>
      </c>
      <c r="G2102" s="46"/>
      <c r="H2102" s="439"/>
    </row>
    <row r="2103" spans="1:8" s="440" customFormat="1" x14ac:dyDescent="0.2">
      <c r="A2103" s="525" t="s">
        <v>1200</v>
      </c>
      <c r="B2103" s="431" t="s">
        <v>1124</v>
      </c>
      <c r="C2103" s="523">
        <v>2</v>
      </c>
      <c r="D2103" s="520" t="s">
        <v>30</v>
      </c>
      <c r="E2103" s="519">
        <v>850</v>
      </c>
      <c r="F2103" s="506">
        <f t="shared" si="133"/>
        <v>1700</v>
      </c>
      <c r="G2103" s="46"/>
      <c r="H2103" s="439"/>
    </row>
    <row r="2104" spans="1:8" s="440" customFormat="1" x14ac:dyDescent="0.2">
      <c r="A2104" s="525" t="s">
        <v>1201</v>
      </c>
      <c r="B2104" s="431" t="s">
        <v>1126</v>
      </c>
      <c r="C2104" s="523">
        <v>2</v>
      </c>
      <c r="D2104" s="520" t="s">
        <v>30</v>
      </c>
      <c r="E2104" s="519">
        <v>1318</v>
      </c>
      <c r="F2104" s="506">
        <f t="shared" si="133"/>
        <v>2636</v>
      </c>
      <c r="G2104" s="46"/>
      <c r="H2104" s="439"/>
    </row>
    <row r="2105" spans="1:8" s="440" customFormat="1" x14ac:dyDescent="0.2">
      <c r="A2105" s="525" t="s">
        <v>1202</v>
      </c>
      <c r="B2105" s="431" t="s">
        <v>1128</v>
      </c>
      <c r="C2105" s="523">
        <v>1</v>
      </c>
      <c r="D2105" s="520" t="s">
        <v>1090</v>
      </c>
      <c r="E2105" s="519">
        <v>2850</v>
      </c>
      <c r="F2105" s="506">
        <f t="shared" si="133"/>
        <v>2850</v>
      </c>
      <c r="G2105" s="46"/>
      <c r="H2105" s="439"/>
    </row>
    <row r="2106" spans="1:8" s="440" customFormat="1" x14ac:dyDescent="0.2">
      <c r="A2106" s="471"/>
      <c r="B2106" s="496"/>
      <c r="C2106" s="473"/>
      <c r="D2106" s="474"/>
      <c r="E2106" s="497"/>
      <c r="F2106" s="498"/>
      <c r="G2106" s="46"/>
      <c r="H2106" s="439"/>
    </row>
    <row r="2107" spans="1:8" s="440" customFormat="1" x14ac:dyDescent="0.2">
      <c r="A2107" s="518">
        <v>11</v>
      </c>
      <c r="B2107" s="429" t="s">
        <v>183</v>
      </c>
      <c r="C2107" s="473"/>
      <c r="D2107" s="474"/>
      <c r="E2107" s="497"/>
      <c r="F2107" s="498"/>
      <c r="G2107" s="46"/>
      <c r="H2107" s="439"/>
    </row>
    <row r="2108" spans="1:8" s="440" customFormat="1" x14ac:dyDescent="0.2">
      <c r="A2108" s="518"/>
      <c r="B2108" s="429"/>
      <c r="C2108" s="473"/>
      <c r="D2108" s="474"/>
      <c r="E2108" s="497"/>
      <c r="F2108" s="498"/>
      <c r="G2108" s="46"/>
      <c r="H2108" s="439"/>
    </row>
    <row r="2109" spans="1:8" s="440" customFormat="1" x14ac:dyDescent="0.2">
      <c r="A2109" s="527">
        <v>11.2</v>
      </c>
      <c r="B2109" s="429" t="s">
        <v>122</v>
      </c>
      <c r="C2109" s="519"/>
      <c r="D2109" s="520"/>
      <c r="E2109" s="519"/>
      <c r="F2109" s="506"/>
      <c r="G2109" s="46"/>
      <c r="H2109" s="439"/>
    </row>
    <row r="2110" spans="1:8" s="440" customFormat="1" x14ac:dyDescent="0.2">
      <c r="A2110" s="521" t="s">
        <v>879</v>
      </c>
      <c r="B2110" s="431" t="s">
        <v>1105</v>
      </c>
      <c r="C2110" s="519">
        <v>54.11</v>
      </c>
      <c r="D2110" s="520" t="s">
        <v>85</v>
      </c>
      <c r="E2110" s="519">
        <v>106.99</v>
      </c>
      <c r="F2110" s="506">
        <f t="shared" ref="F2110:F2111" si="134">ROUND(C2110*E2110,2)</f>
        <v>5789.23</v>
      </c>
      <c r="G2110" s="46"/>
      <c r="H2110" s="439"/>
    </row>
    <row r="2111" spans="1:8" s="440" customFormat="1" x14ac:dyDescent="0.2">
      <c r="A2111" s="521" t="s">
        <v>881</v>
      </c>
      <c r="B2111" s="431" t="s">
        <v>1107</v>
      </c>
      <c r="C2111" s="519">
        <v>54.11</v>
      </c>
      <c r="D2111" s="520" t="s">
        <v>85</v>
      </c>
      <c r="E2111" s="519">
        <v>557.17999999999995</v>
      </c>
      <c r="F2111" s="506">
        <f t="shared" si="134"/>
        <v>30149.01</v>
      </c>
      <c r="G2111" s="46"/>
      <c r="H2111" s="535"/>
    </row>
    <row r="2112" spans="1:8" s="440" customFormat="1" x14ac:dyDescent="0.2">
      <c r="A2112" s="471"/>
      <c r="B2112" s="496"/>
      <c r="C2112" s="473"/>
      <c r="D2112" s="474"/>
      <c r="E2112" s="497"/>
      <c r="F2112" s="498"/>
      <c r="G2112" s="46"/>
      <c r="H2112" s="439"/>
    </row>
    <row r="2113" spans="1:8" s="440" customFormat="1" x14ac:dyDescent="0.2">
      <c r="A2113" s="518">
        <v>14</v>
      </c>
      <c r="B2113" s="429" t="s">
        <v>196</v>
      </c>
      <c r="C2113" s="473"/>
      <c r="D2113" s="474"/>
      <c r="E2113" s="475"/>
      <c r="F2113" s="473"/>
      <c r="G2113" s="46"/>
      <c r="H2113" s="439"/>
    </row>
    <row r="2114" spans="1:8" s="440" customFormat="1" x14ac:dyDescent="0.2">
      <c r="A2114" s="471"/>
      <c r="B2114" s="496"/>
      <c r="C2114" s="473"/>
      <c r="D2114" s="474"/>
      <c r="E2114" s="497"/>
      <c r="F2114" s="498"/>
      <c r="G2114" s="46"/>
      <c r="H2114" s="439"/>
    </row>
    <row r="2115" spans="1:8" s="440" customFormat="1" x14ac:dyDescent="0.2">
      <c r="A2115" s="527">
        <v>14.2</v>
      </c>
      <c r="B2115" s="429" t="s">
        <v>122</v>
      </c>
      <c r="C2115" s="519"/>
      <c r="D2115" s="520"/>
      <c r="E2115" s="519"/>
      <c r="F2115" s="506"/>
      <c r="G2115" s="46"/>
      <c r="H2115" s="439"/>
    </row>
    <row r="2116" spans="1:8" s="440" customFormat="1" x14ac:dyDescent="0.2">
      <c r="A2116" s="521" t="s">
        <v>1203</v>
      </c>
      <c r="B2116" s="431" t="s">
        <v>1105</v>
      </c>
      <c r="C2116" s="519">
        <v>166.74</v>
      </c>
      <c r="D2116" s="520" t="s">
        <v>85</v>
      </c>
      <c r="E2116" s="519">
        <v>106.99</v>
      </c>
      <c r="F2116" s="506">
        <f t="shared" ref="F2116:F2118" si="135">ROUND(C2116*E2116,2)</f>
        <v>17839.509999999998</v>
      </c>
      <c r="G2116" s="46"/>
      <c r="H2116" s="439"/>
    </row>
    <row r="2117" spans="1:8" s="440" customFormat="1" x14ac:dyDescent="0.2">
      <c r="A2117" s="521" t="s">
        <v>1204</v>
      </c>
      <c r="B2117" s="431" t="s">
        <v>1107</v>
      </c>
      <c r="C2117" s="519">
        <v>166.74</v>
      </c>
      <c r="D2117" s="520" t="s">
        <v>85</v>
      </c>
      <c r="E2117" s="519">
        <v>557.17999999999995</v>
      </c>
      <c r="F2117" s="506">
        <f t="shared" si="135"/>
        <v>92904.19</v>
      </c>
      <c r="G2117" s="46"/>
      <c r="H2117" s="439"/>
    </row>
    <row r="2118" spans="1:8" s="440" customFormat="1" x14ac:dyDescent="0.2">
      <c r="A2118" s="521" t="s">
        <v>1205</v>
      </c>
      <c r="B2118" s="431" t="s">
        <v>1206</v>
      </c>
      <c r="C2118" s="519">
        <v>49.14</v>
      </c>
      <c r="D2118" s="520" t="s">
        <v>85</v>
      </c>
      <c r="E2118" s="519">
        <v>468.85</v>
      </c>
      <c r="F2118" s="506">
        <f t="shared" si="135"/>
        <v>23039.29</v>
      </c>
      <c r="G2118" s="46"/>
      <c r="H2118" s="439"/>
    </row>
    <row r="2119" spans="1:8" s="440" customFormat="1" x14ac:dyDescent="0.2">
      <c r="A2119" s="471"/>
      <c r="B2119" s="496"/>
      <c r="C2119" s="473"/>
      <c r="D2119" s="474"/>
      <c r="E2119" s="497"/>
      <c r="F2119" s="498"/>
      <c r="G2119" s="46"/>
      <c r="H2119" s="439"/>
    </row>
    <row r="2120" spans="1:8" s="440" customFormat="1" x14ac:dyDescent="0.2">
      <c r="A2120" s="283">
        <v>14.3</v>
      </c>
      <c r="B2120" s="536" t="s">
        <v>1207</v>
      </c>
      <c r="C2120" s="473"/>
      <c r="D2120" s="474"/>
      <c r="E2120" s="497"/>
      <c r="F2120" s="498"/>
      <c r="G2120" s="46"/>
      <c r="H2120" s="439"/>
    </row>
    <row r="2121" spans="1:8" s="440" customFormat="1" ht="76.5" x14ac:dyDescent="0.2">
      <c r="A2121" s="522" t="s">
        <v>1208</v>
      </c>
      <c r="B2121" s="431" t="s">
        <v>1209</v>
      </c>
      <c r="C2121" s="519">
        <v>9</v>
      </c>
      <c r="D2121" s="520" t="s">
        <v>25</v>
      </c>
      <c r="E2121" s="417">
        <v>41890</v>
      </c>
      <c r="F2121" s="506">
        <f>ROUND(C2121*E2121,2)</f>
        <v>377010</v>
      </c>
      <c r="G2121" s="46"/>
      <c r="H2121" s="439"/>
    </row>
    <row r="2122" spans="1:8" s="440" customFormat="1" x14ac:dyDescent="0.2">
      <c r="A2122" s="522" t="s">
        <v>1210</v>
      </c>
      <c r="B2122" s="431" t="s">
        <v>1211</v>
      </c>
      <c r="C2122" s="519">
        <v>9</v>
      </c>
      <c r="D2122" s="520" t="s">
        <v>25</v>
      </c>
      <c r="E2122" s="417">
        <v>6500</v>
      </c>
      <c r="F2122" s="506">
        <f>ROUND(C2122*E2122,2)</f>
        <v>58500</v>
      </c>
      <c r="G2122" s="46"/>
      <c r="H2122" s="439"/>
    </row>
    <row r="2123" spans="1:8" s="440" customFormat="1" x14ac:dyDescent="0.2">
      <c r="A2123" s="471"/>
      <c r="B2123" s="496"/>
      <c r="C2123" s="473"/>
      <c r="D2123" s="474"/>
      <c r="E2123" s="497"/>
      <c r="F2123" s="498"/>
      <c r="G2123" s="46"/>
      <c r="H2123" s="439"/>
    </row>
    <row r="2124" spans="1:8" s="440" customFormat="1" x14ac:dyDescent="0.2">
      <c r="A2124" s="521">
        <v>14.4</v>
      </c>
      <c r="B2124" s="431" t="s">
        <v>1212</v>
      </c>
      <c r="C2124" s="519">
        <v>1</v>
      </c>
      <c r="D2124" s="520" t="s">
        <v>1090</v>
      </c>
      <c r="E2124" s="519">
        <v>22390.78</v>
      </c>
      <c r="F2124" s="506">
        <f>ROUND(C2124*E2124,2)</f>
        <v>22390.78</v>
      </c>
      <c r="G2124" s="46"/>
      <c r="H2124" s="439"/>
    </row>
    <row r="2125" spans="1:8" s="440" customFormat="1" x14ac:dyDescent="0.2">
      <c r="A2125" s="471"/>
      <c r="B2125" s="496"/>
      <c r="C2125" s="473"/>
      <c r="D2125" s="474"/>
      <c r="E2125" s="497"/>
      <c r="F2125" s="498"/>
      <c r="G2125" s="46"/>
      <c r="H2125" s="439"/>
    </row>
    <row r="2126" spans="1:8" s="440" customFormat="1" x14ac:dyDescent="0.2">
      <c r="A2126" s="537">
        <v>15</v>
      </c>
      <c r="B2126" s="427" t="s">
        <v>233</v>
      </c>
      <c r="C2126" s="538"/>
      <c r="D2126" s="520"/>
      <c r="E2126" s="519"/>
      <c r="F2126" s="506"/>
      <c r="G2126" s="46"/>
      <c r="H2126" s="439"/>
    </row>
    <row r="2127" spans="1:8" s="440" customFormat="1" x14ac:dyDescent="0.2">
      <c r="A2127" s="533"/>
      <c r="B2127" s="539"/>
      <c r="C2127" s="519"/>
      <c r="D2127" s="520"/>
      <c r="E2127" s="519"/>
      <c r="F2127" s="506"/>
      <c r="G2127" s="46"/>
      <c r="H2127" s="439"/>
    </row>
    <row r="2128" spans="1:8" s="440" customFormat="1" x14ac:dyDescent="0.2">
      <c r="A2128" s="527">
        <v>15.2</v>
      </c>
      <c r="B2128" s="427" t="s">
        <v>234</v>
      </c>
      <c r="C2128" s="519"/>
      <c r="D2128" s="520"/>
      <c r="E2128" s="519"/>
      <c r="F2128" s="506"/>
      <c r="G2128" s="46"/>
      <c r="H2128" s="439"/>
    </row>
    <row r="2129" spans="1:8" s="440" customFormat="1" x14ac:dyDescent="0.2">
      <c r="A2129" s="521" t="s">
        <v>896</v>
      </c>
      <c r="B2129" s="431" t="s">
        <v>1105</v>
      </c>
      <c r="C2129" s="519">
        <v>73.25</v>
      </c>
      <c r="D2129" s="520" t="s">
        <v>85</v>
      </c>
      <c r="E2129" s="519">
        <v>106.99</v>
      </c>
      <c r="F2129" s="506">
        <f t="shared" ref="F2129:F2130" si="136">ROUND(C2129*E2129,2)</f>
        <v>7837.02</v>
      </c>
      <c r="G2129" s="46"/>
      <c r="H2129" s="439"/>
    </row>
    <row r="2130" spans="1:8" s="440" customFormat="1" x14ac:dyDescent="0.2">
      <c r="A2130" s="521" t="s">
        <v>1213</v>
      </c>
      <c r="B2130" s="431" t="s">
        <v>1107</v>
      </c>
      <c r="C2130" s="519">
        <v>73.25</v>
      </c>
      <c r="D2130" s="520" t="s">
        <v>85</v>
      </c>
      <c r="E2130" s="519">
        <v>557.17999999999995</v>
      </c>
      <c r="F2130" s="506">
        <f t="shared" si="136"/>
        <v>40813.440000000002</v>
      </c>
      <c r="G2130" s="46"/>
      <c r="H2130" s="439"/>
    </row>
    <row r="2131" spans="1:8" s="440" customFormat="1" x14ac:dyDescent="0.2">
      <c r="A2131" s="511"/>
      <c r="B2131" s="512"/>
      <c r="C2131" s="513"/>
      <c r="D2131" s="514"/>
      <c r="E2131" s="515"/>
      <c r="F2131" s="516"/>
      <c r="G2131" s="46"/>
      <c r="H2131" s="439"/>
    </row>
    <row r="2132" spans="1:8" s="440" customFormat="1" x14ac:dyDescent="0.2">
      <c r="A2132" s="518">
        <v>16</v>
      </c>
      <c r="B2132" s="427" t="s">
        <v>238</v>
      </c>
      <c r="C2132" s="473"/>
      <c r="D2132" s="474"/>
      <c r="E2132" s="497"/>
      <c r="F2132" s="498"/>
      <c r="G2132" s="46"/>
      <c r="H2132" s="439"/>
    </row>
    <row r="2133" spans="1:8" s="440" customFormat="1" x14ac:dyDescent="0.2">
      <c r="A2133" s="471"/>
      <c r="B2133" s="496"/>
      <c r="C2133" s="473"/>
      <c r="D2133" s="474"/>
      <c r="E2133" s="497"/>
      <c r="F2133" s="498"/>
      <c r="G2133" s="46"/>
      <c r="H2133" s="439"/>
    </row>
    <row r="2134" spans="1:8" s="440" customFormat="1" x14ac:dyDescent="0.2">
      <c r="A2134" s="527">
        <v>16.2</v>
      </c>
      <c r="B2134" s="429" t="s">
        <v>122</v>
      </c>
      <c r="C2134" s="519"/>
      <c r="D2134" s="520"/>
      <c r="E2134" s="519"/>
      <c r="F2134" s="506"/>
      <c r="G2134" s="46"/>
      <c r="H2134" s="439"/>
    </row>
    <row r="2135" spans="1:8" s="440" customFormat="1" x14ac:dyDescent="0.2">
      <c r="A2135" s="521" t="s">
        <v>897</v>
      </c>
      <c r="B2135" s="431" t="s">
        <v>1105</v>
      </c>
      <c r="C2135" s="519">
        <v>13.9</v>
      </c>
      <c r="D2135" s="520" t="s">
        <v>85</v>
      </c>
      <c r="E2135" s="519">
        <v>106.99</v>
      </c>
      <c r="F2135" s="506">
        <f t="shared" ref="F2135:F2136" si="137">ROUND(C2135*E2135,2)</f>
        <v>1487.16</v>
      </c>
      <c r="G2135" s="46"/>
      <c r="H2135" s="439"/>
    </row>
    <row r="2136" spans="1:8" s="440" customFormat="1" x14ac:dyDescent="0.2">
      <c r="A2136" s="521" t="s">
        <v>1214</v>
      </c>
      <c r="B2136" s="431" t="s">
        <v>1215</v>
      </c>
      <c r="C2136" s="519">
        <v>13.9</v>
      </c>
      <c r="D2136" s="520" t="s">
        <v>85</v>
      </c>
      <c r="E2136" s="519">
        <v>453.25</v>
      </c>
      <c r="F2136" s="506">
        <f t="shared" si="137"/>
        <v>6300.18</v>
      </c>
      <c r="G2136" s="46"/>
      <c r="H2136" s="439"/>
    </row>
    <row r="2137" spans="1:8" s="440" customFormat="1" x14ac:dyDescent="0.2">
      <c r="A2137" s="471"/>
      <c r="B2137" s="496"/>
      <c r="C2137" s="473"/>
      <c r="D2137" s="474"/>
      <c r="E2137" s="497"/>
      <c r="F2137" s="498"/>
      <c r="G2137" s="46"/>
      <c r="H2137" s="439"/>
    </row>
    <row r="2138" spans="1:8" s="440" customFormat="1" ht="24" customHeight="1" x14ac:dyDescent="0.2">
      <c r="A2138" s="540">
        <v>16.3</v>
      </c>
      <c r="B2138" s="429" t="s">
        <v>1216</v>
      </c>
      <c r="C2138" s="473"/>
      <c r="D2138" s="474"/>
      <c r="E2138" s="497"/>
      <c r="F2138" s="498"/>
      <c r="G2138" s="46"/>
      <c r="H2138" s="439"/>
    </row>
    <row r="2139" spans="1:8" s="440" customFormat="1" ht="25.5" x14ac:dyDescent="0.2">
      <c r="A2139" s="525" t="s">
        <v>1217</v>
      </c>
      <c r="B2139" s="431" t="s">
        <v>1218</v>
      </c>
      <c r="C2139" s="523">
        <v>5</v>
      </c>
      <c r="D2139" s="520" t="s">
        <v>30</v>
      </c>
      <c r="E2139" s="519">
        <v>1318</v>
      </c>
      <c r="F2139" s="506">
        <f t="shared" ref="F2139:F2146" si="138">ROUND(C2139*E2139,2)</f>
        <v>6590</v>
      </c>
      <c r="G2139" s="46"/>
      <c r="H2139" s="439"/>
    </row>
    <row r="2140" spans="1:8" s="440" customFormat="1" x14ac:dyDescent="0.2">
      <c r="A2140" s="525" t="s">
        <v>1219</v>
      </c>
      <c r="B2140" s="431" t="s">
        <v>1150</v>
      </c>
      <c r="C2140" s="523">
        <v>2</v>
      </c>
      <c r="D2140" s="520" t="s">
        <v>30</v>
      </c>
      <c r="E2140" s="519">
        <v>1977</v>
      </c>
      <c r="F2140" s="506">
        <f t="shared" si="138"/>
        <v>3954</v>
      </c>
      <c r="G2140" s="46"/>
      <c r="H2140" s="439"/>
    </row>
    <row r="2141" spans="1:8" s="440" customFormat="1" x14ac:dyDescent="0.2">
      <c r="A2141" s="525" t="s">
        <v>1220</v>
      </c>
      <c r="B2141" s="431" t="s">
        <v>1221</v>
      </c>
      <c r="C2141" s="523">
        <v>5</v>
      </c>
      <c r="D2141" s="520" t="s">
        <v>30</v>
      </c>
      <c r="E2141" s="519">
        <v>4720</v>
      </c>
      <c r="F2141" s="506">
        <f t="shared" si="138"/>
        <v>23600</v>
      </c>
      <c r="G2141" s="46"/>
      <c r="H2141" s="439"/>
    </row>
    <row r="2142" spans="1:8" s="440" customFormat="1" x14ac:dyDescent="0.2">
      <c r="A2142" s="525" t="s">
        <v>1222</v>
      </c>
      <c r="B2142" s="431" t="s">
        <v>1120</v>
      </c>
      <c r="C2142" s="523">
        <v>1</v>
      </c>
      <c r="D2142" s="520" t="s">
        <v>1090</v>
      </c>
      <c r="E2142" s="519">
        <v>1500</v>
      </c>
      <c r="F2142" s="506">
        <f t="shared" si="138"/>
        <v>1500</v>
      </c>
      <c r="G2142" s="46"/>
      <c r="H2142" s="439"/>
    </row>
    <row r="2143" spans="1:8" s="440" customFormat="1" x14ac:dyDescent="0.2">
      <c r="A2143" s="525" t="s">
        <v>1223</v>
      </c>
      <c r="B2143" s="431" t="s">
        <v>1199</v>
      </c>
      <c r="C2143" s="523">
        <v>2</v>
      </c>
      <c r="D2143" s="520" t="s">
        <v>30</v>
      </c>
      <c r="E2143" s="519">
        <v>1200</v>
      </c>
      <c r="F2143" s="506">
        <f t="shared" si="138"/>
        <v>2400</v>
      </c>
      <c r="G2143" s="46"/>
      <c r="H2143" s="439"/>
    </row>
    <row r="2144" spans="1:8" s="440" customFormat="1" x14ac:dyDescent="0.2">
      <c r="A2144" s="525" t="s">
        <v>1224</v>
      </c>
      <c r="B2144" s="431" t="s">
        <v>1124</v>
      </c>
      <c r="C2144" s="523">
        <v>2</v>
      </c>
      <c r="D2144" s="520" t="s">
        <v>30</v>
      </c>
      <c r="E2144" s="519">
        <v>850</v>
      </c>
      <c r="F2144" s="506">
        <f t="shared" si="138"/>
        <v>1700</v>
      </c>
      <c r="G2144" s="46"/>
      <c r="H2144" s="439"/>
    </row>
    <row r="2145" spans="1:8" s="440" customFormat="1" x14ac:dyDescent="0.2">
      <c r="A2145" s="525" t="s">
        <v>1225</v>
      </c>
      <c r="B2145" s="431" t="s">
        <v>1126</v>
      </c>
      <c r="C2145" s="523">
        <v>2</v>
      </c>
      <c r="D2145" s="520" t="s">
        <v>30</v>
      </c>
      <c r="E2145" s="519">
        <v>659</v>
      </c>
      <c r="F2145" s="506">
        <f t="shared" si="138"/>
        <v>1318</v>
      </c>
      <c r="G2145" s="46"/>
      <c r="H2145" s="439"/>
    </row>
    <row r="2146" spans="1:8" s="440" customFormat="1" x14ac:dyDescent="0.2">
      <c r="A2146" s="525" t="s">
        <v>1226</v>
      </c>
      <c r="B2146" s="431" t="s">
        <v>1128</v>
      </c>
      <c r="C2146" s="523">
        <v>1</v>
      </c>
      <c r="D2146" s="520" t="s">
        <v>1090</v>
      </c>
      <c r="E2146" s="519">
        <v>2800</v>
      </c>
      <c r="F2146" s="506">
        <f t="shared" si="138"/>
        <v>2800</v>
      </c>
      <c r="G2146" s="46"/>
      <c r="H2146" s="439"/>
    </row>
    <row r="2147" spans="1:8" s="440" customFormat="1" x14ac:dyDescent="0.2">
      <c r="A2147" s="471"/>
      <c r="B2147" s="496"/>
      <c r="C2147" s="473"/>
      <c r="D2147" s="474"/>
      <c r="E2147" s="497"/>
      <c r="F2147" s="498"/>
      <c r="G2147" s="46"/>
      <c r="H2147" s="439"/>
    </row>
    <row r="2148" spans="1:8" s="440" customFormat="1" ht="25.5" x14ac:dyDescent="0.2">
      <c r="A2148" s="540">
        <v>16.399999999999999</v>
      </c>
      <c r="B2148" s="429" t="s">
        <v>1227</v>
      </c>
      <c r="C2148" s="473"/>
      <c r="D2148" s="474"/>
      <c r="E2148" s="497"/>
      <c r="F2148" s="498"/>
      <c r="G2148" s="46"/>
      <c r="H2148" s="439"/>
    </row>
    <row r="2149" spans="1:8" s="440" customFormat="1" ht="25.5" x14ac:dyDescent="0.2">
      <c r="A2149" s="525" t="s">
        <v>1228</v>
      </c>
      <c r="B2149" s="431" t="s">
        <v>1218</v>
      </c>
      <c r="C2149" s="523">
        <v>5</v>
      </c>
      <c r="D2149" s="520" t="s">
        <v>30</v>
      </c>
      <c r="E2149" s="519">
        <v>1318</v>
      </c>
      <c r="F2149" s="506">
        <f t="shared" ref="F2149:F2156" si="139">ROUND(C2149*E2149,2)</f>
        <v>6590</v>
      </c>
      <c r="G2149" s="46"/>
      <c r="H2149" s="439"/>
    </row>
    <row r="2150" spans="1:8" s="440" customFormat="1" x14ac:dyDescent="0.2">
      <c r="A2150" s="525" t="s">
        <v>1229</v>
      </c>
      <c r="B2150" s="431" t="s">
        <v>1150</v>
      </c>
      <c r="C2150" s="523">
        <v>2</v>
      </c>
      <c r="D2150" s="520" t="s">
        <v>30</v>
      </c>
      <c r="E2150" s="519">
        <v>1977</v>
      </c>
      <c r="F2150" s="506">
        <f t="shared" si="139"/>
        <v>3954</v>
      </c>
      <c r="G2150" s="46"/>
      <c r="H2150" s="439"/>
    </row>
    <row r="2151" spans="1:8" s="440" customFormat="1" x14ac:dyDescent="0.2">
      <c r="A2151" s="525" t="s">
        <v>1230</v>
      </c>
      <c r="B2151" s="431" t="s">
        <v>1221</v>
      </c>
      <c r="C2151" s="523">
        <v>5</v>
      </c>
      <c r="D2151" s="520" t="s">
        <v>30</v>
      </c>
      <c r="E2151" s="519">
        <v>4720</v>
      </c>
      <c r="F2151" s="506">
        <f t="shared" si="139"/>
        <v>23600</v>
      </c>
      <c r="G2151" s="46"/>
      <c r="H2151" s="439"/>
    </row>
    <row r="2152" spans="1:8" s="440" customFormat="1" x14ac:dyDescent="0.2">
      <c r="A2152" s="525" t="s">
        <v>1231</v>
      </c>
      <c r="B2152" s="431" t="s">
        <v>1120</v>
      </c>
      <c r="C2152" s="523">
        <v>1</v>
      </c>
      <c r="D2152" s="520" t="s">
        <v>1090</v>
      </c>
      <c r="E2152" s="519">
        <v>1500</v>
      </c>
      <c r="F2152" s="506">
        <f t="shared" si="139"/>
        <v>1500</v>
      </c>
      <c r="G2152" s="46"/>
      <c r="H2152" s="439"/>
    </row>
    <row r="2153" spans="1:8" s="440" customFormat="1" x14ac:dyDescent="0.2">
      <c r="A2153" s="525" t="s">
        <v>1232</v>
      </c>
      <c r="B2153" s="431" t="s">
        <v>1199</v>
      </c>
      <c r="C2153" s="523">
        <v>3</v>
      </c>
      <c r="D2153" s="520" t="s">
        <v>30</v>
      </c>
      <c r="E2153" s="519">
        <v>1200</v>
      </c>
      <c r="F2153" s="506">
        <f t="shared" si="139"/>
        <v>3600</v>
      </c>
      <c r="G2153" s="46"/>
      <c r="H2153" s="439"/>
    </row>
    <row r="2154" spans="1:8" s="440" customFormat="1" x14ac:dyDescent="0.2">
      <c r="A2154" s="525" t="s">
        <v>1233</v>
      </c>
      <c r="B2154" s="431" t="s">
        <v>1124</v>
      </c>
      <c r="C2154" s="523">
        <v>3</v>
      </c>
      <c r="D2154" s="520" t="s">
        <v>30</v>
      </c>
      <c r="E2154" s="519">
        <v>850</v>
      </c>
      <c r="F2154" s="506">
        <f t="shared" si="139"/>
        <v>2550</v>
      </c>
      <c r="G2154" s="46"/>
      <c r="H2154" s="439"/>
    </row>
    <row r="2155" spans="1:8" s="440" customFormat="1" x14ac:dyDescent="0.2">
      <c r="A2155" s="525" t="s">
        <v>1234</v>
      </c>
      <c r="B2155" s="431" t="s">
        <v>1126</v>
      </c>
      <c r="C2155" s="523">
        <v>3</v>
      </c>
      <c r="D2155" s="520" t="s">
        <v>30</v>
      </c>
      <c r="E2155" s="519">
        <v>659</v>
      </c>
      <c r="F2155" s="506">
        <f t="shared" si="139"/>
        <v>1977</v>
      </c>
      <c r="G2155" s="46"/>
      <c r="H2155" s="439"/>
    </row>
    <row r="2156" spans="1:8" s="440" customFormat="1" x14ac:dyDescent="0.2">
      <c r="A2156" s="525" t="s">
        <v>1235</v>
      </c>
      <c r="B2156" s="431" t="s">
        <v>1128</v>
      </c>
      <c r="C2156" s="523">
        <v>1</v>
      </c>
      <c r="D2156" s="520" t="s">
        <v>1090</v>
      </c>
      <c r="E2156" s="519">
        <v>3200</v>
      </c>
      <c r="F2156" s="506">
        <f t="shared" si="139"/>
        <v>3200</v>
      </c>
      <c r="G2156" s="46"/>
      <c r="H2156" s="439"/>
    </row>
    <row r="2157" spans="1:8" s="440" customFormat="1" x14ac:dyDescent="0.2">
      <c r="A2157" s="471"/>
      <c r="B2157" s="496"/>
      <c r="C2157" s="473"/>
      <c r="D2157" s="474"/>
      <c r="E2157" s="497"/>
      <c r="F2157" s="498"/>
      <c r="G2157" s="46"/>
      <c r="H2157" s="439"/>
    </row>
    <row r="2158" spans="1:8" s="440" customFormat="1" x14ac:dyDescent="0.2">
      <c r="A2158" s="527">
        <v>16.5</v>
      </c>
      <c r="B2158" s="429" t="s">
        <v>117</v>
      </c>
      <c r="C2158" s="519"/>
      <c r="D2158" s="520"/>
      <c r="E2158" s="519"/>
      <c r="F2158" s="506"/>
      <c r="G2158" s="46"/>
      <c r="H2158" s="439"/>
    </row>
    <row r="2159" spans="1:8" s="440" customFormat="1" x14ac:dyDescent="0.2">
      <c r="A2159" s="521" t="s">
        <v>1236</v>
      </c>
      <c r="B2159" s="431" t="s">
        <v>1237</v>
      </c>
      <c r="C2159" s="519">
        <v>1.33</v>
      </c>
      <c r="D2159" s="520" t="s">
        <v>38</v>
      </c>
      <c r="E2159" s="519">
        <v>18679.099999999999</v>
      </c>
      <c r="F2159" s="506">
        <f>ROUND(C2159*E2159,2)</f>
        <v>24843.200000000001</v>
      </c>
      <c r="G2159" s="46"/>
      <c r="H2159" s="439"/>
    </row>
    <row r="2160" spans="1:8" s="440" customFormat="1" ht="6" customHeight="1" x14ac:dyDescent="0.2">
      <c r="A2160" s="471"/>
      <c r="B2160" s="496"/>
      <c r="C2160" s="473"/>
      <c r="D2160" s="474"/>
      <c r="E2160" s="497"/>
      <c r="F2160" s="498"/>
      <c r="G2160" s="46"/>
      <c r="H2160" s="439"/>
    </row>
    <row r="2161" spans="1:8" s="440" customFormat="1" x14ac:dyDescent="0.2">
      <c r="A2161" s="527">
        <v>16.600000000000001</v>
      </c>
      <c r="B2161" s="429" t="s">
        <v>241</v>
      </c>
      <c r="C2161" s="519"/>
      <c r="D2161" s="520"/>
      <c r="E2161" s="519"/>
      <c r="F2161" s="506"/>
      <c r="G2161" s="46"/>
      <c r="H2161" s="439"/>
    </row>
    <row r="2162" spans="1:8" s="440" customFormat="1" x14ac:dyDescent="0.2">
      <c r="A2162" s="521" t="s">
        <v>1238</v>
      </c>
      <c r="B2162" s="431" t="s">
        <v>1239</v>
      </c>
      <c r="C2162" s="519">
        <v>0.99</v>
      </c>
      <c r="D2162" s="520" t="s">
        <v>85</v>
      </c>
      <c r="E2162" s="519">
        <v>468.85</v>
      </c>
      <c r="F2162" s="506">
        <f t="shared" ref="F2162" si="140">ROUND(C2162*E2162,2)</f>
        <v>464.16</v>
      </c>
      <c r="G2162" s="46"/>
      <c r="H2162" s="439"/>
    </row>
    <row r="2163" spans="1:8" s="440" customFormat="1" ht="7.5" customHeight="1" x14ac:dyDescent="0.2">
      <c r="A2163" s="471"/>
      <c r="B2163" s="496"/>
      <c r="C2163" s="473"/>
      <c r="D2163" s="474"/>
      <c r="E2163" s="497"/>
      <c r="F2163" s="498"/>
      <c r="G2163" s="46"/>
      <c r="H2163" s="439"/>
    </row>
    <row r="2164" spans="1:8" s="440" customFormat="1" x14ac:dyDescent="0.2">
      <c r="A2164" s="527">
        <v>16.7</v>
      </c>
      <c r="B2164" s="429" t="s">
        <v>1240</v>
      </c>
      <c r="C2164" s="519"/>
      <c r="D2164" s="520"/>
      <c r="E2164" s="519"/>
      <c r="F2164" s="506"/>
      <c r="G2164" s="46"/>
      <c r="H2164" s="439"/>
    </row>
    <row r="2165" spans="1:8" s="440" customFormat="1" x14ac:dyDescent="0.2">
      <c r="A2165" s="521" t="s">
        <v>1241</v>
      </c>
      <c r="B2165" s="431" t="s">
        <v>1242</v>
      </c>
      <c r="C2165" s="519">
        <v>19.52</v>
      </c>
      <c r="D2165" s="520" t="s">
        <v>38</v>
      </c>
      <c r="E2165" s="519">
        <v>806.5</v>
      </c>
      <c r="F2165" s="506">
        <f t="shared" ref="F2165:F2166" si="141">ROUND(C2165*E2165,2)</f>
        <v>15742.88</v>
      </c>
      <c r="G2165" s="46"/>
      <c r="H2165" s="439"/>
    </row>
    <row r="2166" spans="1:8" s="440" customFormat="1" ht="25.5" x14ac:dyDescent="0.2">
      <c r="A2166" s="521" t="s">
        <v>1243</v>
      </c>
      <c r="B2166" s="431" t="s">
        <v>1244</v>
      </c>
      <c r="C2166" s="519">
        <v>18.55</v>
      </c>
      <c r="D2166" s="520" t="s">
        <v>38</v>
      </c>
      <c r="E2166" s="519">
        <v>147.97999999999999</v>
      </c>
      <c r="F2166" s="506">
        <f t="shared" si="141"/>
        <v>2745.03</v>
      </c>
      <c r="G2166" s="46"/>
      <c r="H2166" s="439"/>
    </row>
    <row r="2167" spans="1:8" s="440" customFormat="1" x14ac:dyDescent="0.2">
      <c r="A2167" s="471"/>
      <c r="B2167" s="496"/>
      <c r="C2167" s="473"/>
      <c r="D2167" s="474"/>
      <c r="E2167" s="497"/>
      <c r="F2167" s="498"/>
      <c r="G2167" s="46"/>
      <c r="H2167" s="439"/>
    </row>
    <row r="2168" spans="1:8" s="440" customFormat="1" ht="25.5" x14ac:dyDescent="0.2">
      <c r="A2168" s="541">
        <v>16.8</v>
      </c>
      <c r="B2168" s="431" t="s">
        <v>1245</v>
      </c>
      <c r="C2168" s="519">
        <v>1</v>
      </c>
      <c r="D2168" s="520" t="s">
        <v>1090</v>
      </c>
      <c r="E2168" s="519">
        <v>12500</v>
      </c>
      <c r="F2168" s="506">
        <f t="shared" ref="F2168" si="142">ROUND(C2168*E2168,2)</f>
        <v>12500</v>
      </c>
      <c r="G2168" s="46"/>
      <c r="H2168" s="439"/>
    </row>
    <row r="2169" spans="1:8" s="440" customFormat="1" x14ac:dyDescent="0.2">
      <c r="A2169" s="471"/>
      <c r="B2169" s="496"/>
      <c r="C2169" s="473"/>
      <c r="D2169" s="474"/>
      <c r="E2169" s="497"/>
      <c r="F2169" s="498"/>
      <c r="G2169" s="46"/>
      <c r="H2169" s="439"/>
    </row>
    <row r="2170" spans="1:8" s="440" customFormat="1" x14ac:dyDescent="0.2">
      <c r="A2170" s="518">
        <v>17</v>
      </c>
      <c r="B2170" s="429" t="s">
        <v>240</v>
      </c>
      <c r="C2170" s="519"/>
      <c r="D2170" s="520"/>
      <c r="E2170" s="519"/>
      <c r="F2170" s="506"/>
      <c r="G2170" s="46"/>
      <c r="H2170" s="439"/>
    </row>
    <row r="2171" spans="1:8" s="440" customFormat="1" x14ac:dyDescent="0.2">
      <c r="A2171" s="533"/>
      <c r="B2171" s="431"/>
      <c r="C2171" s="519"/>
      <c r="D2171" s="520"/>
      <c r="E2171" s="519"/>
      <c r="F2171" s="506"/>
      <c r="G2171" s="46"/>
      <c r="H2171" s="439"/>
    </row>
    <row r="2172" spans="1:8" s="440" customFormat="1" x14ac:dyDescent="0.2">
      <c r="A2172" s="527">
        <v>17.2</v>
      </c>
      <c r="B2172" s="429" t="s">
        <v>241</v>
      </c>
      <c r="C2172" s="519"/>
      <c r="D2172" s="520"/>
      <c r="E2172" s="519"/>
      <c r="F2172" s="506"/>
      <c r="G2172" s="46"/>
      <c r="H2172" s="439"/>
    </row>
    <row r="2173" spans="1:8" s="440" customFormat="1" x14ac:dyDescent="0.2">
      <c r="A2173" s="521" t="s">
        <v>1246</v>
      </c>
      <c r="B2173" s="431" t="s">
        <v>1105</v>
      </c>
      <c r="C2173" s="519">
        <v>82.22</v>
      </c>
      <c r="D2173" s="520" t="s">
        <v>85</v>
      </c>
      <c r="E2173" s="519">
        <v>106.99</v>
      </c>
      <c r="F2173" s="506">
        <f t="shared" ref="F2173:F2177" si="143">ROUND(C2173*E2173,2)</f>
        <v>8796.7199999999993</v>
      </c>
      <c r="G2173" s="46"/>
      <c r="H2173" s="439"/>
    </row>
    <row r="2174" spans="1:8" s="440" customFormat="1" x14ac:dyDescent="0.2">
      <c r="A2174" s="521" t="s">
        <v>1247</v>
      </c>
      <c r="B2174" s="431" t="s">
        <v>1107</v>
      </c>
      <c r="C2174" s="519">
        <v>82.22</v>
      </c>
      <c r="D2174" s="520" t="s">
        <v>85</v>
      </c>
      <c r="E2174" s="519">
        <v>557.17999999999995</v>
      </c>
      <c r="F2174" s="506">
        <f t="shared" si="143"/>
        <v>45811.34</v>
      </c>
      <c r="G2174" s="46"/>
      <c r="H2174" s="439"/>
    </row>
    <row r="2175" spans="1:8" s="440" customFormat="1" x14ac:dyDescent="0.2">
      <c r="A2175" s="521" t="s">
        <v>1248</v>
      </c>
      <c r="B2175" s="431" t="s">
        <v>1239</v>
      </c>
      <c r="C2175" s="519">
        <v>14.67</v>
      </c>
      <c r="D2175" s="520" t="s">
        <v>85</v>
      </c>
      <c r="E2175" s="519">
        <v>468.85</v>
      </c>
      <c r="F2175" s="506">
        <f t="shared" si="143"/>
        <v>6878.03</v>
      </c>
      <c r="G2175" s="46"/>
      <c r="H2175" s="439"/>
    </row>
    <row r="2176" spans="1:8" s="440" customFormat="1" x14ac:dyDescent="0.2">
      <c r="A2176" s="521" t="s">
        <v>1249</v>
      </c>
      <c r="B2176" s="431" t="s">
        <v>1250</v>
      </c>
      <c r="C2176" s="519">
        <v>39.36</v>
      </c>
      <c r="D2176" s="520" t="s">
        <v>129</v>
      </c>
      <c r="E2176" s="519">
        <v>109.66</v>
      </c>
      <c r="F2176" s="506">
        <f t="shared" si="143"/>
        <v>4316.22</v>
      </c>
      <c r="G2176" s="46"/>
      <c r="H2176" s="439"/>
    </row>
    <row r="2177" spans="1:8" s="440" customFormat="1" x14ac:dyDescent="0.2">
      <c r="A2177" s="521" t="s">
        <v>1251</v>
      </c>
      <c r="B2177" s="431" t="s">
        <v>1252</v>
      </c>
      <c r="C2177" s="519">
        <v>14.67</v>
      </c>
      <c r="D2177" s="520" t="s">
        <v>85</v>
      </c>
      <c r="E2177" s="519">
        <v>365.31</v>
      </c>
      <c r="F2177" s="506">
        <f t="shared" si="143"/>
        <v>5359.1</v>
      </c>
      <c r="G2177" s="46"/>
      <c r="H2177" s="439"/>
    </row>
    <row r="2178" spans="1:8" s="440" customFormat="1" x14ac:dyDescent="0.2">
      <c r="A2178" s="471"/>
      <c r="B2178" s="496"/>
      <c r="C2178" s="473"/>
      <c r="D2178" s="474"/>
      <c r="E2178" s="497"/>
      <c r="F2178" s="498"/>
      <c r="G2178" s="46"/>
      <c r="H2178" s="439"/>
    </row>
    <row r="2179" spans="1:8" s="440" customFormat="1" x14ac:dyDescent="0.2">
      <c r="A2179" s="518">
        <v>18</v>
      </c>
      <c r="B2179" s="429" t="s">
        <v>244</v>
      </c>
      <c r="C2179" s="473"/>
      <c r="D2179" s="474"/>
      <c r="E2179" s="497"/>
      <c r="F2179" s="498"/>
      <c r="G2179" s="46"/>
      <c r="H2179" s="439"/>
    </row>
    <row r="2180" spans="1:8" s="440" customFormat="1" x14ac:dyDescent="0.2">
      <c r="A2180" s="471"/>
      <c r="B2180" s="496"/>
      <c r="C2180" s="473"/>
      <c r="D2180" s="474"/>
      <c r="E2180" s="497"/>
      <c r="F2180" s="498"/>
      <c r="G2180" s="46"/>
      <c r="H2180" s="439"/>
    </row>
    <row r="2181" spans="1:8" s="440" customFormat="1" x14ac:dyDescent="0.2">
      <c r="A2181" s="527">
        <v>18.2</v>
      </c>
      <c r="B2181" s="429" t="s">
        <v>234</v>
      </c>
      <c r="C2181" s="519"/>
      <c r="D2181" s="517"/>
      <c r="E2181" s="542"/>
      <c r="F2181" s="506"/>
      <c r="G2181" s="46"/>
      <c r="H2181" s="439"/>
    </row>
    <row r="2182" spans="1:8" s="440" customFormat="1" x14ac:dyDescent="0.2">
      <c r="A2182" s="521" t="s">
        <v>900</v>
      </c>
      <c r="B2182" s="431" t="s">
        <v>1105</v>
      </c>
      <c r="C2182" s="519">
        <v>66.19</v>
      </c>
      <c r="D2182" s="520" t="s">
        <v>85</v>
      </c>
      <c r="E2182" s="519">
        <v>106.99</v>
      </c>
      <c r="F2182" s="506">
        <f t="shared" ref="F2182" si="144">ROUND(C2182*E2182,2)</f>
        <v>7081.67</v>
      </c>
      <c r="G2182" s="46"/>
      <c r="H2182" s="439"/>
    </row>
    <row r="2183" spans="1:8" s="440" customFormat="1" ht="8.25" customHeight="1" x14ac:dyDescent="0.2">
      <c r="A2183" s="471"/>
      <c r="B2183" s="496"/>
      <c r="C2183" s="473"/>
      <c r="D2183" s="474"/>
      <c r="E2183" s="497"/>
      <c r="F2183" s="498"/>
      <c r="G2183" s="46"/>
      <c r="H2183" s="439"/>
    </row>
    <row r="2184" spans="1:8" s="440" customFormat="1" x14ac:dyDescent="0.2">
      <c r="A2184" s="527">
        <v>18.3</v>
      </c>
      <c r="B2184" s="429" t="s">
        <v>1134</v>
      </c>
      <c r="C2184" s="473"/>
      <c r="D2184" s="474"/>
      <c r="E2184" s="497"/>
      <c r="F2184" s="498"/>
      <c r="G2184" s="46"/>
      <c r="H2184" s="439"/>
    </row>
    <row r="2185" spans="1:8" s="440" customFormat="1" x14ac:dyDescent="0.2">
      <c r="A2185" s="529" t="s">
        <v>1253</v>
      </c>
      <c r="B2185" s="441" t="s">
        <v>1254</v>
      </c>
      <c r="C2185" s="530">
        <v>18.16</v>
      </c>
      <c r="D2185" s="531" t="s">
        <v>38</v>
      </c>
      <c r="E2185" s="530">
        <v>25666.5</v>
      </c>
      <c r="F2185" s="532">
        <f t="shared" ref="F2185:F2186" si="145">ROUND(C2185*E2185,2)</f>
        <v>466103.64</v>
      </c>
      <c r="G2185" s="46"/>
      <c r="H2185" s="439"/>
    </row>
    <row r="2186" spans="1:8" s="440" customFormat="1" x14ac:dyDescent="0.2">
      <c r="A2186" s="528" t="s">
        <v>1255</v>
      </c>
      <c r="B2186" s="431" t="s">
        <v>1256</v>
      </c>
      <c r="C2186" s="519">
        <v>0.31</v>
      </c>
      <c r="D2186" s="520" t="s">
        <v>38</v>
      </c>
      <c r="E2186" s="519">
        <v>23514.17</v>
      </c>
      <c r="F2186" s="506">
        <f t="shared" si="145"/>
        <v>7289.39</v>
      </c>
      <c r="G2186" s="46"/>
      <c r="H2186" s="439"/>
    </row>
    <row r="2187" spans="1:8" s="440" customFormat="1" x14ac:dyDescent="0.2">
      <c r="A2187" s="471"/>
      <c r="B2187" s="496"/>
      <c r="C2187" s="473"/>
      <c r="D2187" s="474"/>
      <c r="E2187" s="497"/>
      <c r="F2187" s="498"/>
      <c r="G2187" s="46"/>
      <c r="H2187" s="439"/>
    </row>
    <row r="2188" spans="1:8" s="440" customFormat="1" ht="24.75" customHeight="1" x14ac:dyDescent="0.2">
      <c r="A2188" s="540">
        <v>18.399999999999999</v>
      </c>
      <c r="B2188" s="429" t="s">
        <v>1257</v>
      </c>
      <c r="C2188" s="473"/>
      <c r="D2188" s="474"/>
      <c r="E2188" s="497"/>
      <c r="F2188" s="498"/>
      <c r="G2188" s="46"/>
      <c r="H2188" s="439"/>
    </row>
    <row r="2189" spans="1:8" s="440" customFormat="1" ht="25.5" x14ac:dyDescent="0.2">
      <c r="A2189" s="525" t="s">
        <v>1258</v>
      </c>
      <c r="B2189" s="431" t="s">
        <v>1218</v>
      </c>
      <c r="C2189" s="523">
        <v>3</v>
      </c>
      <c r="D2189" s="520" t="s">
        <v>30</v>
      </c>
      <c r="E2189" s="519">
        <v>1318</v>
      </c>
      <c r="F2189" s="506">
        <f t="shared" ref="F2189:F2194" si="146">ROUND(C2189*E2189,2)</f>
        <v>3954</v>
      </c>
      <c r="G2189" s="46"/>
      <c r="H2189" s="439"/>
    </row>
    <row r="2190" spans="1:8" s="440" customFormat="1" x14ac:dyDescent="0.2">
      <c r="A2190" s="525" t="s">
        <v>1259</v>
      </c>
      <c r="B2190" s="431" t="s">
        <v>1150</v>
      </c>
      <c r="C2190" s="523">
        <v>1</v>
      </c>
      <c r="D2190" s="520" t="s">
        <v>30</v>
      </c>
      <c r="E2190" s="519">
        <v>1977</v>
      </c>
      <c r="F2190" s="506">
        <f t="shared" si="146"/>
        <v>1977</v>
      </c>
      <c r="G2190" s="46"/>
      <c r="H2190" s="439"/>
    </row>
    <row r="2191" spans="1:8" s="440" customFormat="1" x14ac:dyDescent="0.2">
      <c r="A2191" s="525" t="s">
        <v>1260</v>
      </c>
      <c r="B2191" s="431" t="s">
        <v>1199</v>
      </c>
      <c r="C2191" s="523">
        <v>2</v>
      </c>
      <c r="D2191" s="520" t="s">
        <v>30</v>
      </c>
      <c r="E2191" s="519">
        <v>1200</v>
      </c>
      <c r="F2191" s="506">
        <f t="shared" si="146"/>
        <v>2400</v>
      </c>
      <c r="G2191" s="46"/>
      <c r="H2191" s="439"/>
    </row>
    <row r="2192" spans="1:8" s="440" customFormat="1" x14ac:dyDescent="0.2">
      <c r="A2192" s="525" t="s">
        <v>1261</v>
      </c>
      <c r="B2192" s="431" t="s">
        <v>1124</v>
      </c>
      <c r="C2192" s="523">
        <v>2</v>
      </c>
      <c r="D2192" s="520" t="s">
        <v>30</v>
      </c>
      <c r="E2192" s="519">
        <v>850</v>
      </c>
      <c r="F2192" s="506">
        <f t="shared" si="146"/>
        <v>1700</v>
      </c>
      <c r="G2192" s="46"/>
      <c r="H2192" s="439"/>
    </row>
    <row r="2193" spans="1:8" s="440" customFormat="1" x14ac:dyDescent="0.2">
      <c r="A2193" s="525" t="s">
        <v>1262</v>
      </c>
      <c r="B2193" s="431" t="s">
        <v>1126</v>
      </c>
      <c r="C2193" s="523">
        <v>2</v>
      </c>
      <c r="D2193" s="520" t="s">
        <v>30</v>
      </c>
      <c r="E2193" s="519">
        <v>659</v>
      </c>
      <c r="F2193" s="506">
        <f t="shared" si="146"/>
        <v>1318</v>
      </c>
      <c r="G2193" s="46"/>
      <c r="H2193" s="439"/>
    </row>
    <row r="2194" spans="1:8" s="440" customFormat="1" x14ac:dyDescent="0.2">
      <c r="A2194" s="525" t="s">
        <v>1263</v>
      </c>
      <c r="B2194" s="431" t="s">
        <v>1128</v>
      </c>
      <c r="C2194" s="523">
        <v>1</v>
      </c>
      <c r="D2194" s="520" t="s">
        <v>1090</v>
      </c>
      <c r="E2194" s="519">
        <v>2100</v>
      </c>
      <c r="F2194" s="506">
        <f t="shared" si="146"/>
        <v>2100</v>
      </c>
      <c r="G2194" s="46"/>
      <c r="H2194" s="439"/>
    </row>
    <row r="2195" spans="1:8" s="440" customFormat="1" x14ac:dyDescent="0.2">
      <c r="A2195" s="471"/>
      <c r="B2195" s="496"/>
      <c r="C2195" s="473"/>
      <c r="D2195" s="474"/>
      <c r="E2195" s="497"/>
      <c r="F2195" s="498"/>
      <c r="G2195" s="46"/>
      <c r="H2195" s="439"/>
    </row>
    <row r="2196" spans="1:8" s="440" customFormat="1" x14ac:dyDescent="0.2">
      <c r="A2196" s="518">
        <v>19</v>
      </c>
      <c r="B2196" s="429" t="s">
        <v>246</v>
      </c>
      <c r="C2196" s="473"/>
      <c r="D2196" s="474"/>
      <c r="E2196" s="497"/>
      <c r="F2196" s="498"/>
      <c r="G2196" s="46"/>
      <c r="H2196" s="439"/>
    </row>
    <row r="2197" spans="1:8" s="440" customFormat="1" x14ac:dyDescent="0.2">
      <c r="A2197" s="471"/>
      <c r="B2197" s="496"/>
      <c r="C2197" s="473"/>
      <c r="D2197" s="474"/>
      <c r="E2197" s="497"/>
      <c r="F2197" s="498"/>
      <c r="G2197" s="46"/>
      <c r="H2197" s="439"/>
    </row>
    <row r="2198" spans="1:8" s="440" customFormat="1" x14ac:dyDescent="0.2">
      <c r="A2198" s="527">
        <v>19.2</v>
      </c>
      <c r="B2198" s="427" t="s">
        <v>234</v>
      </c>
      <c r="C2198" s="519"/>
      <c r="D2198" s="520"/>
      <c r="E2198" s="519"/>
      <c r="F2198" s="506">
        <f t="shared" ref="F2198:F2202" si="147">ROUND(C2198*E2198,2)</f>
        <v>0</v>
      </c>
      <c r="G2198" s="46"/>
      <c r="H2198" s="439"/>
    </row>
    <row r="2199" spans="1:8" s="440" customFormat="1" x14ac:dyDescent="0.2">
      <c r="A2199" s="521" t="s">
        <v>1264</v>
      </c>
      <c r="B2199" s="431" t="s">
        <v>1105</v>
      </c>
      <c r="C2199" s="519">
        <v>18.05</v>
      </c>
      <c r="D2199" s="520" t="s">
        <v>85</v>
      </c>
      <c r="E2199" s="519">
        <v>106.99</v>
      </c>
      <c r="F2199" s="506">
        <f t="shared" si="147"/>
        <v>1931.17</v>
      </c>
      <c r="G2199" s="46"/>
      <c r="H2199" s="439"/>
    </row>
    <row r="2200" spans="1:8" s="440" customFormat="1" x14ac:dyDescent="0.2">
      <c r="A2200" s="521" t="s">
        <v>1265</v>
      </c>
      <c r="B2200" s="431" t="s">
        <v>1107</v>
      </c>
      <c r="C2200" s="519">
        <v>18.05</v>
      </c>
      <c r="D2200" s="520" t="s">
        <v>85</v>
      </c>
      <c r="E2200" s="519">
        <v>557.17999999999995</v>
      </c>
      <c r="F2200" s="506">
        <f t="shared" si="147"/>
        <v>10057.1</v>
      </c>
      <c r="G2200" s="46"/>
      <c r="H2200" s="439"/>
    </row>
    <row r="2201" spans="1:8" s="440" customFormat="1" x14ac:dyDescent="0.2">
      <c r="A2201" s="521" t="s">
        <v>1266</v>
      </c>
      <c r="B2201" s="431" t="s">
        <v>1239</v>
      </c>
      <c r="C2201" s="519">
        <v>1.32</v>
      </c>
      <c r="D2201" s="520" t="s">
        <v>85</v>
      </c>
      <c r="E2201" s="519">
        <v>468.85</v>
      </c>
      <c r="F2201" s="506">
        <f t="shared" si="147"/>
        <v>618.88</v>
      </c>
      <c r="G2201" s="46"/>
      <c r="H2201" s="439"/>
    </row>
    <row r="2202" spans="1:8" s="440" customFormat="1" x14ac:dyDescent="0.2">
      <c r="A2202" s="521" t="s">
        <v>1267</v>
      </c>
      <c r="B2202" s="431" t="s">
        <v>1250</v>
      </c>
      <c r="C2202" s="519">
        <v>4.5999999999999996</v>
      </c>
      <c r="D2202" s="520" t="s">
        <v>129</v>
      </c>
      <c r="E2202" s="519">
        <v>109.66</v>
      </c>
      <c r="F2202" s="506">
        <f t="shared" si="147"/>
        <v>504.44</v>
      </c>
      <c r="G2202" s="46"/>
      <c r="H2202" s="439"/>
    </row>
    <row r="2203" spans="1:8" s="440" customFormat="1" x14ac:dyDescent="0.2">
      <c r="A2203" s="471"/>
      <c r="B2203" s="496"/>
      <c r="C2203" s="473"/>
      <c r="D2203" s="474"/>
      <c r="E2203" s="497"/>
      <c r="F2203" s="498"/>
      <c r="G2203" s="46"/>
      <c r="H2203" s="439"/>
    </row>
    <row r="2204" spans="1:8" s="440" customFormat="1" x14ac:dyDescent="0.2">
      <c r="A2204" s="518">
        <v>20</v>
      </c>
      <c r="B2204" s="429" t="s">
        <v>264</v>
      </c>
      <c r="C2204" s="473"/>
      <c r="D2204" s="474"/>
      <c r="E2204" s="497"/>
      <c r="F2204" s="498"/>
      <c r="G2204" s="46"/>
      <c r="H2204" s="439"/>
    </row>
    <row r="2205" spans="1:8" s="440" customFormat="1" x14ac:dyDescent="0.2">
      <c r="A2205" s="471"/>
      <c r="B2205" s="496"/>
      <c r="C2205" s="473"/>
      <c r="D2205" s="474"/>
      <c r="E2205" s="497"/>
      <c r="F2205" s="498"/>
      <c r="G2205" s="46"/>
      <c r="H2205" s="439"/>
    </row>
    <row r="2206" spans="1:8" s="440" customFormat="1" x14ac:dyDescent="0.2">
      <c r="A2206" s="527">
        <v>20.2</v>
      </c>
      <c r="B2206" s="427" t="s">
        <v>234</v>
      </c>
      <c r="C2206" s="519"/>
      <c r="D2206" s="520"/>
      <c r="E2206" s="519"/>
      <c r="F2206" s="506">
        <f t="shared" ref="F2206:F2207" si="148">ROUND(C2206*E2206,2)</f>
        <v>0</v>
      </c>
      <c r="G2206" s="46"/>
      <c r="H2206" s="439"/>
    </row>
    <row r="2207" spans="1:8" s="440" customFormat="1" x14ac:dyDescent="0.2">
      <c r="A2207" s="525" t="s">
        <v>267</v>
      </c>
      <c r="B2207" s="431" t="s">
        <v>1252</v>
      </c>
      <c r="C2207" s="519">
        <v>10.65</v>
      </c>
      <c r="D2207" s="520" t="s">
        <v>85</v>
      </c>
      <c r="E2207" s="519">
        <v>365.31</v>
      </c>
      <c r="F2207" s="506">
        <f t="shared" si="148"/>
        <v>3890.55</v>
      </c>
      <c r="G2207" s="46"/>
      <c r="H2207" s="439"/>
    </row>
    <row r="2208" spans="1:8" s="440" customFormat="1" x14ac:dyDescent="0.2">
      <c r="A2208" s="471"/>
      <c r="B2208" s="496"/>
      <c r="C2208" s="473"/>
      <c r="D2208" s="474"/>
      <c r="E2208" s="497"/>
      <c r="F2208" s="498"/>
      <c r="G2208" s="46"/>
      <c r="H2208" s="439"/>
    </row>
    <row r="2209" spans="1:8" s="440" customFormat="1" x14ac:dyDescent="0.2">
      <c r="A2209" s="283">
        <v>20.399999999999999</v>
      </c>
      <c r="B2209" s="524" t="s">
        <v>1268</v>
      </c>
      <c r="C2209" s="473"/>
      <c r="D2209" s="474"/>
      <c r="E2209" s="497"/>
      <c r="F2209" s="498"/>
      <c r="G2209" s="46"/>
      <c r="H2209" s="439"/>
    </row>
    <row r="2210" spans="1:8" s="440" customFormat="1" ht="25.5" x14ac:dyDescent="0.2">
      <c r="A2210" s="528" t="s">
        <v>1269</v>
      </c>
      <c r="B2210" s="543" t="s">
        <v>1270</v>
      </c>
      <c r="C2210" s="523">
        <v>1</v>
      </c>
      <c r="D2210" s="520" t="s">
        <v>25</v>
      </c>
      <c r="E2210" s="519">
        <v>8992.2999999999993</v>
      </c>
      <c r="F2210" s="506">
        <f t="shared" ref="F2210:F2211" si="149">ROUND(C2210*E2210,2)</f>
        <v>8992.2999999999993</v>
      </c>
      <c r="G2210" s="46"/>
      <c r="H2210" s="439"/>
    </row>
    <row r="2211" spans="1:8" s="440" customFormat="1" ht="26.25" customHeight="1" x14ac:dyDescent="0.2">
      <c r="A2211" s="528" t="s">
        <v>1271</v>
      </c>
      <c r="B2211" s="543" t="s">
        <v>1272</v>
      </c>
      <c r="C2211" s="523">
        <v>1</v>
      </c>
      <c r="D2211" s="520" t="s">
        <v>25</v>
      </c>
      <c r="E2211" s="519">
        <v>8992.2999999999993</v>
      </c>
      <c r="F2211" s="506">
        <f t="shared" si="149"/>
        <v>8992.2999999999993</v>
      </c>
      <c r="G2211" s="46"/>
      <c r="H2211" s="439"/>
    </row>
    <row r="2212" spans="1:8" s="440" customFormat="1" x14ac:dyDescent="0.2">
      <c r="A2212" s="471"/>
      <c r="B2212" s="496"/>
      <c r="C2212" s="473"/>
      <c r="D2212" s="474"/>
      <c r="E2212" s="497"/>
      <c r="F2212" s="498"/>
      <c r="G2212" s="46"/>
      <c r="H2212" s="439"/>
    </row>
    <row r="2213" spans="1:8" s="440" customFormat="1" ht="25.5" x14ac:dyDescent="0.2">
      <c r="A2213" s="518">
        <v>21</v>
      </c>
      <c r="B2213" s="429" t="s">
        <v>275</v>
      </c>
      <c r="C2213" s="473"/>
      <c r="D2213" s="474"/>
      <c r="E2213" s="497"/>
      <c r="F2213" s="498"/>
      <c r="G2213" s="46"/>
      <c r="H2213" s="439"/>
    </row>
    <row r="2214" spans="1:8" s="440" customFormat="1" x14ac:dyDescent="0.2">
      <c r="A2214" s="518"/>
      <c r="B2214" s="429"/>
      <c r="C2214" s="473"/>
      <c r="D2214" s="474"/>
      <c r="E2214" s="497"/>
      <c r="F2214" s="498"/>
      <c r="G2214" s="46"/>
      <c r="H2214" s="439"/>
    </row>
    <row r="2215" spans="1:8" s="440" customFormat="1" x14ac:dyDescent="0.2">
      <c r="A2215" s="527">
        <v>21.1</v>
      </c>
      <c r="B2215" s="429" t="s">
        <v>276</v>
      </c>
      <c r="C2215" s="473"/>
      <c r="D2215" s="474"/>
      <c r="E2215" s="497"/>
      <c r="F2215" s="498"/>
      <c r="G2215" s="46"/>
      <c r="H2215" s="439"/>
    </row>
    <row r="2216" spans="1:8" s="440" customFormat="1" ht="25.5" x14ac:dyDescent="0.2">
      <c r="A2216" s="521" t="s">
        <v>1273</v>
      </c>
      <c r="B2216" s="431" t="s">
        <v>1274</v>
      </c>
      <c r="C2216" s="523">
        <v>1</v>
      </c>
      <c r="D2216" s="520" t="s">
        <v>25</v>
      </c>
      <c r="E2216" s="519">
        <v>6000</v>
      </c>
      <c r="F2216" s="506">
        <f>ROUND(C2216*E2216,2)</f>
        <v>6000</v>
      </c>
      <c r="G2216" s="46"/>
      <c r="H2216" s="439"/>
    </row>
    <row r="2217" spans="1:8" s="440" customFormat="1" x14ac:dyDescent="0.2">
      <c r="A2217" s="471"/>
      <c r="B2217" s="496"/>
      <c r="C2217" s="473"/>
      <c r="D2217" s="474"/>
      <c r="E2217" s="497"/>
      <c r="F2217" s="498"/>
      <c r="G2217" s="46"/>
      <c r="H2217" s="439"/>
    </row>
    <row r="2218" spans="1:8" s="440" customFormat="1" x14ac:dyDescent="0.2">
      <c r="A2218" s="518">
        <v>22</v>
      </c>
      <c r="B2218" s="429" t="s">
        <v>283</v>
      </c>
      <c r="C2218" s="473"/>
      <c r="D2218" s="474"/>
      <c r="E2218" s="497"/>
      <c r="F2218" s="498"/>
      <c r="G2218" s="46"/>
      <c r="H2218" s="439"/>
    </row>
    <row r="2219" spans="1:8" s="440" customFormat="1" x14ac:dyDescent="0.2">
      <c r="A2219" s="525" t="s">
        <v>1275</v>
      </c>
      <c r="B2219" s="431" t="s">
        <v>1276</v>
      </c>
      <c r="C2219" s="519">
        <v>216.84</v>
      </c>
      <c r="D2219" s="520" t="s">
        <v>129</v>
      </c>
      <c r="E2219" s="519">
        <v>97.7</v>
      </c>
      <c r="F2219" s="506">
        <f t="shared" ref="F2219" si="150">ROUND(C2219*E2219,2)</f>
        <v>21185.27</v>
      </c>
      <c r="G2219" s="46"/>
      <c r="H2219" s="439"/>
    </row>
    <row r="2220" spans="1:8" s="501" customFormat="1" x14ac:dyDescent="0.2">
      <c r="A2220" s="521">
        <v>22.15</v>
      </c>
      <c r="B2220" s="431" t="s">
        <v>1277</v>
      </c>
      <c r="C2220" s="519">
        <v>1</v>
      </c>
      <c r="D2220" s="520" t="s">
        <v>1090</v>
      </c>
      <c r="E2220" s="519">
        <v>22390.78</v>
      </c>
      <c r="F2220" s="506">
        <f>ROUND(C2220*E2220,2)</f>
        <v>22390.78</v>
      </c>
      <c r="G2220" s="46"/>
      <c r="H2220" s="502"/>
    </row>
    <row r="2221" spans="1:8" s="440" customFormat="1" x14ac:dyDescent="0.2">
      <c r="A2221" s="525"/>
      <c r="B2221" s="431"/>
      <c r="C2221" s="519"/>
      <c r="D2221" s="520"/>
      <c r="E2221" s="519"/>
      <c r="F2221" s="506"/>
      <c r="G2221" s="46"/>
      <c r="H2221" s="439"/>
    </row>
    <row r="2222" spans="1:8" s="440" customFormat="1" ht="25.5" x14ac:dyDescent="0.2">
      <c r="A2222" s="544">
        <v>33</v>
      </c>
      <c r="B2222" s="429" t="s">
        <v>1278</v>
      </c>
      <c r="C2222" s="523">
        <v>1</v>
      </c>
      <c r="D2222" s="520" t="s">
        <v>25</v>
      </c>
      <c r="E2222" s="519">
        <v>14913.94</v>
      </c>
      <c r="F2222" s="506">
        <f>ROUND(C2222*E2222,2)</f>
        <v>14913.94</v>
      </c>
      <c r="G2222" s="46"/>
      <c r="H2222" s="439"/>
    </row>
    <row r="2223" spans="1:8" s="440" customFormat="1" x14ac:dyDescent="0.2">
      <c r="A2223" s="525"/>
      <c r="B2223" s="431"/>
      <c r="C2223" s="519"/>
      <c r="D2223" s="520"/>
      <c r="E2223" s="519"/>
      <c r="F2223" s="506"/>
      <c r="G2223" s="46"/>
      <c r="H2223" s="439"/>
    </row>
    <row r="2224" spans="1:8" s="440" customFormat="1" x14ac:dyDescent="0.2">
      <c r="A2224" s="517" t="s">
        <v>71</v>
      </c>
      <c r="B2224" s="427" t="s">
        <v>304</v>
      </c>
      <c r="C2224" s="473"/>
      <c r="D2224" s="474"/>
      <c r="E2224" s="497"/>
      <c r="F2224" s="498"/>
      <c r="G2224" s="46"/>
      <c r="H2224" s="439"/>
    </row>
    <row r="2225" spans="1:11" s="440" customFormat="1" x14ac:dyDescent="0.2">
      <c r="A2225" s="471"/>
      <c r="B2225" s="496"/>
      <c r="C2225" s="473"/>
      <c r="D2225" s="474"/>
      <c r="E2225" s="497"/>
      <c r="F2225" s="498"/>
      <c r="G2225" s="46"/>
      <c r="H2225" s="439"/>
    </row>
    <row r="2226" spans="1:11" s="440" customFormat="1" x14ac:dyDescent="0.2">
      <c r="A2226" s="518">
        <v>3</v>
      </c>
      <c r="B2226" s="429" t="s">
        <v>307</v>
      </c>
      <c r="C2226" s="473"/>
      <c r="D2226" s="474"/>
      <c r="E2226" s="497"/>
      <c r="F2226" s="498"/>
      <c r="G2226" s="46"/>
      <c r="H2226" s="439"/>
    </row>
    <row r="2227" spans="1:11" s="440" customFormat="1" ht="25.5" x14ac:dyDescent="0.2">
      <c r="A2227" s="542">
        <v>3.13</v>
      </c>
      <c r="B2227" s="431" t="s">
        <v>1279</v>
      </c>
      <c r="C2227" s="519">
        <v>2.87</v>
      </c>
      <c r="D2227" s="520" t="s">
        <v>38</v>
      </c>
      <c r="E2227" s="519">
        <v>13474.05</v>
      </c>
      <c r="F2227" s="506">
        <f t="shared" ref="F2227" si="151">ROUND(C2227*E2227,2)</f>
        <v>38670.519999999997</v>
      </c>
      <c r="G2227" s="46"/>
      <c r="H2227" s="439"/>
    </row>
    <row r="2228" spans="1:11" s="440" customFormat="1" x14ac:dyDescent="0.2">
      <c r="A2228" s="471"/>
      <c r="B2228" s="496"/>
      <c r="C2228" s="473"/>
      <c r="D2228" s="474"/>
      <c r="E2228" s="497"/>
      <c r="F2228" s="498"/>
      <c r="G2228" s="46"/>
      <c r="H2228" s="500"/>
      <c r="I2228" s="501"/>
      <c r="J2228" s="501"/>
      <c r="K2228" s="501"/>
    </row>
    <row r="2229" spans="1:11" s="440" customFormat="1" x14ac:dyDescent="0.2">
      <c r="A2229" s="518">
        <v>5</v>
      </c>
      <c r="B2229" s="429" t="s">
        <v>234</v>
      </c>
      <c r="C2229" s="473"/>
      <c r="D2229" s="474"/>
      <c r="E2229" s="497"/>
      <c r="F2229" s="498"/>
      <c r="G2229" s="46"/>
      <c r="H2229" s="500"/>
      <c r="I2229" s="501"/>
      <c r="J2229" s="501"/>
      <c r="K2229" s="501"/>
    </row>
    <row r="2230" spans="1:11" s="440" customFormat="1" x14ac:dyDescent="0.2">
      <c r="A2230" s="542">
        <v>5.0999999999999996</v>
      </c>
      <c r="B2230" s="431" t="s">
        <v>1280</v>
      </c>
      <c r="C2230" s="519">
        <v>18.3</v>
      </c>
      <c r="D2230" s="520" t="s">
        <v>85</v>
      </c>
      <c r="E2230" s="417">
        <v>229.34</v>
      </c>
      <c r="F2230" s="506">
        <f t="shared" ref="F2230" si="152">ROUND(C2230*E2230,2)</f>
        <v>4196.92</v>
      </c>
      <c r="G2230" s="46"/>
      <c r="H2230" s="500"/>
      <c r="I2230" s="501"/>
      <c r="J2230" s="501"/>
      <c r="K2230" s="501"/>
    </row>
    <row r="2231" spans="1:11" s="440" customFormat="1" x14ac:dyDescent="0.2">
      <c r="A2231" s="471"/>
      <c r="B2231" s="496"/>
      <c r="C2231" s="473"/>
      <c r="D2231" s="474"/>
      <c r="E2231" s="497"/>
      <c r="F2231" s="498"/>
      <c r="G2231" s="46"/>
      <c r="H2231" s="500"/>
      <c r="I2231" s="501"/>
      <c r="J2231" s="501"/>
      <c r="K2231" s="501"/>
    </row>
    <row r="2232" spans="1:11" s="440" customFormat="1" x14ac:dyDescent="0.2">
      <c r="A2232" s="518">
        <v>6</v>
      </c>
      <c r="B2232" s="429" t="s">
        <v>332</v>
      </c>
      <c r="C2232" s="473"/>
      <c r="D2232" s="474"/>
      <c r="E2232" s="497"/>
      <c r="F2232" s="498"/>
      <c r="G2232" s="46"/>
      <c r="H2232" s="500"/>
      <c r="I2232" s="501"/>
      <c r="J2232" s="501"/>
      <c r="K2232" s="501"/>
    </row>
    <row r="2233" spans="1:11" s="440" customFormat="1" x14ac:dyDescent="0.2">
      <c r="A2233" s="541">
        <v>6.3</v>
      </c>
      <c r="B2233" s="431" t="s">
        <v>1281</v>
      </c>
      <c r="C2233" s="519">
        <v>1</v>
      </c>
      <c r="D2233" s="520" t="s">
        <v>25</v>
      </c>
      <c r="E2233" s="519">
        <v>22376.37</v>
      </c>
      <c r="F2233" s="506">
        <f t="shared" ref="F2233" si="153">ROUND(C2233*E2233,2)</f>
        <v>22376.37</v>
      </c>
      <c r="G2233" s="46"/>
      <c r="H2233" s="545"/>
      <c r="I2233" s="545"/>
      <c r="J2233" s="501"/>
      <c r="K2233" s="501"/>
    </row>
    <row r="2234" spans="1:11" s="440" customFormat="1" x14ac:dyDescent="0.2">
      <c r="A2234" s="511"/>
      <c r="B2234" s="512"/>
      <c r="C2234" s="513"/>
      <c r="D2234" s="514"/>
      <c r="E2234" s="515"/>
      <c r="F2234" s="516"/>
      <c r="G2234" s="46"/>
      <c r="H2234" s="500"/>
      <c r="I2234" s="501"/>
      <c r="J2234" s="501"/>
      <c r="K2234" s="501"/>
    </row>
    <row r="2235" spans="1:11" s="440" customFormat="1" x14ac:dyDescent="0.2">
      <c r="A2235" s="518">
        <v>15</v>
      </c>
      <c r="B2235" s="429" t="s">
        <v>381</v>
      </c>
      <c r="C2235" s="473"/>
      <c r="D2235" s="474"/>
      <c r="E2235" s="497" t="s">
        <v>1282</v>
      </c>
      <c r="F2235" s="498"/>
      <c r="G2235" s="46"/>
      <c r="H2235" s="500"/>
      <c r="I2235" s="501"/>
      <c r="J2235" s="501"/>
      <c r="K2235" s="501"/>
    </row>
    <row r="2236" spans="1:11" s="501" customFormat="1" x14ac:dyDescent="0.2">
      <c r="A2236" s="471">
        <v>15.9</v>
      </c>
      <c r="B2236" s="546" t="s">
        <v>1283</v>
      </c>
      <c r="C2236" s="519">
        <v>1</v>
      </c>
      <c r="D2236" s="520" t="s">
        <v>25</v>
      </c>
      <c r="E2236" s="519">
        <v>267663.15000000002</v>
      </c>
      <c r="F2236" s="506">
        <f t="shared" ref="F2236:F2238" si="154">ROUND(C2236*E2236,2)</f>
        <v>267663.15000000002</v>
      </c>
      <c r="G2236" s="46"/>
      <c r="H2236" s="500"/>
    </row>
    <row r="2237" spans="1:11" s="501" customFormat="1" x14ac:dyDescent="0.2">
      <c r="A2237" s="542">
        <v>15.1</v>
      </c>
      <c r="B2237" s="539" t="s">
        <v>487</v>
      </c>
      <c r="C2237" s="547">
        <v>1</v>
      </c>
      <c r="D2237" s="548" t="s">
        <v>25</v>
      </c>
      <c r="E2237" s="547">
        <v>117287.05</v>
      </c>
      <c r="F2237" s="506">
        <f t="shared" si="154"/>
        <v>117287.05</v>
      </c>
      <c r="G2237" s="46"/>
    </row>
    <row r="2238" spans="1:11" s="440" customFormat="1" ht="41.25" customHeight="1" x14ac:dyDescent="0.2">
      <c r="A2238" s="542">
        <v>15.11</v>
      </c>
      <c r="B2238" s="539" t="s">
        <v>1284</v>
      </c>
      <c r="C2238" s="547">
        <v>1</v>
      </c>
      <c r="D2238" s="548" t="s">
        <v>25</v>
      </c>
      <c r="E2238" s="547">
        <v>34404.78</v>
      </c>
      <c r="F2238" s="506">
        <f t="shared" si="154"/>
        <v>34404.78</v>
      </c>
      <c r="G2238" s="46"/>
      <c r="H2238" s="549"/>
    </row>
    <row r="2239" spans="1:11" s="440" customFormat="1" x14ac:dyDescent="0.2">
      <c r="A2239" s="471"/>
      <c r="B2239" s="496"/>
      <c r="C2239" s="473"/>
      <c r="D2239" s="474"/>
      <c r="E2239" s="497"/>
      <c r="F2239" s="498"/>
      <c r="G2239" s="46"/>
      <c r="H2239" s="439"/>
    </row>
    <row r="2240" spans="1:11" s="440" customFormat="1" x14ac:dyDescent="0.2">
      <c r="A2240" s="518">
        <v>17</v>
      </c>
      <c r="B2240" s="429" t="s">
        <v>397</v>
      </c>
      <c r="C2240" s="473"/>
      <c r="D2240" s="474"/>
      <c r="E2240" s="497"/>
      <c r="F2240" s="498"/>
      <c r="G2240" s="46"/>
      <c r="H2240" s="439"/>
    </row>
    <row r="2241" spans="1:8" s="501" customFormat="1" x14ac:dyDescent="0.2">
      <c r="A2241" s="541">
        <v>17.399999999999999</v>
      </c>
      <c r="B2241" s="431" t="s">
        <v>1285</v>
      </c>
      <c r="C2241" s="519">
        <v>1</v>
      </c>
      <c r="D2241" s="548" t="s">
        <v>25</v>
      </c>
      <c r="E2241" s="519">
        <v>23000</v>
      </c>
      <c r="F2241" s="506">
        <f t="shared" ref="F2241" si="155">ROUND(C2241*E2241,2)</f>
        <v>23000</v>
      </c>
      <c r="G2241" s="46"/>
      <c r="H2241" s="500"/>
    </row>
    <row r="2242" spans="1:8" s="440" customFormat="1" x14ac:dyDescent="0.2">
      <c r="A2242" s="471"/>
      <c r="B2242" s="496"/>
      <c r="C2242" s="473"/>
      <c r="D2242" s="474"/>
      <c r="E2242" s="497"/>
      <c r="F2242" s="498"/>
      <c r="G2242" s="46"/>
      <c r="H2242" s="439"/>
    </row>
    <row r="2243" spans="1:8" s="440" customFormat="1" x14ac:dyDescent="0.2">
      <c r="A2243" s="518" t="s">
        <v>76</v>
      </c>
      <c r="B2243" s="427" t="s">
        <v>428</v>
      </c>
      <c r="C2243" s="473"/>
      <c r="D2243" s="474"/>
      <c r="E2243" s="497"/>
      <c r="F2243" s="498"/>
      <c r="G2243" s="46"/>
      <c r="H2243" s="439"/>
    </row>
    <row r="2244" spans="1:8" s="440" customFormat="1" x14ac:dyDescent="0.2">
      <c r="A2244" s="471"/>
      <c r="B2244" s="496"/>
      <c r="C2244" s="473"/>
      <c r="D2244" s="474"/>
      <c r="E2244" s="497"/>
      <c r="F2244" s="498"/>
      <c r="G2244" s="46"/>
      <c r="H2244" s="439"/>
    </row>
    <row r="2245" spans="1:8" s="440" customFormat="1" x14ac:dyDescent="0.2">
      <c r="A2245" s="550">
        <v>10</v>
      </c>
      <c r="B2245" s="454" t="s">
        <v>446</v>
      </c>
      <c r="C2245" s="473"/>
      <c r="D2245" s="474"/>
      <c r="E2245" s="497"/>
      <c r="F2245" s="498"/>
      <c r="G2245" s="46"/>
      <c r="H2245" s="439"/>
    </row>
    <row r="2246" spans="1:8" s="501" customFormat="1" ht="76.5" x14ac:dyDescent="0.2">
      <c r="A2246" s="551">
        <v>10.7</v>
      </c>
      <c r="B2246" s="552" t="s">
        <v>1286</v>
      </c>
      <c r="C2246" s="519">
        <v>1</v>
      </c>
      <c r="D2246" s="548" t="s">
        <v>25</v>
      </c>
      <c r="E2246" s="519">
        <v>437721</v>
      </c>
      <c r="F2246" s="506">
        <f t="shared" ref="F2246:F2250" si="156">ROUND(C2246*E2246,2)</f>
        <v>437721</v>
      </c>
      <c r="G2246" s="46"/>
    </row>
    <row r="2247" spans="1:8" s="501" customFormat="1" ht="75" customHeight="1" x14ac:dyDescent="0.2">
      <c r="A2247" s="551">
        <v>10.8</v>
      </c>
      <c r="B2247" s="552" t="s">
        <v>1287</v>
      </c>
      <c r="C2247" s="519">
        <v>2</v>
      </c>
      <c r="D2247" s="548" t="s">
        <v>25</v>
      </c>
      <c r="E2247" s="519">
        <v>70800</v>
      </c>
      <c r="F2247" s="506">
        <f t="shared" si="156"/>
        <v>141600</v>
      </c>
      <c r="G2247" s="46"/>
      <c r="H2247" s="500"/>
    </row>
    <row r="2248" spans="1:8" s="501" customFormat="1" ht="54.75" customHeight="1" x14ac:dyDescent="0.2">
      <c r="A2248" s="551">
        <v>10.9</v>
      </c>
      <c r="B2248" s="552" t="s">
        <v>1288</v>
      </c>
      <c r="C2248" s="519">
        <v>2</v>
      </c>
      <c r="D2248" s="548" t="s">
        <v>25</v>
      </c>
      <c r="E2248" s="519">
        <v>32981</v>
      </c>
      <c r="F2248" s="506">
        <f t="shared" si="156"/>
        <v>65962</v>
      </c>
      <c r="G2248" s="46"/>
      <c r="H2248" s="500"/>
    </row>
    <row r="2249" spans="1:8" s="501" customFormat="1" ht="65.25" customHeight="1" x14ac:dyDescent="0.2">
      <c r="A2249" s="553">
        <v>10.1</v>
      </c>
      <c r="B2249" s="552" t="s">
        <v>1289</v>
      </c>
      <c r="C2249" s="519">
        <v>2</v>
      </c>
      <c r="D2249" s="548" t="s">
        <v>25</v>
      </c>
      <c r="E2249" s="519">
        <v>32391</v>
      </c>
      <c r="F2249" s="506">
        <f t="shared" si="156"/>
        <v>64782</v>
      </c>
      <c r="G2249" s="46"/>
      <c r="H2249" s="500"/>
    </row>
    <row r="2250" spans="1:8" s="501" customFormat="1" ht="38.25" x14ac:dyDescent="0.2">
      <c r="A2250" s="553">
        <v>10.11</v>
      </c>
      <c r="B2250" s="552" t="s">
        <v>1290</v>
      </c>
      <c r="C2250" s="519">
        <v>2</v>
      </c>
      <c r="D2250" s="548" t="s">
        <v>25</v>
      </c>
      <c r="E2250" s="519">
        <v>54752</v>
      </c>
      <c r="F2250" s="506">
        <f t="shared" si="156"/>
        <v>109504</v>
      </c>
      <c r="G2250" s="46"/>
      <c r="H2250" s="500"/>
    </row>
    <row r="2251" spans="1:8" s="440" customFormat="1" x14ac:dyDescent="0.2">
      <c r="A2251" s="471"/>
      <c r="B2251" s="496"/>
      <c r="C2251" s="473"/>
      <c r="D2251" s="474"/>
      <c r="E2251" s="497"/>
      <c r="F2251" s="498"/>
      <c r="G2251" s="46"/>
      <c r="H2251" s="439"/>
    </row>
    <row r="2252" spans="1:8" s="440" customFormat="1" x14ac:dyDescent="0.2">
      <c r="A2252" s="554">
        <v>11.1</v>
      </c>
      <c r="B2252" s="431" t="s">
        <v>1291</v>
      </c>
      <c r="C2252" s="519">
        <v>1</v>
      </c>
      <c r="D2252" s="548" t="s">
        <v>25</v>
      </c>
      <c r="E2252" s="519">
        <v>8000</v>
      </c>
      <c r="F2252" s="506">
        <f t="shared" ref="F2252" si="157">ROUND(C2252*E2252,2)</f>
        <v>8000</v>
      </c>
      <c r="G2252" s="46"/>
      <c r="H2252" s="500"/>
    </row>
    <row r="2253" spans="1:8" s="440" customFormat="1" x14ac:dyDescent="0.2">
      <c r="A2253" s="471"/>
      <c r="B2253" s="496"/>
      <c r="C2253" s="473"/>
      <c r="D2253" s="474"/>
      <c r="E2253" s="497"/>
      <c r="F2253" s="498"/>
      <c r="G2253" s="46"/>
      <c r="H2253" s="439"/>
    </row>
    <row r="2254" spans="1:8" s="440" customFormat="1" ht="38.25" x14ac:dyDescent="0.2">
      <c r="A2254" s="555">
        <v>12</v>
      </c>
      <c r="B2254" s="454" t="s">
        <v>454</v>
      </c>
      <c r="C2254" s="473"/>
      <c r="D2254" s="474"/>
      <c r="E2254" s="497"/>
      <c r="F2254" s="498"/>
      <c r="G2254" s="46"/>
      <c r="H2254" s="439"/>
    </row>
    <row r="2255" spans="1:8" s="501" customFormat="1" ht="25.5" x14ac:dyDescent="0.2">
      <c r="A2255" s="551">
        <v>12.4</v>
      </c>
      <c r="B2255" s="552" t="s">
        <v>1292</v>
      </c>
      <c r="C2255" s="433">
        <v>1</v>
      </c>
      <c r="D2255" s="556" t="s">
        <v>25</v>
      </c>
      <c r="E2255" s="433">
        <v>241946.11</v>
      </c>
      <c r="F2255" s="506">
        <f t="shared" ref="F2255" si="158">ROUND(C2255*E2255,2)</f>
        <v>241946.11</v>
      </c>
      <c r="G2255" s="46"/>
      <c r="H2255" s="500"/>
    </row>
    <row r="2256" spans="1:8" s="440" customFormat="1" x14ac:dyDescent="0.2">
      <c r="A2256" s="471"/>
      <c r="B2256" s="496"/>
      <c r="C2256" s="473"/>
      <c r="D2256" s="474"/>
      <c r="E2256" s="497"/>
      <c r="F2256" s="498"/>
      <c r="G2256" s="46"/>
      <c r="H2256" s="439"/>
    </row>
    <row r="2257" spans="1:8" s="440" customFormat="1" x14ac:dyDescent="0.2">
      <c r="A2257" s="428" t="s">
        <v>499</v>
      </c>
      <c r="B2257" s="427" t="s">
        <v>500</v>
      </c>
      <c r="C2257" s="473"/>
      <c r="D2257" s="474"/>
      <c r="E2257" s="497"/>
      <c r="F2257" s="498"/>
      <c r="G2257" s="46"/>
      <c r="H2257" s="439"/>
    </row>
    <row r="2258" spans="1:8" s="440" customFormat="1" x14ac:dyDescent="0.2">
      <c r="A2258" s="471"/>
      <c r="B2258" s="496"/>
      <c r="C2258" s="473"/>
      <c r="D2258" s="474"/>
      <c r="E2258" s="497"/>
      <c r="F2258" s="498"/>
      <c r="G2258" s="46"/>
      <c r="H2258" s="439"/>
    </row>
    <row r="2259" spans="1:8" s="440" customFormat="1" x14ac:dyDescent="0.2">
      <c r="A2259" s="557">
        <v>1</v>
      </c>
      <c r="B2259" s="427" t="s">
        <v>501</v>
      </c>
      <c r="C2259" s="473"/>
      <c r="D2259" s="474"/>
      <c r="E2259" s="497"/>
      <c r="F2259" s="498"/>
      <c r="G2259" s="46"/>
      <c r="H2259" s="439"/>
    </row>
    <row r="2260" spans="1:8" s="440" customFormat="1" x14ac:dyDescent="0.2">
      <c r="A2260" s="558">
        <v>1.3</v>
      </c>
      <c r="B2260" s="539" t="s">
        <v>1293</v>
      </c>
      <c r="C2260" s="547">
        <v>1</v>
      </c>
      <c r="D2260" s="548" t="s">
        <v>25</v>
      </c>
      <c r="E2260" s="547">
        <v>30000</v>
      </c>
      <c r="F2260" s="506">
        <f>ROUND(C2260*E2260,2)</f>
        <v>30000</v>
      </c>
      <c r="G2260" s="46"/>
      <c r="H2260" s="439"/>
    </row>
    <row r="2261" spans="1:8" s="440" customFormat="1" x14ac:dyDescent="0.2">
      <c r="A2261" s="471"/>
      <c r="B2261" s="496"/>
      <c r="C2261" s="473"/>
      <c r="D2261" s="474"/>
      <c r="E2261" s="497"/>
      <c r="F2261" s="498"/>
      <c r="G2261" s="46"/>
      <c r="H2261" s="439"/>
    </row>
    <row r="2262" spans="1:8" s="440" customFormat="1" x14ac:dyDescent="0.2">
      <c r="A2262" s="557">
        <v>3</v>
      </c>
      <c r="B2262" s="427" t="s">
        <v>504</v>
      </c>
      <c r="C2262" s="473"/>
      <c r="D2262" s="474"/>
      <c r="E2262" s="497"/>
      <c r="F2262" s="498"/>
      <c r="G2262" s="46"/>
      <c r="H2262" s="439"/>
    </row>
    <row r="2263" spans="1:8" s="440" customFormat="1" x14ac:dyDescent="0.2">
      <c r="A2263" s="558">
        <v>3.4</v>
      </c>
      <c r="B2263" s="539" t="s">
        <v>1294</v>
      </c>
      <c r="C2263" s="547">
        <v>3</v>
      </c>
      <c r="D2263" s="548" t="s">
        <v>25</v>
      </c>
      <c r="E2263" s="547">
        <v>83250.17</v>
      </c>
      <c r="F2263" s="506">
        <f>ROUND(C2263*E2263,2)</f>
        <v>249750.51</v>
      </c>
      <c r="G2263" s="46"/>
      <c r="H2263" s="439"/>
    </row>
    <row r="2264" spans="1:8" s="440" customFormat="1" x14ac:dyDescent="0.2">
      <c r="A2264" s="559">
        <v>3.5</v>
      </c>
      <c r="B2264" s="560" t="s">
        <v>1295</v>
      </c>
      <c r="C2264" s="561">
        <v>2</v>
      </c>
      <c r="D2264" s="562" t="s">
        <v>25</v>
      </c>
      <c r="E2264" s="561">
        <v>56946.34</v>
      </c>
      <c r="F2264" s="532">
        <f>ROUND(C2264*E2264,2)</f>
        <v>113892.68</v>
      </c>
      <c r="G2264" s="46"/>
      <c r="H2264" s="439"/>
    </row>
    <row r="2265" spans="1:8" s="440" customFormat="1" x14ac:dyDescent="0.2">
      <c r="A2265" s="471"/>
      <c r="B2265" s="496"/>
      <c r="C2265" s="473"/>
      <c r="D2265" s="474"/>
      <c r="E2265" s="497"/>
      <c r="F2265" s="498"/>
      <c r="G2265" s="46"/>
      <c r="H2265" s="439"/>
    </row>
    <row r="2266" spans="1:8" s="440" customFormat="1" x14ac:dyDescent="0.2">
      <c r="A2266" s="428" t="s">
        <v>600</v>
      </c>
      <c r="B2266" s="427" t="s">
        <v>647</v>
      </c>
      <c r="C2266" s="473"/>
      <c r="D2266" s="474"/>
      <c r="E2266" s="497"/>
      <c r="F2266" s="498"/>
      <c r="G2266" s="46"/>
      <c r="H2266" s="439"/>
    </row>
    <row r="2267" spans="1:8" s="440" customFormat="1" x14ac:dyDescent="0.2">
      <c r="A2267" s="471"/>
      <c r="B2267" s="496"/>
      <c r="C2267" s="473"/>
      <c r="D2267" s="474"/>
      <c r="E2267" s="497"/>
      <c r="F2267" s="498"/>
      <c r="G2267" s="46"/>
      <c r="H2267" s="439"/>
    </row>
    <row r="2268" spans="1:8" s="440" customFormat="1" ht="38.25" x14ac:dyDescent="0.2">
      <c r="A2268" s="557">
        <v>4</v>
      </c>
      <c r="B2268" s="427" t="s">
        <v>652</v>
      </c>
      <c r="C2268" s="473"/>
      <c r="D2268" s="474"/>
      <c r="E2268" s="497"/>
      <c r="F2268" s="498"/>
      <c r="G2268" s="46"/>
      <c r="H2268" s="439"/>
    </row>
    <row r="2269" spans="1:8" s="440" customFormat="1" ht="25.5" x14ac:dyDescent="0.2">
      <c r="A2269" s="558">
        <v>4.3</v>
      </c>
      <c r="B2269" s="539" t="s">
        <v>1296</v>
      </c>
      <c r="C2269" s="563">
        <v>438.19</v>
      </c>
      <c r="D2269" s="564" t="s">
        <v>38</v>
      </c>
      <c r="E2269" s="565">
        <v>147.97999999999999</v>
      </c>
      <c r="F2269" s="566">
        <f>ROUND(E2269*C2269,2)</f>
        <v>64843.360000000001</v>
      </c>
      <c r="G2269" s="46"/>
      <c r="H2269" s="439"/>
    </row>
    <row r="2270" spans="1:8" s="440" customFormat="1" x14ac:dyDescent="0.2">
      <c r="A2270" s="558"/>
      <c r="B2270" s="539"/>
      <c r="C2270" s="563"/>
      <c r="D2270" s="564"/>
      <c r="E2270" s="563"/>
      <c r="F2270" s="566"/>
      <c r="G2270" s="46"/>
      <c r="H2270" s="439"/>
    </row>
    <row r="2271" spans="1:8" s="440" customFormat="1" x14ac:dyDescent="0.2">
      <c r="A2271" s="567" t="s">
        <v>1297</v>
      </c>
      <c r="B2271" s="568" t="s">
        <v>1298</v>
      </c>
      <c r="C2271" s="569"/>
      <c r="D2271" s="570"/>
      <c r="E2271" s="569"/>
      <c r="F2271" s="571"/>
      <c r="G2271" s="46"/>
      <c r="H2271" s="439"/>
    </row>
    <row r="2272" spans="1:8" s="440" customFormat="1" x14ac:dyDescent="0.2">
      <c r="A2272" s="572"/>
      <c r="B2272" s="573"/>
      <c r="C2272" s="565"/>
      <c r="D2272" s="574"/>
      <c r="E2272" s="565"/>
      <c r="F2272" s="571"/>
      <c r="G2272" s="46"/>
      <c r="H2272" s="439"/>
    </row>
    <row r="2273" spans="1:8" s="440" customFormat="1" x14ac:dyDescent="0.2">
      <c r="A2273" s="572">
        <v>1</v>
      </c>
      <c r="B2273" s="573" t="s">
        <v>305</v>
      </c>
      <c r="C2273" s="565">
        <v>1</v>
      </c>
      <c r="D2273" s="574" t="s">
        <v>1299</v>
      </c>
      <c r="E2273" s="565">
        <v>3411.64</v>
      </c>
      <c r="F2273" s="571">
        <f>ROUND(C2273*E2273,2)</f>
        <v>3411.64</v>
      </c>
      <c r="G2273" s="46"/>
      <c r="H2273" s="439"/>
    </row>
    <row r="2274" spans="1:8" s="440" customFormat="1" x14ac:dyDescent="0.2">
      <c r="A2274" s="572"/>
      <c r="B2274" s="573"/>
      <c r="C2274" s="565"/>
      <c r="D2274" s="574"/>
      <c r="E2274" s="565"/>
      <c r="F2274" s="571"/>
      <c r="G2274" s="46"/>
      <c r="H2274" s="439"/>
    </row>
    <row r="2275" spans="1:8" s="440" customFormat="1" x14ac:dyDescent="0.2">
      <c r="A2275" s="575">
        <v>2</v>
      </c>
      <c r="B2275" s="576" t="s">
        <v>306</v>
      </c>
      <c r="C2275" s="565"/>
      <c r="D2275" s="574"/>
      <c r="E2275" s="565"/>
      <c r="F2275" s="571"/>
      <c r="G2275" s="46"/>
      <c r="H2275" s="439"/>
    </row>
    <row r="2276" spans="1:8" s="501" customFormat="1" x14ac:dyDescent="0.2">
      <c r="A2276" s="572">
        <v>2.1</v>
      </c>
      <c r="B2276" s="573" t="s">
        <v>1300</v>
      </c>
      <c r="C2276" s="565">
        <v>21.01</v>
      </c>
      <c r="D2276" s="574" t="s">
        <v>38</v>
      </c>
      <c r="E2276" s="565">
        <v>388.28</v>
      </c>
      <c r="F2276" s="571">
        <f>ROUND(C2276*E2276,2)</f>
        <v>8157.76</v>
      </c>
      <c r="G2276" s="46"/>
      <c r="H2276" s="500"/>
    </row>
    <row r="2277" spans="1:8" s="440" customFormat="1" ht="25.5" x14ac:dyDescent="0.2">
      <c r="A2277" s="572">
        <v>2.2000000000000002</v>
      </c>
      <c r="B2277" s="577" t="s">
        <v>1301</v>
      </c>
      <c r="C2277" s="565">
        <v>7.1</v>
      </c>
      <c r="D2277" s="574" t="s">
        <v>38</v>
      </c>
      <c r="E2277" s="565">
        <v>147.97999999999999</v>
      </c>
      <c r="F2277" s="571">
        <f>ROUND(C2277*E2277,2)</f>
        <v>1050.6600000000001</v>
      </c>
      <c r="G2277" s="46"/>
      <c r="H2277" s="439"/>
    </row>
    <row r="2278" spans="1:8" s="440" customFormat="1" x14ac:dyDescent="0.2">
      <c r="A2278" s="572">
        <v>2.2999999999999998</v>
      </c>
      <c r="B2278" s="578" t="s">
        <v>1302</v>
      </c>
      <c r="C2278" s="565">
        <v>17.39</v>
      </c>
      <c r="D2278" s="574" t="s">
        <v>38</v>
      </c>
      <c r="E2278" s="565">
        <v>130.81</v>
      </c>
      <c r="F2278" s="571">
        <f>ROUND(C2278*E2278,2)</f>
        <v>2274.79</v>
      </c>
      <c r="G2278" s="46"/>
      <c r="H2278" s="439"/>
    </row>
    <row r="2279" spans="1:8" s="440" customFormat="1" ht="6.75" customHeight="1" x14ac:dyDescent="0.2">
      <c r="A2279" s="572"/>
      <c r="B2279" s="573"/>
      <c r="C2279" s="565"/>
      <c r="D2279" s="574"/>
      <c r="E2279" s="565"/>
      <c r="F2279" s="571"/>
      <c r="G2279" s="46"/>
      <c r="H2279" s="439"/>
    </row>
    <row r="2280" spans="1:8" s="440" customFormat="1" x14ac:dyDescent="0.2">
      <c r="A2280" s="575">
        <v>3</v>
      </c>
      <c r="B2280" s="576" t="s">
        <v>1303</v>
      </c>
      <c r="C2280" s="565"/>
      <c r="D2280" s="574"/>
      <c r="E2280" s="565"/>
      <c r="F2280" s="571"/>
      <c r="G2280" s="46"/>
      <c r="H2280" s="439"/>
    </row>
    <row r="2281" spans="1:8" s="440" customFormat="1" x14ac:dyDescent="0.2">
      <c r="A2281" s="572">
        <v>3.1</v>
      </c>
      <c r="B2281" s="573" t="s">
        <v>1304</v>
      </c>
      <c r="C2281" s="565">
        <v>8.4</v>
      </c>
      <c r="D2281" s="574" t="s">
        <v>38</v>
      </c>
      <c r="E2281" s="565">
        <v>8656.09</v>
      </c>
      <c r="F2281" s="571">
        <f>+E2281*C2281</f>
        <v>72711.156000000003</v>
      </c>
      <c r="G2281" s="46"/>
      <c r="H2281" s="439"/>
    </row>
    <row r="2282" spans="1:8" s="440" customFormat="1" x14ac:dyDescent="0.2">
      <c r="A2282" s="572">
        <v>3.2</v>
      </c>
      <c r="B2282" s="573" t="s">
        <v>1305</v>
      </c>
      <c r="C2282" s="565">
        <v>0.11</v>
      </c>
      <c r="D2282" s="574" t="s">
        <v>38</v>
      </c>
      <c r="E2282" s="565">
        <v>36988.21</v>
      </c>
      <c r="F2282" s="571">
        <f>+E2282*C2282</f>
        <v>4068.7030999999997</v>
      </c>
      <c r="G2282" s="46"/>
      <c r="H2282" s="439"/>
    </row>
    <row r="2283" spans="1:8" s="440" customFormat="1" x14ac:dyDescent="0.2">
      <c r="A2283" s="572">
        <v>3.3</v>
      </c>
      <c r="B2283" s="573" t="s">
        <v>1306</v>
      </c>
      <c r="C2283" s="565">
        <v>0.55000000000000004</v>
      </c>
      <c r="D2283" s="574" t="s">
        <v>38</v>
      </c>
      <c r="E2283" s="565">
        <v>32182.55</v>
      </c>
      <c r="F2283" s="571">
        <f>+E2283*C2283</f>
        <v>17700.4025</v>
      </c>
      <c r="G2283" s="46"/>
      <c r="H2283" s="439"/>
    </row>
    <row r="2284" spans="1:8" s="440" customFormat="1" x14ac:dyDescent="0.2">
      <c r="A2284" s="572">
        <v>3.4</v>
      </c>
      <c r="B2284" s="573" t="s">
        <v>1307</v>
      </c>
      <c r="C2284" s="565">
        <v>8.83</v>
      </c>
      <c r="D2284" s="574" t="s">
        <v>38</v>
      </c>
      <c r="E2284" s="565">
        <v>16297.39</v>
      </c>
      <c r="F2284" s="571">
        <f>+E2284*C2284</f>
        <v>143905.95369999998</v>
      </c>
      <c r="G2284" s="46"/>
      <c r="H2284" s="439"/>
    </row>
    <row r="2285" spans="1:8" s="440" customFormat="1" x14ac:dyDescent="0.2">
      <c r="A2285" s="572">
        <v>3.5</v>
      </c>
      <c r="B2285" s="573" t="s">
        <v>1308</v>
      </c>
      <c r="C2285" s="565">
        <v>2</v>
      </c>
      <c r="D2285" s="574" t="s">
        <v>25</v>
      </c>
      <c r="E2285" s="565">
        <v>588.79</v>
      </c>
      <c r="F2285" s="571">
        <f>+E2285*C2285</f>
        <v>1177.58</v>
      </c>
      <c r="G2285" s="46"/>
      <c r="H2285" s="439"/>
    </row>
    <row r="2286" spans="1:8" s="440" customFormat="1" ht="6" customHeight="1" x14ac:dyDescent="0.2">
      <c r="A2286" s="572"/>
      <c r="B2286" s="573"/>
      <c r="C2286" s="565"/>
      <c r="D2286" s="574"/>
      <c r="E2286" s="565"/>
      <c r="F2286" s="571"/>
      <c r="G2286" s="46"/>
      <c r="H2286" s="439"/>
    </row>
    <row r="2287" spans="1:8" s="440" customFormat="1" x14ac:dyDescent="0.2">
      <c r="A2287" s="575">
        <v>4</v>
      </c>
      <c r="B2287" s="576" t="s">
        <v>469</v>
      </c>
      <c r="C2287" s="565"/>
      <c r="D2287" s="574"/>
      <c r="E2287" s="565"/>
      <c r="F2287" s="571"/>
      <c r="G2287" s="46"/>
      <c r="H2287" s="439"/>
    </row>
    <row r="2288" spans="1:8" s="440" customFormat="1" x14ac:dyDescent="0.2">
      <c r="A2288" s="572">
        <v>4.0999999999999996</v>
      </c>
      <c r="B2288" s="573" t="s">
        <v>1309</v>
      </c>
      <c r="C2288" s="565">
        <v>20.9</v>
      </c>
      <c r="D2288" s="574" t="s">
        <v>85</v>
      </c>
      <c r="E2288" s="565">
        <v>1234.1099999999999</v>
      </c>
      <c r="F2288" s="571">
        <f>ROUND(C2288*E2288,2)</f>
        <v>25792.9</v>
      </c>
      <c r="G2288" s="46"/>
      <c r="H2288" s="439"/>
    </row>
    <row r="2289" spans="1:8" s="440" customFormat="1" x14ac:dyDescent="0.2">
      <c r="A2289" s="572">
        <v>4.2</v>
      </c>
      <c r="B2289" s="573" t="s">
        <v>1310</v>
      </c>
      <c r="C2289" s="565">
        <v>108.48</v>
      </c>
      <c r="D2289" s="574" t="s">
        <v>85</v>
      </c>
      <c r="E2289" s="565">
        <v>948.37</v>
      </c>
      <c r="F2289" s="571">
        <f>ROUND(C2289*E2289,2)</f>
        <v>102879.18</v>
      </c>
      <c r="G2289" s="46"/>
      <c r="H2289" s="439"/>
    </row>
    <row r="2290" spans="1:8" s="440" customFormat="1" x14ac:dyDescent="0.2">
      <c r="A2290" s="572">
        <v>4.3</v>
      </c>
      <c r="B2290" s="573" t="s">
        <v>1311</v>
      </c>
      <c r="C2290" s="565">
        <v>0.6</v>
      </c>
      <c r="D2290" s="574" t="s">
        <v>85</v>
      </c>
      <c r="E2290" s="565">
        <v>1002.07</v>
      </c>
      <c r="F2290" s="571">
        <f>ROUND(C2290*E2290,2)</f>
        <v>601.24</v>
      </c>
      <c r="G2290" s="46"/>
      <c r="H2290" s="439"/>
    </row>
    <row r="2291" spans="1:8" s="440" customFormat="1" x14ac:dyDescent="0.2">
      <c r="A2291" s="572">
        <v>4.4000000000000004</v>
      </c>
      <c r="B2291" s="573" t="s">
        <v>1312</v>
      </c>
      <c r="C2291" s="565">
        <v>2.76</v>
      </c>
      <c r="D2291" s="574" t="s">
        <v>85</v>
      </c>
      <c r="E2291" s="565">
        <v>1075.45</v>
      </c>
      <c r="F2291" s="571">
        <f>ROUND(C2291*E2291,2)</f>
        <v>2968.24</v>
      </c>
      <c r="G2291" s="46"/>
      <c r="H2291" s="439"/>
    </row>
    <row r="2292" spans="1:8" s="440" customFormat="1" x14ac:dyDescent="0.2">
      <c r="A2292" s="572"/>
      <c r="B2292" s="573"/>
      <c r="C2292" s="565"/>
      <c r="D2292" s="574"/>
      <c r="E2292" s="565"/>
      <c r="F2292" s="571"/>
      <c r="G2292" s="46"/>
      <c r="H2292" s="439"/>
    </row>
    <row r="2293" spans="1:8" s="440" customFormat="1" x14ac:dyDescent="0.2">
      <c r="A2293" s="575">
        <v>5</v>
      </c>
      <c r="B2293" s="576" t="s">
        <v>472</v>
      </c>
      <c r="C2293" s="565"/>
      <c r="D2293" s="574"/>
      <c r="E2293" s="565"/>
      <c r="F2293" s="571"/>
      <c r="G2293" s="46"/>
      <c r="H2293" s="439"/>
    </row>
    <row r="2294" spans="1:8" s="440" customFormat="1" x14ac:dyDescent="0.2">
      <c r="A2294" s="572">
        <v>5.0999999999999996</v>
      </c>
      <c r="B2294" s="573" t="s">
        <v>1078</v>
      </c>
      <c r="C2294" s="565">
        <v>162</v>
      </c>
      <c r="D2294" s="574" t="s">
        <v>85</v>
      </c>
      <c r="E2294" s="565">
        <v>363.31</v>
      </c>
      <c r="F2294" s="571">
        <f t="shared" ref="F2294:F2305" si="159">ROUND(C2294*E2294,2)</f>
        <v>58856.22</v>
      </c>
      <c r="G2294" s="46"/>
      <c r="H2294" s="439"/>
    </row>
    <row r="2295" spans="1:8" s="440" customFormat="1" x14ac:dyDescent="0.2">
      <c r="A2295" s="572">
        <v>5.2</v>
      </c>
      <c r="B2295" s="573" t="s">
        <v>1313</v>
      </c>
      <c r="C2295" s="565">
        <v>62.52</v>
      </c>
      <c r="D2295" s="574" t="s">
        <v>85</v>
      </c>
      <c r="E2295" s="565">
        <v>408.16</v>
      </c>
      <c r="F2295" s="571">
        <f t="shared" si="159"/>
        <v>25518.16</v>
      </c>
      <c r="G2295" s="46"/>
      <c r="H2295" s="439"/>
    </row>
    <row r="2296" spans="1:8" s="440" customFormat="1" x14ac:dyDescent="0.2">
      <c r="A2296" s="572">
        <v>5.3</v>
      </c>
      <c r="B2296" s="573" t="s">
        <v>1252</v>
      </c>
      <c r="C2296" s="565">
        <v>65.08</v>
      </c>
      <c r="D2296" s="574" t="s">
        <v>85</v>
      </c>
      <c r="E2296" s="565">
        <v>456.16</v>
      </c>
      <c r="F2296" s="571">
        <f t="shared" si="159"/>
        <v>29686.89</v>
      </c>
      <c r="G2296" s="46"/>
      <c r="H2296" s="439"/>
    </row>
    <row r="2297" spans="1:8" s="440" customFormat="1" x14ac:dyDescent="0.2">
      <c r="A2297" s="572">
        <v>5.4</v>
      </c>
      <c r="B2297" s="573" t="s">
        <v>134</v>
      </c>
      <c r="C2297" s="565">
        <v>238.7</v>
      </c>
      <c r="D2297" s="574" t="s">
        <v>85</v>
      </c>
      <c r="E2297" s="565">
        <v>97.7</v>
      </c>
      <c r="F2297" s="571">
        <f t="shared" si="159"/>
        <v>23320.99</v>
      </c>
      <c r="G2297" s="46"/>
      <c r="H2297" s="439"/>
    </row>
    <row r="2298" spans="1:8" s="440" customFormat="1" x14ac:dyDescent="0.2">
      <c r="A2298" s="572">
        <v>5.5</v>
      </c>
      <c r="B2298" s="573" t="s">
        <v>1314</v>
      </c>
      <c r="C2298" s="565">
        <v>66.45</v>
      </c>
      <c r="D2298" s="574" t="s">
        <v>85</v>
      </c>
      <c r="E2298" s="565">
        <v>659.34</v>
      </c>
      <c r="F2298" s="571">
        <f t="shared" si="159"/>
        <v>43813.14</v>
      </c>
      <c r="G2298" s="46"/>
      <c r="H2298" s="439"/>
    </row>
    <row r="2299" spans="1:8" s="440" customFormat="1" x14ac:dyDescent="0.2">
      <c r="A2299" s="572">
        <v>5.6</v>
      </c>
      <c r="B2299" s="573" t="s">
        <v>1315</v>
      </c>
      <c r="C2299" s="565">
        <v>66.45</v>
      </c>
      <c r="D2299" s="574" t="s">
        <v>85</v>
      </c>
      <c r="E2299" s="565">
        <v>1113.96</v>
      </c>
      <c r="F2299" s="571">
        <f t="shared" si="159"/>
        <v>74022.64</v>
      </c>
      <c r="G2299" s="46"/>
      <c r="H2299" s="439"/>
    </row>
    <row r="2300" spans="1:8" s="440" customFormat="1" x14ac:dyDescent="0.2">
      <c r="A2300" s="572">
        <v>5.7</v>
      </c>
      <c r="B2300" s="573" t="s">
        <v>477</v>
      </c>
      <c r="C2300" s="565">
        <v>82.26</v>
      </c>
      <c r="D2300" s="574" t="s">
        <v>85</v>
      </c>
      <c r="E2300" s="565">
        <v>524.99</v>
      </c>
      <c r="F2300" s="571">
        <f t="shared" si="159"/>
        <v>43185.68</v>
      </c>
      <c r="G2300" s="46"/>
      <c r="H2300" s="439"/>
    </row>
    <row r="2301" spans="1:8" s="440" customFormat="1" x14ac:dyDescent="0.2">
      <c r="A2301" s="572">
        <v>5.8</v>
      </c>
      <c r="B2301" s="573" t="s">
        <v>1316</v>
      </c>
      <c r="C2301" s="565">
        <v>62.75</v>
      </c>
      <c r="D2301" s="574" t="s">
        <v>129</v>
      </c>
      <c r="E2301" s="565">
        <v>288.8</v>
      </c>
      <c r="F2301" s="571">
        <f t="shared" si="159"/>
        <v>18122.2</v>
      </c>
      <c r="G2301" s="46"/>
      <c r="H2301" s="439"/>
    </row>
    <row r="2302" spans="1:8" s="440" customFormat="1" x14ac:dyDescent="0.2">
      <c r="A2302" s="572">
        <v>5.9</v>
      </c>
      <c r="B2302" s="579" t="s">
        <v>295</v>
      </c>
      <c r="C2302" s="565">
        <v>31.2</v>
      </c>
      <c r="D2302" s="574" t="s">
        <v>85</v>
      </c>
      <c r="E2302" s="565">
        <v>766.78</v>
      </c>
      <c r="F2302" s="571">
        <f t="shared" si="159"/>
        <v>23923.54</v>
      </c>
      <c r="G2302" s="46"/>
      <c r="H2302" s="439"/>
    </row>
    <row r="2303" spans="1:8" s="440" customFormat="1" x14ac:dyDescent="0.2">
      <c r="A2303" s="580">
        <v>5.0999999999999996</v>
      </c>
      <c r="B2303" s="573" t="s">
        <v>1317</v>
      </c>
      <c r="C2303" s="565">
        <v>289.60000000000002</v>
      </c>
      <c r="D2303" s="574" t="s">
        <v>85</v>
      </c>
      <c r="E2303" s="565">
        <v>52.25</v>
      </c>
      <c r="F2303" s="571">
        <f t="shared" si="159"/>
        <v>15131.6</v>
      </c>
      <c r="G2303" s="46"/>
      <c r="H2303" s="439"/>
    </row>
    <row r="2304" spans="1:8" s="440" customFormat="1" x14ac:dyDescent="0.2">
      <c r="A2304" s="580">
        <v>5.1100000000000003</v>
      </c>
      <c r="B2304" s="573" t="s">
        <v>479</v>
      </c>
      <c r="C2304" s="565">
        <v>289.60000000000002</v>
      </c>
      <c r="D2304" s="574" t="s">
        <v>85</v>
      </c>
      <c r="E2304" s="565">
        <v>172.23</v>
      </c>
      <c r="F2304" s="571">
        <f t="shared" si="159"/>
        <v>49877.81</v>
      </c>
      <c r="G2304" s="46"/>
      <c r="H2304" s="439"/>
    </row>
    <row r="2305" spans="1:8" s="440" customFormat="1" x14ac:dyDescent="0.2">
      <c r="A2305" s="572">
        <v>5.12</v>
      </c>
      <c r="B2305" s="573" t="s">
        <v>324</v>
      </c>
      <c r="C2305" s="565">
        <v>38.5</v>
      </c>
      <c r="D2305" s="574" t="s">
        <v>129</v>
      </c>
      <c r="E2305" s="565">
        <v>551.29999999999995</v>
      </c>
      <c r="F2305" s="571">
        <f t="shared" si="159"/>
        <v>21225.05</v>
      </c>
      <c r="G2305" s="46"/>
      <c r="H2305" s="439"/>
    </row>
    <row r="2306" spans="1:8" s="440" customFormat="1" x14ac:dyDescent="0.2">
      <c r="A2306" s="572"/>
      <c r="B2306" s="573"/>
      <c r="C2306" s="565"/>
      <c r="D2306" s="574"/>
      <c r="E2306" s="565"/>
      <c r="F2306" s="571"/>
      <c r="G2306" s="46"/>
      <c r="H2306" s="439"/>
    </row>
    <row r="2307" spans="1:8" s="440" customFormat="1" x14ac:dyDescent="0.2">
      <c r="A2307" s="575">
        <v>6</v>
      </c>
      <c r="B2307" s="576" t="s">
        <v>480</v>
      </c>
      <c r="C2307" s="565"/>
      <c r="D2307" s="574"/>
      <c r="E2307" s="565"/>
      <c r="F2307" s="571"/>
      <c r="G2307" s="46"/>
      <c r="H2307" s="439"/>
    </row>
    <row r="2308" spans="1:8" s="440" customFormat="1" x14ac:dyDescent="0.2">
      <c r="A2308" s="572">
        <v>6.1</v>
      </c>
      <c r="B2308" s="573" t="s">
        <v>1318</v>
      </c>
      <c r="C2308" s="565">
        <v>1</v>
      </c>
      <c r="D2308" s="574" t="s">
        <v>25</v>
      </c>
      <c r="E2308" s="565">
        <v>3463.11</v>
      </c>
      <c r="F2308" s="571">
        <f t="shared" ref="F2308:F2320" si="160">ROUND(C2308*E2308,2)</f>
        <v>3463.11</v>
      </c>
      <c r="G2308" s="46"/>
      <c r="H2308" s="439"/>
    </row>
    <row r="2309" spans="1:8" s="440" customFormat="1" x14ac:dyDescent="0.2">
      <c r="A2309" s="572">
        <v>6.2</v>
      </c>
      <c r="B2309" s="573" t="s">
        <v>481</v>
      </c>
      <c r="C2309" s="565">
        <v>1</v>
      </c>
      <c r="D2309" s="574" t="s">
        <v>25</v>
      </c>
      <c r="E2309" s="565">
        <v>5226.49</v>
      </c>
      <c r="F2309" s="571">
        <f t="shared" si="160"/>
        <v>5226.49</v>
      </c>
      <c r="G2309" s="46"/>
      <c r="H2309" s="439"/>
    </row>
    <row r="2310" spans="1:8" s="440" customFormat="1" x14ac:dyDescent="0.2">
      <c r="A2310" s="572">
        <v>6.3</v>
      </c>
      <c r="B2310" s="573" t="s">
        <v>382</v>
      </c>
      <c r="C2310" s="565">
        <v>1</v>
      </c>
      <c r="D2310" s="574" t="s">
        <v>25</v>
      </c>
      <c r="E2310" s="565">
        <v>5299.09</v>
      </c>
      <c r="F2310" s="571">
        <f t="shared" si="160"/>
        <v>5299.09</v>
      </c>
      <c r="G2310" s="46"/>
      <c r="H2310" s="439"/>
    </row>
    <row r="2311" spans="1:8" s="440" customFormat="1" x14ac:dyDescent="0.2">
      <c r="A2311" s="572">
        <v>6.4</v>
      </c>
      <c r="B2311" s="573" t="s">
        <v>482</v>
      </c>
      <c r="C2311" s="565">
        <v>1</v>
      </c>
      <c r="D2311" s="574" t="s">
        <v>25</v>
      </c>
      <c r="E2311" s="565">
        <v>500</v>
      </c>
      <c r="F2311" s="571">
        <f t="shared" si="160"/>
        <v>500</v>
      </c>
      <c r="G2311" s="46"/>
      <c r="H2311" s="439"/>
    </row>
    <row r="2312" spans="1:8" s="440" customFormat="1" x14ac:dyDescent="0.2">
      <c r="A2312" s="572">
        <v>6.5</v>
      </c>
      <c r="B2312" s="573" t="s">
        <v>1319</v>
      </c>
      <c r="C2312" s="565">
        <v>1</v>
      </c>
      <c r="D2312" s="574" t="s">
        <v>25</v>
      </c>
      <c r="E2312" s="565">
        <v>1313.21</v>
      </c>
      <c r="F2312" s="571">
        <f t="shared" si="160"/>
        <v>1313.21</v>
      </c>
      <c r="G2312" s="46"/>
      <c r="H2312" s="439"/>
    </row>
    <row r="2313" spans="1:8" s="440" customFormat="1" x14ac:dyDescent="0.2">
      <c r="A2313" s="572">
        <v>6.6</v>
      </c>
      <c r="B2313" s="573" t="s">
        <v>1320</v>
      </c>
      <c r="C2313" s="565">
        <v>1</v>
      </c>
      <c r="D2313" s="574" t="s">
        <v>25</v>
      </c>
      <c r="E2313" s="565">
        <v>366.98</v>
      </c>
      <c r="F2313" s="571">
        <f t="shared" si="160"/>
        <v>366.98</v>
      </c>
      <c r="G2313" s="46"/>
      <c r="H2313" s="439"/>
    </row>
    <row r="2314" spans="1:8" s="440" customFormat="1" x14ac:dyDescent="0.2">
      <c r="A2314" s="572">
        <v>6.7</v>
      </c>
      <c r="B2314" s="573" t="s">
        <v>483</v>
      </c>
      <c r="C2314" s="565">
        <v>1</v>
      </c>
      <c r="D2314" s="574" t="s">
        <v>25</v>
      </c>
      <c r="E2314" s="565">
        <v>7246.07</v>
      </c>
      <c r="F2314" s="571">
        <f t="shared" si="160"/>
        <v>7246.07</v>
      </c>
      <c r="G2314" s="46"/>
      <c r="H2314" s="439"/>
    </row>
    <row r="2315" spans="1:8" s="440" customFormat="1" x14ac:dyDescent="0.2">
      <c r="A2315" s="572">
        <v>6.8</v>
      </c>
      <c r="B2315" s="573" t="s">
        <v>1321</v>
      </c>
      <c r="C2315" s="565">
        <v>5</v>
      </c>
      <c r="D2315" s="574" t="s">
        <v>25</v>
      </c>
      <c r="E2315" s="565">
        <v>4159.16</v>
      </c>
      <c r="F2315" s="571">
        <f t="shared" si="160"/>
        <v>20795.8</v>
      </c>
      <c r="G2315" s="46"/>
      <c r="H2315" s="439"/>
    </row>
    <row r="2316" spans="1:8" s="440" customFormat="1" x14ac:dyDescent="0.2">
      <c r="A2316" s="572">
        <v>6.9</v>
      </c>
      <c r="B2316" s="573" t="s">
        <v>1322</v>
      </c>
      <c r="C2316" s="565">
        <v>1</v>
      </c>
      <c r="D2316" s="574" t="s">
        <v>25</v>
      </c>
      <c r="E2316" s="565">
        <v>16939.009999999998</v>
      </c>
      <c r="F2316" s="571">
        <f t="shared" si="160"/>
        <v>16939.009999999998</v>
      </c>
      <c r="G2316" s="46"/>
      <c r="H2316" s="439"/>
    </row>
    <row r="2317" spans="1:8" s="440" customFormat="1" x14ac:dyDescent="0.2">
      <c r="A2317" s="580">
        <v>6.1</v>
      </c>
      <c r="B2317" s="573" t="s">
        <v>1323</v>
      </c>
      <c r="C2317" s="565">
        <v>1</v>
      </c>
      <c r="D2317" s="574" t="s">
        <v>25</v>
      </c>
      <c r="E2317" s="565">
        <v>93749.9</v>
      </c>
      <c r="F2317" s="571">
        <f t="shared" si="160"/>
        <v>93749.9</v>
      </c>
      <c r="G2317" s="46"/>
      <c r="H2317" s="439"/>
    </row>
    <row r="2318" spans="1:8" s="501" customFormat="1" x14ac:dyDescent="0.2">
      <c r="A2318" s="572">
        <v>6.11</v>
      </c>
      <c r="B2318" s="573" t="s">
        <v>1324</v>
      </c>
      <c r="C2318" s="565">
        <v>1</v>
      </c>
      <c r="D2318" s="574" t="s">
        <v>25</v>
      </c>
      <c r="E2318" s="565">
        <v>117287.05</v>
      </c>
      <c r="F2318" s="571">
        <f t="shared" si="160"/>
        <v>117287.05</v>
      </c>
      <c r="G2318" s="46"/>
      <c r="H2318" s="500"/>
    </row>
    <row r="2319" spans="1:8" s="501" customFormat="1" x14ac:dyDescent="0.2">
      <c r="A2319" s="572">
        <v>6.12</v>
      </c>
      <c r="B2319" s="573" t="s">
        <v>1325</v>
      </c>
      <c r="C2319" s="565">
        <v>1</v>
      </c>
      <c r="D2319" s="574" t="s">
        <v>1299</v>
      </c>
      <c r="E2319" s="565">
        <v>6850</v>
      </c>
      <c r="F2319" s="571">
        <f t="shared" si="160"/>
        <v>6850</v>
      </c>
      <c r="G2319" s="46"/>
      <c r="H2319" s="500"/>
    </row>
    <row r="2320" spans="1:8" s="501" customFormat="1" x14ac:dyDescent="0.2">
      <c r="A2320" s="581">
        <v>6.13</v>
      </c>
      <c r="B2320" s="582" t="s">
        <v>389</v>
      </c>
      <c r="C2320" s="583">
        <v>1</v>
      </c>
      <c r="D2320" s="584" t="s">
        <v>1299</v>
      </c>
      <c r="E2320" s="583">
        <v>10500</v>
      </c>
      <c r="F2320" s="585">
        <f t="shared" si="160"/>
        <v>10500</v>
      </c>
      <c r="G2320" s="46"/>
      <c r="H2320" s="500"/>
    </row>
    <row r="2321" spans="1:8" s="440" customFormat="1" x14ac:dyDescent="0.2">
      <c r="A2321" s="572"/>
      <c r="B2321" s="573"/>
      <c r="C2321" s="565"/>
      <c r="D2321" s="574"/>
      <c r="E2321" s="565"/>
      <c r="F2321" s="571"/>
      <c r="G2321" s="46"/>
      <c r="H2321" s="439"/>
    </row>
    <row r="2322" spans="1:8" s="440" customFormat="1" x14ac:dyDescent="0.2">
      <c r="A2322" s="575">
        <v>7</v>
      </c>
      <c r="B2322" s="576" t="s">
        <v>488</v>
      </c>
      <c r="C2322" s="565"/>
      <c r="D2322" s="574"/>
      <c r="E2322" s="565"/>
      <c r="F2322" s="571"/>
      <c r="G2322" s="46"/>
      <c r="H2322" s="439"/>
    </row>
    <row r="2323" spans="1:8" s="440" customFormat="1" x14ac:dyDescent="0.2">
      <c r="A2323" s="572">
        <v>7.1</v>
      </c>
      <c r="B2323" s="573" t="s">
        <v>489</v>
      </c>
      <c r="C2323" s="565">
        <v>8</v>
      </c>
      <c r="D2323" s="574" t="s">
        <v>25</v>
      </c>
      <c r="E2323" s="565">
        <v>793.77</v>
      </c>
      <c r="F2323" s="571">
        <f>ROUND(C2323*E2323,2)</f>
        <v>6350.16</v>
      </c>
      <c r="G2323" s="46"/>
      <c r="H2323" s="439"/>
    </row>
    <row r="2324" spans="1:8" s="440" customFormat="1" x14ac:dyDescent="0.2">
      <c r="A2324" s="572">
        <v>7.2</v>
      </c>
      <c r="B2324" s="573" t="s">
        <v>1326</v>
      </c>
      <c r="C2324" s="565">
        <v>10</v>
      </c>
      <c r="D2324" s="574" t="s">
        <v>25</v>
      </c>
      <c r="E2324" s="565">
        <v>891.21</v>
      </c>
      <c r="F2324" s="571">
        <f>ROUND(C2324*E2324,2)</f>
        <v>8912.1</v>
      </c>
      <c r="G2324" s="46"/>
      <c r="H2324" s="439"/>
    </row>
    <row r="2325" spans="1:8" s="440" customFormat="1" x14ac:dyDescent="0.2">
      <c r="A2325" s="572">
        <v>7.3</v>
      </c>
      <c r="B2325" s="573" t="s">
        <v>491</v>
      </c>
      <c r="C2325" s="565">
        <v>8</v>
      </c>
      <c r="D2325" s="574" t="s">
        <v>25</v>
      </c>
      <c r="E2325" s="565">
        <v>771.88</v>
      </c>
      <c r="F2325" s="571">
        <f>ROUND(C2325*E2325,2)</f>
        <v>6175.04</v>
      </c>
      <c r="G2325" s="46"/>
      <c r="H2325" s="439"/>
    </row>
    <row r="2326" spans="1:8" s="440" customFormat="1" x14ac:dyDescent="0.2">
      <c r="A2326" s="572">
        <v>7.4</v>
      </c>
      <c r="B2326" s="573" t="s">
        <v>1327</v>
      </c>
      <c r="C2326" s="565">
        <v>1</v>
      </c>
      <c r="D2326" s="574" t="s">
        <v>25</v>
      </c>
      <c r="E2326" s="565">
        <v>3470.48</v>
      </c>
      <c r="F2326" s="571">
        <f>ROUND(C2326*E2326,2)</f>
        <v>3470.48</v>
      </c>
      <c r="G2326" s="46"/>
      <c r="H2326" s="439"/>
    </row>
    <row r="2327" spans="1:8" s="440" customFormat="1" x14ac:dyDescent="0.2">
      <c r="A2327" s="572">
        <v>7.5</v>
      </c>
      <c r="B2327" s="573" t="s">
        <v>493</v>
      </c>
      <c r="C2327" s="565">
        <v>1</v>
      </c>
      <c r="D2327" s="574" t="s">
        <v>1299</v>
      </c>
      <c r="E2327" s="565">
        <v>2919.87</v>
      </c>
      <c r="F2327" s="571">
        <f>ROUND(C2327*E2327,2)</f>
        <v>2919.87</v>
      </c>
      <c r="G2327" s="46"/>
      <c r="H2327" s="439"/>
    </row>
    <row r="2328" spans="1:8" s="440" customFormat="1" x14ac:dyDescent="0.2">
      <c r="A2328" s="572"/>
      <c r="B2328" s="573"/>
      <c r="C2328" s="565"/>
      <c r="D2328" s="574"/>
      <c r="E2328" s="565"/>
      <c r="F2328" s="571"/>
      <c r="G2328" s="46"/>
      <c r="H2328" s="439"/>
    </row>
    <row r="2329" spans="1:8" s="440" customFormat="1" x14ac:dyDescent="0.2">
      <c r="A2329" s="575">
        <v>8</v>
      </c>
      <c r="B2329" s="576" t="s">
        <v>494</v>
      </c>
      <c r="C2329" s="565"/>
      <c r="D2329" s="574"/>
      <c r="E2329" s="565"/>
      <c r="F2329" s="571"/>
      <c r="G2329" s="46"/>
      <c r="H2329" s="439"/>
    </row>
    <row r="2330" spans="1:8" s="440" customFormat="1" x14ac:dyDescent="0.2">
      <c r="A2330" s="572">
        <v>8.1</v>
      </c>
      <c r="B2330" s="573" t="s">
        <v>1328</v>
      </c>
      <c r="C2330" s="565">
        <v>6</v>
      </c>
      <c r="D2330" s="574" t="s">
        <v>992</v>
      </c>
      <c r="E2330" s="565">
        <v>7140</v>
      </c>
      <c r="F2330" s="571">
        <f>ROUND(C2330*E2330,2)</f>
        <v>42840</v>
      </c>
      <c r="G2330" s="46"/>
      <c r="H2330" s="439"/>
    </row>
    <row r="2331" spans="1:8" s="440" customFormat="1" x14ac:dyDescent="0.2">
      <c r="A2331" s="572"/>
      <c r="B2331" s="573"/>
      <c r="C2331" s="565"/>
      <c r="D2331" s="574"/>
      <c r="E2331" s="565"/>
      <c r="F2331" s="571"/>
      <c r="G2331" s="46"/>
      <c r="H2331" s="439"/>
    </row>
    <row r="2332" spans="1:8" s="440" customFormat="1" x14ac:dyDescent="0.2">
      <c r="A2332" s="575">
        <v>9</v>
      </c>
      <c r="B2332" s="576" t="s">
        <v>496</v>
      </c>
      <c r="C2332" s="565"/>
      <c r="D2332" s="574"/>
      <c r="E2332" s="565"/>
      <c r="F2332" s="571"/>
      <c r="G2332" s="46"/>
      <c r="H2332" s="439"/>
    </row>
    <row r="2333" spans="1:8" s="440" customFormat="1" x14ac:dyDescent="0.2">
      <c r="A2333" s="572">
        <v>9.1</v>
      </c>
      <c r="B2333" s="573" t="s">
        <v>497</v>
      </c>
      <c r="C2333" s="565">
        <v>97.02</v>
      </c>
      <c r="D2333" s="574" t="s">
        <v>337</v>
      </c>
      <c r="E2333" s="565">
        <v>458</v>
      </c>
      <c r="F2333" s="571">
        <f>ROUND(C2333*E2333,2)</f>
        <v>44435.16</v>
      </c>
      <c r="G2333" s="46"/>
      <c r="H2333" s="439"/>
    </row>
    <row r="2334" spans="1:8" s="440" customFormat="1" x14ac:dyDescent="0.2">
      <c r="A2334" s="572"/>
      <c r="B2334" s="573"/>
      <c r="C2334" s="565"/>
      <c r="D2334" s="574"/>
      <c r="E2334" s="565"/>
      <c r="F2334" s="571"/>
      <c r="G2334" s="46"/>
      <c r="H2334" s="439"/>
    </row>
    <row r="2335" spans="1:8" s="440" customFormat="1" x14ac:dyDescent="0.2">
      <c r="A2335" s="518">
        <v>10</v>
      </c>
      <c r="B2335" s="429" t="s">
        <v>397</v>
      </c>
      <c r="C2335" s="473"/>
      <c r="D2335" s="474"/>
      <c r="E2335" s="497"/>
      <c r="F2335" s="498"/>
      <c r="G2335" s="46"/>
      <c r="H2335" s="439"/>
    </row>
    <row r="2336" spans="1:8" s="440" customFormat="1" x14ac:dyDescent="0.2">
      <c r="A2336" s="541">
        <v>10.1</v>
      </c>
      <c r="B2336" s="431" t="s">
        <v>1285</v>
      </c>
      <c r="C2336" s="519">
        <v>1</v>
      </c>
      <c r="D2336" s="520" t="s">
        <v>1090</v>
      </c>
      <c r="E2336" s="519">
        <v>23000</v>
      </c>
      <c r="F2336" s="571">
        <f t="shared" ref="F2336:F2338" si="161">ROUND(C2336*E2336,2)</f>
        <v>23000</v>
      </c>
      <c r="G2336" s="46"/>
      <c r="H2336" s="439"/>
    </row>
    <row r="2337" spans="1:8" s="440" customFormat="1" x14ac:dyDescent="0.2">
      <c r="A2337" s="541">
        <v>10.199999999999999</v>
      </c>
      <c r="B2337" s="431" t="s">
        <v>1329</v>
      </c>
      <c r="C2337" s="519">
        <v>1</v>
      </c>
      <c r="D2337" s="520" t="s">
        <v>1090</v>
      </c>
      <c r="E2337" s="519">
        <v>4925.05</v>
      </c>
      <c r="F2337" s="571">
        <f t="shared" si="161"/>
        <v>4925.05</v>
      </c>
      <c r="G2337" s="46"/>
      <c r="H2337" s="535"/>
    </row>
    <row r="2338" spans="1:8" s="440" customFormat="1" x14ac:dyDescent="0.2">
      <c r="A2338" s="541">
        <v>10.3</v>
      </c>
      <c r="B2338" s="431" t="s">
        <v>398</v>
      </c>
      <c r="C2338" s="519">
        <v>1</v>
      </c>
      <c r="D2338" s="520" t="s">
        <v>1090</v>
      </c>
      <c r="E2338" s="519">
        <v>4925.05</v>
      </c>
      <c r="F2338" s="571">
        <f t="shared" si="161"/>
        <v>4925.05</v>
      </c>
      <c r="G2338" s="46"/>
      <c r="H2338" s="535"/>
    </row>
    <row r="2339" spans="1:8" s="440" customFormat="1" x14ac:dyDescent="0.2">
      <c r="A2339" s="541"/>
      <c r="B2339" s="431"/>
      <c r="C2339" s="519"/>
      <c r="D2339" s="520"/>
      <c r="E2339" s="519"/>
      <c r="F2339" s="506"/>
      <c r="G2339" s="46"/>
      <c r="H2339" s="439"/>
    </row>
    <row r="2340" spans="1:8" s="440" customFormat="1" x14ac:dyDescent="0.2">
      <c r="A2340" s="575">
        <v>11</v>
      </c>
      <c r="B2340" s="576" t="s">
        <v>410</v>
      </c>
      <c r="C2340" s="565"/>
      <c r="D2340" s="574"/>
      <c r="E2340" s="565">
        <v>0</v>
      </c>
      <c r="F2340" s="571">
        <f>ROUND(C2340*E2340,2)</f>
        <v>0</v>
      </c>
      <c r="G2340" s="46"/>
      <c r="H2340" s="439"/>
    </row>
    <row r="2341" spans="1:8" s="440" customFormat="1" x14ac:dyDescent="0.2">
      <c r="A2341" s="572">
        <v>11.1</v>
      </c>
      <c r="B2341" s="586" t="s">
        <v>1330</v>
      </c>
      <c r="C2341" s="565">
        <v>3</v>
      </c>
      <c r="D2341" s="574" t="s">
        <v>1090</v>
      </c>
      <c r="E2341" s="565">
        <v>6900</v>
      </c>
      <c r="F2341" s="571">
        <f>E2341*C2341</f>
        <v>20700</v>
      </c>
      <c r="G2341" s="46"/>
      <c r="H2341" s="439"/>
    </row>
    <row r="2342" spans="1:8" s="440" customFormat="1" x14ac:dyDescent="0.2">
      <c r="A2342" s="572">
        <v>11.2</v>
      </c>
      <c r="B2342" s="586" t="s">
        <v>1331</v>
      </c>
      <c r="C2342" s="565">
        <v>1</v>
      </c>
      <c r="D2342" s="574" t="s">
        <v>1090</v>
      </c>
      <c r="E2342" s="565">
        <v>18600</v>
      </c>
      <c r="F2342" s="571">
        <f>E2342*C2342</f>
        <v>18600</v>
      </c>
      <c r="G2342" s="46"/>
      <c r="H2342" s="439"/>
    </row>
    <row r="2343" spans="1:8" s="440" customFormat="1" x14ac:dyDescent="0.2">
      <c r="A2343" s="572">
        <v>11.3</v>
      </c>
      <c r="B2343" s="586" t="s">
        <v>1332</v>
      </c>
      <c r="C2343" s="565">
        <v>1</v>
      </c>
      <c r="D2343" s="574" t="s">
        <v>1090</v>
      </c>
      <c r="E2343" s="565">
        <v>16800</v>
      </c>
      <c r="F2343" s="571">
        <f t="shared" ref="F2343" si="162">E2343*C2343</f>
        <v>16800</v>
      </c>
      <c r="G2343" s="46"/>
      <c r="H2343" s="439"/>
    </row>
    <row r="2344" spans="1:8" s="440" customFormat="1" x14ac:dyDescent="0.2">
      <c r="A2344" s="572">
        <v>11.4</v>
      </c>
      <c r="B2344" s="586" t="s">
        <v>1333</v>
      </c>
      <c r="C2344" s="565">
        <v>1</v>
      </c>
      <c r="D2344" s="574" t="s">
        <v>1090</v>
      </c>
      <c r="E2344" s="565">
        <v>900</v>
      </c>
      <c r="F2344" s="571">
        <f>E2344*C2344</f>
        <v>900</v>
      </c>
      <c r="G2344" s="46"/>
      <c r="H2344" s="439"/>
    </row>
    <row r="2345" spans="1:8" s="440" customFormat="1" x14ac:dyDescent="0.2">
      <c r="A2345" s="572">
        <v>11.5</v>
      </c>
      <c r="B2345" s="586" t="s">
        <v>1334</v>
      </c>
      <c r="C2345" s="565">
        <v>1</v>
      </c>
      <c r="D2345" s="574" t="s">
        <v>1090</v>
      </c>
      <c r="E2345" s="565">
        <v>1100</v>
      </c>
      <c r="F2345" s="571">
        <f>E2345*C2345</f>
        <v>1100</v>
      </c>
      <c r="G2345" s="46"/>
      <c r="H2345" s="439"/>
    </row>
    <row r="2346" spans="1:8" s="440" customFormat="1" x14ac:dyDescent="0.2">
      <c r="A2346" s="572"/>
      <c r="B2346" s="586"/>
      <c r="C2346" s="565"/>
      <c r="D2346" s="574"/>
      <c r="E2346" s="565"/>
      <c r="F2346" s="571"/>
      <c r="G2346" s="46"/>
      <c r="H2346" s="439"/>
    </row>
    <row r="2347" spans="1:8" s="440" customFormat="1" x14ac:dyDescent="0.2">
      <c r="A2347" s="537">
        <v>13</v>
      </c>
      <c r="B2347" s="429" t="s">
        <v>1335</v>
      </c>
      <c r="C2347" s="519">
        <v>1</v>
      </c>
      <c r="D2347" s="520" t="s">
        <v>1090</v>
      </c>
      <c r="E2347" s="519">
        <v>8000</v>
      </c>
      <c r="F2347" s="571">
        <f t="shared" ref="F2347" si="163">ROUND(C2347*E2347,2)</f>
        <v>8000</v>
      </c>
      <c r="G2347" s="46"/>
      <c r="H2347" s="439"/>
    </row>
    <row r="2348" spans="1:8" s="440" customFormat="1" x14ac:dyDescent="0.2">
      <c r="A2348" s="527"/>
      <c r="B2348" s="429"/>
      <c r="C2348" s="519"/>
      <c r="D2348" s="520"/>
      <c r="E2348" s="519"/>
      <c r="F2348" s="506"/>
      <c r="G2348" s="46"/>
      <c r="H2348" s="439"/>
    </row>
    <row r="2349" spans="1:8" s="440" customFormat="1" x14ac:dyDescent="0.2">
      <c r="A2349" s="575">
        <v>14</v>
      </c>
      <c r="B2349" s="576" t="s">
        <v>498</v>
      </c>
      <c r="C2349" s="565">
        <v>1</v>
      </c>
      <c r="D2349" s="574" t="s">
        <v>1299</v>
      </c>
      <c r="E2349" s="565">
        <v>2729.31</v>
      </c>
      <c r="F2349" s="571">
        <f>ROUND(C2349*E2349,2)</f>
        <v>2729.31</v>
      </c>
      <c r="G2349" s="46"/>
      <c r="H2349" s="439"/>
    </row>
    <row r="2350" spans="1:8" s="440" customFormat="1" x14ac:dyDescent="0.2">
      <c r="A2350" s="575"/>
      <c r="B2350" s="576"/>
      <c r="C2350" s="565"/>
      <c r="D2350" s="574"/>
      <c r="E2350" s="565"/>
      <c r="F2350" s="571"/>
      <c r="G2350" s="46"/>
      <c r="H2350" s="439"/>
    </row>
    <row r="2351" spans="1:8" s="440" customFormat="1" x14ac:dyDescent="0.2">
      <c r="A2351" s="575">
        <v>15</v>
      </c>
      <c r="B2351" s="576" t="s">
        <v>1336</v>
      </c>
      <c r="C2351" s="565">
        <v>2</v>
      </c>
      <c r="D2351" s="574" t="s">
        <v>1090</v>
      </c>
      <c r="E2351" s="565">
        <v>17307</v>
      </c>
      <c r="F2351" s="571">
        <f>ROUND(C2351*E2351,2)</f>
        <v>34614</v>
      </c>
      <c r="G2351" s="46"/>
      <c r="H2351" s="439"/>
    </row>
    <row r="2352" spans="1:8" s="440" customFormat="1" x14ac:dyDescent="0.2">
      <c r="A2352" s="471"/>
      <c r="B2352" s="496"/>
      <c r="C2352" s="473"/>
      <c r="D2352" s="474"/>
      <c r="E2352" s="497"/>
      <c r="F2352" s="498"/>
      <c r="G2352" s="46"/>
      <c r="H2352" s="439"/>
    </row>
    <row r="2353" spans="1:16" s="440" customFormat="1" ht="25.5" x14ac:dyDescent="0.2">
      <c r="A2353" s="587" t="s">
        <v>720</v>
      </c>
      <c r="B2353" s="588" t="s">
        <v>735</v>
      </c>
      <c r="C2353" s="589"/>
      <c r="D2353" s="590"/>
      <c r="E2353" s="590"/>
      <c r="F2353" s="506"/>
      <c r="G2353" s="46"/>
      <c r="H2353" s="439"/>
    </row>
    <row r="2354" spans="1:16" s="440" customFormat="1" x14ac:dyDescent="0.2">
      <c r="A2354" s="591"/>
      <c r="B2354" s="588"/>
      <c r="C2354" s="589"/>
      <c r="D2354" s="590"/>
      <c r="E2354" s="590"/>
      <c r="F2354" s="506"/>
      <c r="G2354" s="46"/>
      <c r="H2354" s="439"/>
    </row>
    <row r="2355" spans="1:16" s="440" customFormat="1" x14ac:dyDescent="0.2">
      <c r="A2355" s="592">
        <v>1</v>
      </c>
      <c r="B2355" s="593" t="s">
        <v>736</v>
      </c>
      <c r="C2355" s="594"/>
      <c r="D2355" s="595"/>
      <c r="E2355" s="596"/>
      <c r="F2355" s="506"/>
      <c r="G2355" s="46"/>
      <c r="H2355" s="500"/>
      <c r="I2355" s="501"/>
      <c r="J2355" s="501"/>
      <c r="K2355" s="501"/>
      <c r="L2355" s="501"/>
      <c r="M2355" s="501"/>
      <c r="N2355" s="501"/>
      <c r="O2355" s="501"/>
      <c r="P2355" s="501"/>
    </row>
    <row r="2356" spans="1:16" s="501" customFormat="1" x14ac:dyDescent="0.2">
      <c r="A2356" s="597">
        <v>1.44</v>
      </c>
      <c r="B2356" s="598" t="s">
        <v>1337</v>
      </c>
      <c r="C2356" s="594">
        <v>1</v>
      </c>
      <c r="D2356" s="595" t="s">
        <v>25</v>
      </c>
      <c r="E2356" s="599">
        <v>25530</v>
      </c>
      <c r="F2356" s="571">
        <f t="shared" ref="F2356:F2383" si="164">ROUND(C2356*E2356,2)</f>
        <v>25530</v>
      </c>
      <c r="G2356" s="46"/>
      <c r="H2356" s="500"/>
    </row>
    <row r="2357" spans="1:16" s="501" customFormat="1" x14ac:dyDescent="0.2">
      <c r="A2357" s="597">
        <v>1.45</v>
      </c>
      <c r="B2357" s="598" t="s">
        <v>1338</v>
      </c>
      <c r="C2357" s="594">
        <v>3</v>
      </c>
      <c r="D2357" s="595" t="s">
        <v>25</v>
      </c>
      <c r="E2357" s="599">
        <v>25308</v>
      </c>
      <c r="F2357" s="571">
        <f t="shared" si="164"/>
        <v>75924</v>
      </c>
      <c r="G2357" s="46"/>
      <c r="H2357" s="500"/>
    </row>
    <row r="2358" spans="1:16" s="501" customFormat="1" x14ac:dyDescent="0.2">
      <c r="A2358" s="597">
        <v>1.46</v>
      </c>
      <c r="B2358" s="599" t="s">
        <v>1339</v>
      </c>
      <c r="C2358" s="594">
        <v>9</v>
      </c>
      <c r="D2358" s="595" t="s">
        <v>25</v>
      </c>
      <c r="E2358" s="599">
        <v>21867</v>
      </c>
      <c r="F2358" s="571">
        <f t="shared" si="164"/>
        <v>196803</v>
      </c>
      <c r="G2358" s="46"/>
      <c r="H2358" s="500"/>
    </row>
    <row r="2359" spans="1:16" s="501" customFormat="1" x14ac:dyDescent="0.2">
      <c r="A2359" s="597">
        <v>1.47</v>
      </c>
      <c r="B2359" s="599" t="s">
        <v>1340</v>
      </c>
      <c r="C2359" s="594">
        <v>2</v>
      </c>
      <c r="D2359" s="595" t="s">
        <v>25</v>
      </c>
      <c r="E2359" s="599">
        <v>19425</v>
      </c>
      <c r="F2359" s="571">
        <f t="shared" si="164"/>
        <v>38850</v>
      </c>
      <c r="G2359" s="46"/>
      <c r="H2359" s="500"/>
    </row>
    <row r="2360" spans="1:16" s="501" customFormat="1" x14ac:dyDescent="0.2">
      <c r="A2360" s="597">
        <v>1.48</v>
      </c>
      <c r="B2360" s="599" t="s">
        <v>738</v>
      </c>
      <c r="C2360" s="594">
        <v>3</v>
      </c>
      <c r="D2360" s="595" t="s">
        <v>25</v>
      </c>
      <c r="E2360" s="599">
        <v>2858.13</v>
      </c>
      <c r="F2360" s="571">
        <f t="shared" si="164"/>
        <v>8574.39</v>
      </c>
      <c r="G2360" s="46"/>
      <c r="H2360" s="500"/>
    </row>
    <row r="2361" spans="1:16" s="501" customFormat="1" x14ac:dyDescent="0.2">
      <c r="A2361" s="597">
        <v>1.49</v>
      </c>
      <c r="B2361" s="599" t="s">
        <v>1022</v>
      </c>
      <c r="C2361" s="594">
        <v>4</v>
      </c>
      <c r="D2361" s="595" t="s">
        <v>25</v>
      </c>
      <c r="E2361" s="599">
        <v>4377.72</v>
      </c>
      <c r="F2361" s="571">
        <f t="shared" si="164"/>
        <v>17510.88</v>
      </c>
      <c r="G2361" s="46"/>
      <c r="H2361" s="500"/>
    </row>
    <row r="2362" spans="1:16" s="501" customFormat="1" x14ac:dyDescent="0.2">
      <c r="A2362" s="597">
        <v>1.5</v>
      </c>
      <c r="B2362" s="598" t="s">
        <v>1341</v>
      </c>
      <c r="C2362" s="594">
        <v>4</v>
      </c>
      <c r="D2362" s="595" t="s">
        <v>25</v>
      </c>
      <c r="E2362" s="599">
        <v>7399.37</v>
      </c>
      <c r="F2362" s="571">
        <f t="shared" si="164"/>
        <v>29597.48</v>
      </c>
      <c r="G2362" s="46"/>
      <c r="H2362" s="500"/>
    </row>
    <row r="2363" spans="1:16" s="501" customFormat="1" x14ac:dyDescent="0.2">
      <c r="A2363" s="597">
        <v>1.51</v>
      </c>
      <c r="B2363" s="598" t="s">
        <v>1342</v>
      </c>
      <c r="C2363" s="594">
        <v>3</v>
      </c>
      <c r="D2363" s="595" t="s">
        <v>25</v>
      </c>
      <c r="E2363" s="599">
        <v>3796.62</v>
      </c>
      <c r="F2363" s="571">
        <f t="shared" si="164"/>
        <v>11389.86</v>
      </c>
      <c r="G2363" s="46"/>
      <c r="H2363" s="500"/>
    </row>
    <row r="2364" spans="1:16" s="501" customFormat="1" x14ac:dyDescent="0.2">
      <c r="A2364" s="597">
        <v>1.52</v>
      </c>
      <c r="B2364" s="599" t="s">
        <v>1343</v>
      </c>
      <c r="C2364" s="594">
        <v>1</v>
      </c>
      <c r="D2364" s="595" t="s">
        <v>25</v>
      </c>
      <c r="E2364" s="599">
        <v>8453.01</v>
      </c>
      <c r="F2364" s="571">
        <f t="shared" si="164"/>
        <v>8453.01</v>
      </c>
      <c r="G2364" s="46"/>
      <c r="H2364" s="500"/>
    </row>
    <row r="2365" spans="1:16" s="501" customFormat="1" x14ac:dyDescent="0.2">
      <c r="A2365" s="597">
        <v>1.53</v>
      </c>
      <c r="B2365" s="599" t="s">
        <v>1344</v>
      </c>
      <c r="C2365" s="594">
        <v>11</v>
      </c>
      <c r="D2365" s="595" t="s">
        <v>25</v>
      </c>
      <c r="E2365" s="599">
        <v>4279.79</v>
      </c>
      <c r="F2365" s="571">
        <f t="shared" si="164"/>
        <v>47077.69</v>
      </c>
      <c r="G2365" s="46"/>
      <c r="H2365" s="500"/>
    </row>
    <row r="2366" spans="1:16" s="501" customFormat="1" x14ac:dyDescent="0.2">
      <c r="A2366" s="597">
        <v>1.54</v>
      </c>
      <c r="B2366" s="599" t="s">
        <v>1345</v>
      </c>
      <c r="C2366" s="594">
        <v>6</v>
      </c>
      <c r="D2366" s="595" t="s">
        <v>25</v>
      </c>
      <c r="E2366" s="599">
        <v>6472.79</v>
      </c>
      <c r="F2366" s="571">
        <f t="shared" si="164"/>
        <v>38836.74</v>
      </c>
      <c r="G2366" s="46"/>
      <c r="H2366" s="500"/>
    </row>
    <row r="2367" spans="1:16" s="501" customFormat="1" x14ac:dyDescent="0.2">
      <c r="A2367" s="597">
        <v>1.55</v>
      </c>
      <c r="B2367" s="599" t="s">
        <v>1346</v>
      </c>
      <c r="C2367" s="594">
        <v>1</v>
      </c>
      <c r="D2367" s="595" t="s">
        <v>25</v>
      </c>
      <c r="E2367" s="599">
        <v>3198.31</v>
      </c>
      <c r="F2367" s="571">
        <f t="shared" si="164"/>
        <v>3198.31</v>
      </c>
      <c r="G2367" s="46"/>
      <c r="H2367" s="500"/>
    </row>
    <row r="2368" spans="1:16" s="501" customFormat="1" x14ac:dyDescent="0.2">
      <c r="A2368" s="597">
        <v>1.56</v>
      </c>
      <c r="B2368" s="599" t="s">
        <v>1347</v>
      </c>
      <c r="C2368" s="594">
        <v>13</v>
      </c>
      <c r="D2368" s="595" t="s">
        <v>25</v>
      </c>
      <c r="E2368" s="599">
        <v>1693.23</v>
      </c>
      <c r="F2368" s="571">
        <f t="shared" si="164"/>
        <v>22011.99</v>
      </c>
      <c r="G2368" s="46"/>
      <c r="H2368" s="500"/>
    </row>
    <row r="2369" spans="1:16" s="501" customFormat="1" x14ac:dyDescent="0.2">
      <c r="A2369" s="597">
        <v>1.57</v>
      </c>
      <c r="B2369" s="599" t="s">
        <v>1348</v>
      </c>
      <c r="C2369" s="594">
        <v>10</v>
      </c>
      <c r="D2369" s="595" t="s">
        <v>25</v>
      </c>
      <c r="E2369" s="599">
        <v>3386.44</v>
      </c>
      <c r="F2369" s="571">
        <f t="shared" si="164"/>
        <v>33864.400000000001</v>
      </c>
      <c r="G2369" s="46"/>
      <c r="H2369" s="500"/>
    </row>
    <row r="2370" spans="1:16" s="501" customFormat="1" x14ac:dyDescent="0.2">
      <c r="A2370" s="597">
        <v>1.58</v>
      </c>
      <c r="B2370" s="599" t="s">
        <v>1349</v>
      </c>
      <c r="C2370" s="594">
        <v>3800</v>
      </c>
      <c r="D2370" s="595" t="s">
        <v>744</v>
      </c>
      <c r="E2370" s="599">
        <v>21.09</v>
      </c>
      <c r="F2370" s="571">
        <f t="shared" si="164"/>
        <v>80142</v>
      </c>
      <c r="G2370" s="46"/>
      <c r="H2370" s="500"/>
    </row>
    <row r="2371" spans="1:16" s="501" customFormat="1" x14ac:dyDescent="0.2">
      <c r="A2371" s="597">
        <v>1.59</v>
      </c>
      <c r="B2371" s="599" t="s">
        <v>1350</v>
      </c>
      <c r="C2371" s="594">
        <v>1150</v>
      </c>
      <c r="D2371" s="595" t="s">
        <v>744</v>
      </c>
      <c r="E2371" s="599">
        <v>64.86</v>
      </c>
      <c r="F2371" s="571">
        <f t="shared" si="164"/>
        <v>74589</v>
      </c>
      <c r="G2371" s="46"/>
      <c r="H2371" s="500"/>
    </row>
    <row r="2372" spans="1:16" s="501" customFormat="1" ht="25.5" x14ac:dyDescent="0.2">
      <c r="A2372" s="597">
        <v>1.6</v>
      </c>
      <c r="B2372" s="599" t="s">
        <v>1351</v>
      </c>
      <c r="C2372" s="600">
        <v>1</v>
      </c>
      <c r="D2372" s="601" t="s">
        <v>25</v>
      </c>
      <c r="E2372" s="599">
        <v>50194.76</v>
      </c>
      <c r="F2372" s="571">
        <f t="shared" si="164"/>
        <v>50194.76</v>
      </c>
      <c r="G2372" s="46"/>
      <c r="H2372" s="500"/>
    </row>
    <row r="2373" spans="1:16" s="501" customFormat="1" ht="25.5" x14ac:dyDescent="0.2">
      <c r="A2373" s="597">
        <v>1.61</v>
      </c>
      <c r="B2373" s="599" t="s">
        <v>1352</v>
      </c>
      <c r="C2373" s="594">
        <v>1</v>
      </c>
      <c r="D2373" s="595" t="s">
        <v>25</v>
      </c>
      <c r="E2373" s="599">
        <v>5766.45</v>
      </c>
      <c r="F2373" s="571">
        <f t="shared" si="164"/>
        <v>5766.45</v>
      </c>
      <c r="G2373" s="46"/>
      <c r="H2373" s="500"/>
    </row>
    <row r="2374" spans="1:16" s="501" customFormat="1" ht="25.5" x14ac:dyDescent="0.2">
      <c r="A2374" s="602">
        <v>1.62</v>
      </c>
      <c r="B2374" s="603" t="s">
        <v>1353</v>
      </c>
      <c r="C2374" s="604">
        <v>1</v>
      </c>
      <c r="D2374" s="605" t="s">
        <v>25</v>
      </c>
      <c r="E2374" s="603">
        <v>3324.45</v>
      </c>
      <c r="F2374" s="585">
        <f t="shared" si="164"/>
        <v>3324.45</v>
      </c>
      <c r="G2374" s="46"/>
      <c r="H2374" s="500"/>
    </row>
    <row r="2375" spans="1:16" s="501" customFormat="1" x14ac:dyDescent="0.2">
      <c r="A2375" s="597">
        <v>1.63</v>
      </c>
      <c r="B2375" s="599" t="s">
        <v>1354</v>
      </c>
      <c r="C2375" s="594">
        <v>15</v>
      </c>
      <c r="D2375" s="595" t="s">
        <v>25</v>
      </c>
      <c r="E2375" s="599">
        <v>1942.5</v>
      </c>
      <c r="F2375" s="571">
        <f t="shared" si="164"/>
        <v>29137.5</v>
      </c>
      <c r="G2375" s="46"/>
      <c r="H2375" s="500"/>
    </row>
    <row r="2376" spans="1:16" s="501" customFormat="1" x14ac:dyDescent="0.2">
      <c r="A2376" s="597">
        <v>1.64</v>
      </c>
      <c r="B2376" s="599" t="s">
        <v>1355</v>
      </c>
      <c r="C2376" s="594">
        <v>15</v>
      </c>
      <c r="D2376" s="595" t="s">
        <v>25</v>
      </c>
      <c r="E2376" s="599">
        <v>1942.5</v>
      </c>
      <c r="F2376" s="571">
        <f t="shared" si="164"/>
        <v>29137.5</v>
      </c>
      <c r="G2376" s="46"/>
      <c r="H2376" s="500"/>
    </row>
    <row r="2377" spans="1:16" s="501" customFormat="1" x14ac:dyDescent="0.2">
      <c r="A2377" s="597">
        <v>1.65</v>
      </c>
      <c r="B2377" s="599" t="s">
        <v>1356</v>
      </c>
      <c r="C2377" s="594">
        <v>15</v>
      </c>
      <c r="D2377" s="595" t="s">
        <v>25</v>
      </c>
      <c r="E2377" s="599">
        <v>2775</v>
      </c>
      <c r="F2377" s="571">
        <f t="shared" si="164"/>
        <v>41625</v>
      </c>
      <c r="G2377" s="46"/>
      <c r="H2377" s="500"/>
    </row>
    <row r="2378" spans="1:16" s="501" customFormat="1" x14ac:dyDescent="0.2">
      <c r="A2378" s="597">
        <v>1.66</v>
      </c>
      <c r="B2378" s="599" t="s">
        <v>1357</v>
      </c>
      <c r="C2378" s="594">
        <v>30</v>
      </c>
      <c r="D2378" s="595" t="s">
        <v>25</v>
      </c>
      <c r="E2378" s="599">
        <v>1332</v>
      </c>
      <c r="F2378" s="571">
        <f t="shared" si="164"/>
        <v>39960</v>
      </c>
      <c r="G2378" s="46"/>
      <c r="H2378" s="500"/>
    </row>
    <row r="2379" spans="1:16" s="501" customFormat="1" x14ac:dyDescent="0.2">
      <c r="A2379" s="597">
        <v>1.67</v>
      </c>
      <c r="B2379" s="599" t="s">
        <v>1358</v>
      </c>
      <c r="C2379" s="594">
        <v>2</v>
      </c>
      <c r="D2379" s="595" t="s">
        <v>25</v>
      </c>
      <c r="E2379" s="599">
        <v>4773</v>
      </c>
      <c r="F2379" s="571">
        <f t="shared" si="164"/>
        <v>9546</v>
      </c>
      <c r="G2379" s="46"/>
      <c r="H2379" s="500"/>
    </row>
    <row r="2380" spans="1:16" s="501" customFormat="1" ht="25.5" x14ac:dyDescent="0.2">
      <c r="A2380" s="597">
        <v>1.68</v>
      </c>
      <c r="B2380" s="599" t="s">
        <v>1359</v>
      </c>
      <c r="C2380" s="594">
        <v>2</v>
      </c>
      <c r="D2380" s="595" t="s">
        <v>25</v>
      </c>
      <c r="E2380" s="599">
        <v>5439</v>
      </c>
      <c r="F2380" s="571">
        <f t="shared" si="164"/>
        <v>10878</v>
      </c>
      <c r="G2380" s="46"/>
      <c r="H2380" s="500"/>
    </row>
    <row r="2381" spans="1:16" s="501" customFormat="1" x14ac:dyDescent="0.2">
      <c r="A2381" s="597">
        <v>1.69</v>
      </c>
      <c r="B2381" s="599" t="s">
        <v>1360</v>
      </c>
      <c r="C2381" s="594">
        <v>1</v>
      </c>
      <c r="D2381" s="595" t="s">
        <v>25</v>
      </c>
      <c r="E2381" s="599">
        <v>22200</v>
      </c>
      <c r="F2381" s="571">
        <f t="shared" si="164"/>
        <v>22200</v>
      </c>
      <c r="G2381" s="46"/>
      <c r="H2381" s="500"/>
    </row>
    <row r="2382" spans="1:16" s="501" customFormat="1" x14ac:dyDescent="0.2">
      <c r="A2382" s="597">
        <v>1.7</v>
      </c>
      <c r="B2382" s="599" t="s">
        <v>753</v>
      </c>
      <c r="C2382" s="594">
        <v>1</v>
      </c>
      <c r="D2382" s="595" t="s">
        <v>25</v>
      </c>
      <c r="E2382" s="599">
        <v>234210</v>
      </c>
      <c r="F2382" s="571">
        <f t="shared" si="164"/>
        <v>234210</v>
      </c>
      <c r="G2382" s="46"/>
      <c r="H2382" s="500"/>
    </row>
    <row r="2383" spans="1:16" s="501" customFormat="1" x14ac:dyDescent="0.2">
      <c r="A2383" s="471"/>
      <c r="B2383" s="496"/>
      <c r="C2383" s="473"/>
      <c r="D2383" s="474"/>
      <c r="E2383" s="606"/>
      <c r="F2383" s="571">
        <f t="shared" si="164"/>
        <v>0</v>
      </c>
      <c r="G2383" s="46"/>
      <c r="H2383" s="500"/>
    </row>
    <row r="2384" spans="1:16" s="440" customFormat="1" x14ac:dyDescent="0.2">
      <c r="A2384" s="403" t="s">
        <v>841</v>
      </c>
      <c r="B2384" s="607" t="s">
        <v>842</v>
      </c>
      <c r="C2384" s="606"/>
      <c r="D2384" s="608"/>
      <c r="E2384" s="606"/>
      <c r="F2384" s="571"/>
      <c r="G2384" s="46"/>
      <c r="H2384" s="500"/>
      <c r="I2384" s="501"/>
      <c r="J2384" s="501"/>
      <c r="K2384" s="501"/>
      <c r="L2384" s="501"/>
      <c r="M2384" s="501"/>
      <c r="N2384" s="501"/>
      <c r="O2384" s="501"/>
      <c r="P2384" s="501"/>
    </row>
    <row r="2385" spans="1:9" s="501" customFormat="1" ht="101.25" customHeight="1" x14ac:dyDescent="0.2">
      <c r="A2385" s="423">
        <v>9</v>
      </c>
      <c r="B2385" s="609" t="s">
        <v>1361</v>
      </c>
      <c r="C2385" s="599">
        <v>1</v>
      </c>
      <c r="D2385" s="601" t="s">
        <v>25</v>
      </c>
      <c r="E2385" s="599">
        <v>425500</v>
      </c>
      <c r="F2385" s="571">
        <f t="shared" ref="F2385:F2386" si="165">ROUND(C2385*E2385,2)</f>
        <v>425500</v>
      </c>
      <c r="G2385" s="46"/>
      <c r="H2385" s="500"/>
      <c r="I2385" s="610"/>
    </row>
    <row r="2386" spans="1:9" s="501" customFormat="1" ht="51" x14ac:dyDescent="0.2">
      <c r="A2386" s="423">
        <v>10</v>
      </c>
      <c r="B2386" s="546" t="s">
        <v>1362</v>
      </c>
      <c r="C2386" s="433">
        <v>1</v>
      </c>
      <c r="D2386" s="556" t="s">
        <v>25</v>
      </c>
      <c r="E2386" s="433">
        <v>521957.22</v>
      </c>
      <c r="F2386" s="571">
        <f t="shared" si="165"/>
        <v>521957.22</v>
      </c>
      <c r="G2386" s="46"/>
      <c r="H2386" s="500"/>
      <c r="I2386" s="610"/>
    </row>
    <row r="2387" spans="1:9" s="440" customFormat="1" x14ac:dyDescent="0.2">
      <c r="A2387" s="471"/>
      <c r="B2387" s="496"/>
      <c r="C2387" s="473"/>
      <c r="D2387" s="474"/>
      <c r="E2387" s="497"/>
      <c r="F2387" s="498"/>
      <c r="G2387" s="46"/>
      <c r="H2387" s="439"/>
    </row>
    <row r="2388" spans="1:9" s="440" customFormat="1" ht="25.5" x14ac:dyDescent="0.2">
      <c r="A2388" s="403" t="s">
        <v>720</v>
      </c>
      <c r="B2388" s="404" t="s">
        <v>721</v>
      </c>
      <c r="C2388" s="473"/>
      <c r="D2388" s="474"/>
      <c r="E2388" s="497"/>
      <c r="F2388" s="498"/>
      <c r="G2388" s="46"/>
      <c r="H2388" s="439"/>
    </row>
    <row r="2389" spans="1:9" s="440" customFormat="1" x14ac:dyDescent="0.2">
      <c r="A2389" s="471"/>
      <c r="B2389" s="496"/>
      <c r="C2389" s="473"/>
      <c r="D2389" s="474"/>
      <c r="E2389" s="497"/>
      <c r="F2389" s="498"/>
      <c r="G2389" s="46"/>
      <c r="H2389" s="439"/>
    </row>
    <row r="2390" spans="1:9" s="440" customFormat="1" ht="25.5" x14ac:dyDescent="0.2">
      <c r="A2390" s="611">
        <v>1</v>
      </c>
      <c r="B2390" s="612" t="s">
        <v>722</v>
      </c>
      <c r="C2390" s="613"/>
      <c r="D2390" s="556"/>
      <c r="E2390" s="613"/>
      <c r="F2390" s="506"/>
      <c r="G2390" s="46"/>
      <c r="H2390" s="439"/>
    </row>
    <row r="2391" spans="1:9" s="440" customFormat="1" x14ac:dyDescent="0.2">
      <c r="A2391" s="614">
        <v>1.6</v>
      </c>
      <c r="B2391" s="615" t="s">
        <v>1363</v>
      </c>
      <c r="C2391" s="613">
        <v>2</v>
      </c>
      <c r="D2391" s="556" t="s">
        <v>30</v>
      </c>
      <c r="E2391" s="613">
        <v>5310</v>
      </c>
      <c r="F2391" s="571">
        <f>ROUND(C2391*E2391,2)</f>
        <v>10620</v>
      </c>
      <c r="G2391" s="46"/>
      <c r="H2391" s="439"/>
    </row>
    <row r="2392" spans="1:9" s="440" customFormat="1" x14ac:dyDescent="0.2">
      <c r="A2392" s="614">
        <v>1.7</v>
      </c>
      <c r="B2392" s="615" t="s">
        <v>1364</v>
      </c>
      <c r="C2392" s="613">
        <v>1</v>
      </c>
      <c r="D2392" s="556" t="s">
        <v>25</v>
      </c>
      <c r="E2392" s="613">
        <v>1000</v>
      </c>
      <c r="F2392" s="571">
        <f>ROUND(C2392*E2392,2)</f>
        <v>1000</v>
      </c>
      <c r="G2392" s="46"/>
      <c r="H2392" s="439"/>
    </row>
    <row r="2393" spans="1:9" s="440" customFormat="1" x14ac:dyDescent="0.2">
      <c r="A2393" s="614">
        <v>1.8</v>
      </c>
      <c r="B2393" s="615" t="s">
        <v>1365</v>
      </c>
      <c r="C2393" s="613">
        <v>2</v>
      </c>
      <c r="D2393" s="556" t="s">
        <v>30</v>
      </c>
      <c r="E2393" s="613">
        <v>5272</v>
      </c>
      <c r="F2393" s="571">
        <f>ROUND(C2393*E2393,2)</f>
        <v>10544</v>
      </c>
      <c r="G2393" s="46"/>
      <c r="H2393" s="439"/>
    </row>
    <row r="2394" spans="1:9" s="440" customFormat="1" x14ac:dyDescent="0.2">
      <c r="A2394" s="614">
        <v>1.9</v>
      </c>
      <c r="B2394" s="615" t="s">
        <v>1366</v>
      </c>
      <c r="C2394" s="613">
        <v>2</v>
      </c>
      <c r="D2394" s="556" t="s">
        <v>677</v>
      </c>
      <c r="E2394" s="613">
        <v>1600</v>
      </c>
      <c r="F2394" s="571">
        <f>ROUND(C2394*E2394,2)</f>
        <v>3200</v>
      </c>
      <c r="G2394" s="46"/>
      <c r="H2394" s="439"/>
    </row>
    <row r="2395" spans="1:9" s="440" customFormat="1" x14ac:dyDescent="0.2">
      <c r="A2395" s="616">
        <v>1.1000000000000001</v>
      </c>
      <c r="B2395" s="615" t="s">
        <v>81</v>
      </c>
      <c r="C2395" s="613">
        <v>1</v>
      </c>
      <c r="D2395" s="556" t="s">
        <v>992</v>
      </c>
      <c r="E2395" s="613">
        <v>316.32</v>
      </c>
      <c r="F2395" s="571">
        <f>ROUND(C2395*E2395,2)</f>
        <v>316.32</v>
      </c>
      <c r="G2395" s="46"/>
      <c r="H2395" s="439"/>
    </row>
    <row r="2396" spans="1:9" s="440" customFormat="1" x14ac:dyDescent="0.2">
      <c r="A2396" s="471"/>
      <c r="B2396" s="496"/>
      <c r="C2396" s="473"/>
      <c r="D2396" s="474"/>
      <c r="E2396" s="497"/>
      <c r="F2396" s="498"/>
      <c r="G2396" s="46"/>
      <c r="H2396" s="439"/>
    </row>
    <row r="2397" spans="1:9" s="440" customFormat="1" x14ac:dyDescent="0.2">
      <c r="A2397" s="283">
        <v>7</v>
      </c>
      <c r="B2397" s="617" t="s">
        <v>1367</v>
      </c>
      <c r="C2397" s="473"/>
      <c r="D2397" s="474"/>
      <c r="E2397" s="497"/>
      <c r="F2397" s="498"/>
      <c r="G2397" s="46"/>
      <c r="H2397" s="439"/>
    </row>
    <row r="2398" spans="1:9" s="440" customFormat="1" x14ac:dyDescent="0.2">
      <c r="A2398" s="471"/>
      <c r="B2398" s="496"/>
      <c r="C2398" s="473"/>
      <c r="D2398" s="474"/>
      <c r="E2398" s="497"/>
      <c r="F2398" s="498"/>
      <c r="G2398" s="46"/>
      <c r="H2398" s="439"/>
    </row>
    <row r="2399" spans="1:9" s="440" customFormat="1" x14ac:dyDescent="0.2">
      <c r="A2399" s="423">
        <v>7.4</v>
      </c>
      <c r="B2399" s="546" t="s">
        <v>619</v>
      </c>
      <c r="C2399" s="433">
        <v>1</v>
      </c>
      <c r="D2399" s="556" t="s">
        <v>25</v>
      </c>
      <c r="E2399" s="433">
        <v>2500</v>
      </c>
      <c r="F2399" s="571">
        <f t="shared" ref="F2399" si="166">ROUND(C2399*E2399,2)</f>
        <v>2500</v>
      </c>
      <c r="G2399" s="46"/>
      <c r="H2399" s="439"/>
    </row>
    <row r="2400" spans="1:9" s="440" customFormat="1" x14ac:dyDescent="0.2">
      <c r="A2400" s="471"/>
      <c r="B2400" s="496"/>
      <c r="C2400" s="473"/>
      <c r="D2400" s="474"/>
      <c r="E2400" s="497"/>
      <c r="F2400" s="498"/>
      <c r="G2400" s="46"/>
      <c r="H2400" s="439"/>
    </row>
    <row r="2401" spans="1:8" s="440" customFormat="1" x14ac:dyDescent="0.2">
      <c r="A2401" s="503">
        <v>7.5</v>
      </c>
      <c r="B2401" s="618" t="s">
        <v>1368</v>
      </c>
      <c r="C2401" s="433"/>
      <c r="D2401" s="556"/>
      <c r="E2401" s="433"/>
      <c r="F2401" s="619"/>
      <c r="G2401" s="46"/>
      <c r="H2401" s="439"/>
    </row>
    <row r="2402" spans="1:8" s="440" customFormat="1" x14ac:dyDescent="0.2">
      <c r="A2402" s="620" t="s">
        <v>1369</v>
      </c>
      <c r="B2402" s="546" t="s">
        <v>1370</v>
      </c>
      <c r="C2402" s="433">
        <v>2</v>
      </c>
      <c r="D2402" s="556" t="s">
        <v>30</v>
      </c>
      <c r="E2402" s="433">
        <v>2636</v>
      </c>
      <c r="F2402" s="571">
        <f t="shared" ref="F2402:F2404" si="167">ROUND(C2402*E2402,2)</f>
        <v>5272</v>
      </c>
      <c r="G2402" s="46"/>
      <c r="H2402" s="439"/>
    </row>
    <row r="2403" spans="1:8" s="440" customFormat="1" x14ac:dyDescent="0.2">
      <c r="A2403" s="620" t="s">
        <v>1371</v>
      </c>
      <c r="B2403" s="546" t="s">
        <v>1372</v>
      </c>
      <c r="C2403" s="433">
        <v>2</v>
      </c>
      <c r="D2403" s="556" t="s">
        <v>30</v>
      </c>
      <c r="E2403" s="433">
        <v>1000</v>
      </c>
      <c r="F2403" s="571">
        <f t="shared" si="167"/>
        <v>2000</v>
      </c>
      <c r="G2403" s="46"/>
      <c r="H2403" s="439"/>
    </row>
    <row r="2404" spans="1:8" s="440" customFormat="1" x14ac:dyDescent="0.2">
      <c r="A2404" s="620" t="s">
        <v>1373</v>
      </c>
      <c r="B2404" s="546" t="s">
        <v>1374</v>
      </c>
      <c r="C2404" s="433">
        <v>1</v>
      </c>
      <c r="D2404" s="556" t="s">
        <v>1090</v>
      </c>
      <c r="E2404" s="433">
        <v>158.16</v>
      </c>
      <c r="F2404" s="571">
        <f t="shared" si="167"/>
        <v>158.16</v>
      </c>
      <c r="G2404" s="46"/>
      <c r="H2404" s="439"/>
    </row>
    <row r="2405" spans="1:8" s="440" customFormat="1" x14ac:dyDescent="0.2">
      <c r="A2405" s="471"/>
      <c r="B2405" s="496"/>
      <c r="C2405" s="473"/>
      <c r="D2405" s="474"/>
      <c r="E2405" s="497"/>
      <c r="F2405" s="571"/>
      <c r="G2405" s="46"/>
      <c r="H2405" s="439"/>
    </row>
    <row r="2406" spans="1:8" s="440" customFormat="1" ht="25.5" x14ac:dyDescent="0.2">
      <c r="A2406" s="503">
        <v>7.6</v>
      </c>
      <c r="B2406" s="618" t="s">
        <v>1375</v>
      </c>
      <c r="C2406" s="433">
        <v>1</v>
      </c>
      <c r="D2406" s="556" t="s">
        <v>1090</v>
      </c>
      <c r="E2406" s="433">
        <v>41159.85</v>
      </c>
      <c r="F2406" s="571">
        <f t="shared" ref="F2406" si="168">ROUND(C2406*E2406,2)</f>
        <v>41159.85</v>
      </c>
      <c r="G2406" s="46"/>
      <c r="H2406" s="439"/>
    </row>
    <row r="2407" spans="1:8" s="440" customFormat="1" x14ac:dyDescent="0.2">
      <c r="A2407" s="471"/>
      <c r="B2407" s="496"/>
      <c r="C2407" s="473"/>
      <c r="D2407" s="474"/>
      <c r="E2407" s="497"/>
      <c r="F2407" s="498"/>
      <c r="G2407" s="46"/>
      <c r="H2407" s="439"/>
    </row>
    <row r="2408" spans="1:8" s="440" customFormat="1" ht="38.25" x14ac:dyDescent="0.2">
      <c r="A2408" s="503">
        <v>7.7</v>
      </c>
      <c r="B2408" s="618" t="s">
        <v>1376</v>
      </c>
      <c r="C2408" s="433"/>
      <c r="D2408" s="556"/>
      <c r="E2408" s="433"/>
      <c r="F2408" s="619"/>
      <c r="G2408" s="46"/>
      <c r="H2408" s="439"/>
    </row>
    <row r="2409" spans="1:8" s="440" customFormat="1" x14ac:dyDescent="0.2">
      <c r="A2409" s="620" t="s">
        <v>1377</v>
      </c>
      <c r="B2409" s="546" t="s">
        <v>1378</v>
      </c>
      <c r="C2409" s="433">
        <v>1</v>
      </c>
      <c r="D2409" s="556" t="s">
        <v>1090</v>
      </c>
      <c r="E2409" s="433">
        <v>237438</v>
      </c>
      <c r="F2409" s="571">
        <f t="shared" ref="F2409:F2412" si="169">ROUND(C2409*E2409,2)</f>
        <v>237438</v>
      </c>
      <c r="G2409" s="46"/>
      <c r="H2409" s="439"/>
    </row>
    <row r="2410" spans="1:8" s="440" customFormat="1" x14ac:dyDescent="0.2">
      <c r="A2410" s="620" t="s">
        <v>1379</v>
      </c>
      <c r="B2410" s="546" t="s">
        <v>1380</v>
      </c>
      <c r="C2410" s="433">
        <v>1</v>
      </c>
      <c r="D2410" s="556" t="s">
        <v>1090</v>
      </c>
      <c r="E2410" s="433">
        <v>81468</v>
      </c>
      <c r="F2410" s="571">
        <f t="shared" si="169"/>
        <v>81468</v>
      </c>
      <c r="G2410" s="46"/>
      <c r="H2410" s="439"/>
    </row>
    <row r="2411" spans="1:8" s="440" customFormat="1" ht="25.5" x14ac:dyDescent="0.2">
      <c r="A2411" s="620" t="s">
        <v>1381</v>
      </c>
      <c r="B2411" s="546" t="s">
        <v>1382</v>
      </c>
      <c r="C2411" s="433">
        <v>1</v>
      </c>
      <c r="D2411" s="556" t="s">
        <v>1090</v>
      </c>
      <c r="E2411" s="433">
        <v>310587</v>
      </c>
      <c r="F2411" s="571">
        <f t="shared" si="169"/>
        <v>310587</v>
      </c>
      <c r="G2411" s="46"/>
      <c r="H2411" s="439"/>
    </row>
    <row r="2412" spans="1:8" s="440" customFormat="1" ht="25.5" x14ac:dyDescent="0.2">
      <c r="A2412" s="620" t="s">
        <v>1383</v>
      </c>
      <c r="B2412" s="546" t="s">
        <v>1384</v>
      </c>
      <c r="C2412" s="433">
        <v>1</v>
      </c>
      <c r="D2412" s="556" t="s">
        <v>1090</v>
      </c>
      <c r="E2412" s="433">
        <v>6433.4</v>
      </c>
      <c r="F2412" s="571">
        <f t="shared" si="169"/>
        <v>6433.4</v>
      </c>
      <c r="G2412" s="46"/>
      <c r="H2412" s="439"/>
    </row>
    <row r="2413" spans="1:8" s="440" customFormat="1" x14ac:dyDescent="0.2">
      <c r="A2413" s="511"/>
      <c r="B2413" s="512"/>
      <c r="C2413" s="513"/>
      <c r="D2413" s="514"/>
      <c r="E2413" s="515"/>
      <c r="F2413" s="585"/>
      <c r="G2413" s="46"/>
      <c r="H2413" s="439"/>
    </row>
    <row r="2414" spans="1:8" s="440" customFormat="1" ht="51.75" customHeight="1" x14ac:dyDescent="0.2">
      <c r="A2414" s="423">
        <v>7.8</v>
      </c>
      <c r="B2414" s="546" t="s">
        <v>1385</v>
      </c>
      <c r="C2414" s="433">
        <v>1</v>
      </c>
      <c r="D2414" s="556" t="s">
        <v>1090</v>
      </c>
      <c r="E2414" s="433">
        <v>102349.29</v>
      </c>
      <c r="F2414" s="571">
        <f t="shared" ref="F2414" si="170">ROUND(C2414*E2414,2)</f>
        <v>102349.29</v>
      </c>
      <c r="G2414" s="46"/>
      <c r="H2414" s="439"/>
    </row>
    <row r="2415" spans="1:8" s="440" customFormat="1" x14ac:dyDescent="0.2">
      <c r="A2415" s="471"/>
      <c r="B2415" s="496"/>
      <c r="C2415" s="473"/>
      <c r="D2415" s="474"/>
      <c r="E2415" s="497"/>
      <c r="F2415" s="571"/>
      <c r="G2415" s="46"/>
      <c r="H2415" s="439"/>
    </row>
    <row r="2416" spans="1:8" s="440" customFormat="1" ht="38.25" x14ac:dyDescent="0.2">
      <c r="A2416" s="423">
        <v>7.9</v>
      </c>
      <c r="B2416" s="546" t="s">
        <v>1386</v>
      </c>
      <c r="C2416" s="433">
        <v>1</v>
      </c>
      <c r="D2416" s="556" t="s">
        <v>1090</v>
      </c>
      <c r="E2416" s="433">
        <v>71644.5</v>
      </c>
      <c r="F2416" s="571">
        <f t="shared" ref="F2416" si="171">ROUND(C2416*E2416,2)</f>
        <v>71644.5</v>
      </c>
      <c r="G2416" s="46"/>
      <c r="H2416" s="439"/>
    </row>
    <row r="2417" spans="1:8" s="440" customFormat="1" x14ac:dyDescent="0.2">
      <c r="A2417" s="471"/>
      <c r="B2417" s="496"/>
      <c r="C2417" s="473"/>
      <c r="D2417" s="474"/>
      <c r="E2417" s="497"/>
      <c r="F2417" s="571"/>
      <c r="G2417" s="46"/>
      <c r="H2417" s="439"/>
    </row>
    <row r="2418" spans="1:8" s="440" customFormat="1" x14ac:dyDescent="0.2">
      <c r="A2418" s="621">
        <v>7.1</v>
      </c>
      <c r="B2418" s="618" t="s">
        <v>1387</v>
      </c>
      <c r="C2418" s="433"/>
      <c r="D2418" s="556"/>
      <c r="E2418" s="433"/>
      <c r="F2418" s="571"/>
      <c r="G2418" s="46"/>
      <c r="H2418" s="439"/>
    </row>
    <row r="2419" spans="1:8" s="440" customFormat="1" ht="15.75" customHeight="1" x14ac:dyDescent="0.2">
      <c r="A2419" s="620" t="s">
        <v>1388</v>
      </c>
      <c r="B2419" s="546" t="s">
        <v>1389</v>
      </c>
      <c r="C2419" s="433">
        <v>7.67</v>
      </c>
      <c r="D2419" s="556" t="s">
        <v>38</v>
      </c>
      <c r="E2419" s="433">
        <v>20003.87</v>
      </c>
      <c r="F2419" s="571">
        <f t="shared" ref="F2419:F2424" si="172">ROUND(C2419*E2419,2)</f>
        <v>153429.68</v>
      </c>
      <c r="G2419" s="46"/>
      <c r="H2419" s="439"/>
    </row>
    <row r="2420" spans="1:8" s="440" customFormat="1" x14ac:dyDescent="0.2">
      <c r="A2420" s="620" t="s">
        <v>1390</v>
      </c>
      <c r="B2420" s="546" t="s">
        <v>1391</v>
      </c>
      <c r="C2420" s="433">
        <v>2.91</v>
      </c>
      <c r="D2420" s="556" t="s">
        <v>38</v>
      </c>
      <c r="E2420" s="433">
        <v>19299.68</v>
      </c>
      <c r="F2420" s="571">
        <f t="shared" si="172"/>
        <v>56162.07</v>
      </c>
      <c r="G2420" s="46"/>
      <c r="H2420" s="439"/>
    </row>
    <row r="2421" spans="1:8" s="440" customFormat="1" x14ac:dyDescent="0.2">
      <c r="A2421" s="620" t="s">
        <v>1392</v>
      </c>
      <c r="B2421" s="546" t="s">
        <v>1393</v>
      </c>
      <c r="C2421" s="433">
        <v>1.44</v>
      </c>
      <c r="D2421" s="556" t="s">
        <v>38</v>
      </c>
      <c r="E2421" s="433">
        <v>25284.93</v>
      </c>
      <c r="F2421" s="571">
        <f t="shared" si="172"/>
        <v>36410.300000000003</v>
      </c>
      <c r="G2421" s="46"/>
      <c r="H2421" s="439"/>
    </row>
    <row r="2422" spans="1:8" s="440" customFormat="1" ht="13.5" customHeight="1" x14ac:dyDescent="0.2">
      <c r="A2422" s="620" t="s">
        <v>1394</v>
      </c>
      <c r="B2422" s="546" t="s">
        <v>1395</v>
      </c>
      <c r="C2422" s="433">
        <v>2.99</v>
      </c>
      <c r="D2422" s="556" t="s">
        <v>38</v>
      </c>
      <c r="E2422" s="433">
        <v>20003.87</v>
      </c>
      <c r="F2422" s="571">
        <f t="shared" si="172"/>
        <v>59811.57</v>
      </c>
      <c r="G2422" s="46"/>
      <c r="H2422" s="439"/>
    </row>
    <row r="2423" spans="1:8" s="440" customFormat="1" x14ac:dyDescent="0.2">
      <c r="A2423" s="620" t="s">
        <v>1396</v>
      </c>
      <c r="B2423" s="546" t="s">
        <v>1397</v>
      </c>
      <c r="C2423" s="433">
        <v>10.79</v>
      </c>
      <c r="D2423" s="556" t="s">
        <v>38</v>
      </c>
      <c r="E2423" s="433">
        <v>20797.189999999999</v>
      </c>
      <c r="F2423" s="571">
        <f t="shared" si="172"/>
        <v>224401.68</v>
      </c>
      <c r="G2423" s="46"/>
      <c r="H2423" s="439"/>
    </row>
    <row r="2424" spans="1:8" s="440" customFormat="1" x14ac:dyDescent="0.2">
      <c r="A2424" s="620" t="s">
        <v>1398</v>
      </c>
      <c r="B2424" s="546" t="s">
        <v>1399</v>
      </c>
      <c r="C2424" s="433">
        <v>2.08</v>
      </c>
      <c r="D2424" s="556" t="s">
        <v>38</v>
      </c>
      <c r="E2424" s="433">
        <v>24983.68</v>
      </c>
      <c r="F2424" s="571">
        <f t="shared" si="172"/>
        <v>51966.05</v>
      </c>
      <c r="G2424" s="46"/>
      <c r="H2424" s="439"/>
    </row>
    <row r="2425" spans="1:8" s="440" customFormat="1" x14ac:dyDescent="0.2">
      <c r="A2425" s="471"/>
      <c r="B2425" s="496" t="s">
        <v>1400</v>
      </c>
      <c r="C2425" s="473"/>
      <c r="D2425" s="474"/>
      <c r="E2425" s="497"/>
      <c r="F2425" s="571"/>
      <c r="G2425" s="46"/>
      <c r="H2425" s="439"/>
    </row>
    <row r="2426" spans="1:8" s="440" customFormat="1" x14ac:dyDescent="0.2">
      <c r="A2426" s="283">
        <v>7.11</v>
      </c>
      <c r="B2426" s="617" t="s">
        <v>83</v>
      </c>
      <c r="C2426" s="473"/>
      <c r="D2426" s="474"/>
      <c r="E2426" s="497"/>
      <c r="F2426" s="571"/>
      <c r="G2426" s="46"/>
      <c r="H2426" s="439"/>
    </row>
    <row r="2427" spans="1:8" s="440" customFormat="1" ht="13.5" customHeight="1" x14ac:dyDescent="0.2">
      <c r="A2427" s="528" t="s">
        <v>1401</v>
      </c>
      <c r="B2427" s="622" t="s">
        <v>1402</v>
      </c>
      <c r="C2427" s="594">
        <v>33.33</v>
      </c>
      <c r="D2427" s="595" t="s">
        <v>85</v>
      </c>
      <c r="E2427" s="596">
        <v>296.01</v>
      </c>
      <c r="F2427" s="571">
        <f>ROUND(C2427*E2427,2)</f>
        <v>9866.01</v>
      </c>
      <c r="G2427" s="46"/>
      <c r="H2427" s="439"/>
    </row>
    <row r="2428" spans="1:8" s="440" customFormat="1" x14ac:dyDescent="0.2">
      <c r="A2428" s="528" t="s">
        <v>1403</v>
      </c>
      <c r="B2428" s="622" t="s">
        <v>1404</v>
      </c>
      <c r="C2428" s="594">
        <v>125.73</v>
      </c>
      <c r="D2428" s="595" t="s">
        <v>85</v>
      </c>
      <c r="E2428" s="596">
        <v>654.92999999999995</v>
      </c>
      <c r="F2428" s="571">
        <f>ROUND(C2428*E2428,2)</f>
        <v>82344.350000000006</v>
      </c>
      <c r="G2428" s="46"/>
      <c r="H2428" s="439"/>
    </row>
    <row r="2429" spans="1:8" s="440" customFormat="1" x14ac:dyDescent="0.2">
      <c r="A2429" s="528" t="s">
        <v>1405</v>
      </c>
      <c r="B2429" s="622" t="s">
        <v>134</v>
      </c>
      <c r="C2429" s="594">
        <v>51.42</v>
      </c>
      <c r="D2429" s="595" t="s">
        <v>129</v>
      </c>
      <c r="E2429" s="596">
        <v>97.7</v>
      </c>
      <c r="F2429" s="571">
        <f>ROUND(C2429*E2429,2)</f>
        <v>5023.7299999999996</v>
      </c>
      <c r="G2429" s="46"/>
      <c r="H2429" s="439"/>
    </row>
    <row r="2430" spans="1:8" s="440" customFormat="1" x14ac:dyDescent="0.2">
      <c r="A2430" s="528" t="s">
        <v>1406</v>
      </c>
      <c r="B2430" s="622" t="s">
        <v>1407</v>
      </c>
      <c r="C2430" s="594">
        <v>190.48</v>
      </c>
      <c r="D2430" s="595" t="s">
        <v>85</v>
      </c>
      <c r="E2430" s="596">
        <v>186.63</v>
      </c>
      <c r="F2430" s="571">
        <f>ROUND(C2430*E2430,2)</f>
        <v>35549.279999999999</v>
      </c>
      <c r="G2430" s="46"/>
      <c r="H2430" s="439"/>
    </row>
    <row r="2431" spans="1:8" s="440" customFormat="1" x14ac:dyDescent="0.2">
      <c r="A2431" s="528" t="s">
        <v>1408</v>
      </c>
      <c r="B2431" s="622" t="s">
        <v>1280</v>
      </c>
      <c r="C2431" s="594">
        <v>249.81</v>
      </c>
      <c r="D2431" s="595" t="s">
        <v>85</v>
      </c>
      <c r="E2431" s="596">
        <v>229.34</v>
      </c>
      <c r="F2431" s="571">
        <f>ROUND(C2431*E2431,2)</f>
        <v>57291.43</v>
      </c>
      <c r="G2431" s="46"/>
      <c r="H2431" s="439"/>
    </row>
    <row r="2432" spans="1:8" s="440" customFormat="1" x14ac:dyDescent="0.2">
      <c r="A2432" s="471"/>
      <c r="B2432" s="496"/>
      <c r="C2432" s="473"/>
      <c r="D2432" s="474"/>
      <c r="E2432" s="497"/>
      <c r="F2432" s="571"/>
      <c r="G2432" s="46"/>
      <c r="H2432" s="439"/>
    </row>
    <row r="2433" spans="1:11" s="440" customFormat="1" x14ac:dyDescent="0.2">
      <c r="A2433" s="283">
        <v>8</v>
      </c>
      <c r="B2433" s="524" t="s">
        <v>1409</v>
      </c>
      <c r="C2433" s="473"/>
      <c r="D2433" s="474"/>
      <c r="E2433" s="497"/>
      <c r="F2433" s="571"/>
      <c r="G2433" s="46"/>
      <c r="H2433" s="439"/>
    </row>
    <row r="2434" spans="1:11" s="440" customFormat="1" x14ac:dyDescent="0.2">
      <c r="A2434" s="471"/>
      <c r="B2434" s="496"/>
      <c r="C2434" s="473"/>
      <c r="D2434" s="474"/>
      <c r="E2434" s="497"/>
      <c r="F2434" s="571"/>
      <c r="G2434" s="46"/>
      <c r="H2434" s="439"/>
    </row>
    <row r="2435" spans="1:11" s="440" customFormat="1" x14ac:dyDescent="0.2">
      <c r="A2435" s="283">
        <v>8.1</v>
      </c>
      <c r="B2435" s="617" t="s">
        <v>1410</v>
      </c>
      <c r="C2435" s="473"/>
      <c r="D2435" s="474"/>
      <c r="E2435" s="497"/>
      <c r="F2435" s="571"/>
      <c r="G2435" s="46"/>
      <c r="H2435" s="439"/>
    </row>
    <row r="2436" spans="1:11" s="440" customFormat="1" ht="25.5" x14ac:dyDescent="0.2">
      <c r="A2436" s="528" t="s">
        <v>1411</v>
      </c>
      <c r="B2436" s="622" t="s">
        <v>1412</v>
      </c>
      <c r="C2436" s="594">
        <v>5</v>
      </c>
      <c r="D2436" s="595" t="s">
        <v>129</v>
      </c>
      <c r="E2436" s="596">
        <v>2985.61</v>
      </c>
      <c r="F2436" s="571">
        <f t="shared" ref="F2436:F2443" si="173">ROUND(C2436*E2436,2)</f>
        <v>14928.05</v>
      </c>
      <c r="G2436" s="46"/>
      <c r="H2436" s="439"/>
      <c r="I2436" s="623"/>
      <c r="J2436" s="623"/>
      <c r="K2436" s="623"/>
    </row>
    <row r="2437" spans="1:11" s="440" customFormat="1" ht="25.5" x14ac:dyDescent="0.2">
      <c r="A2437" s="528" t="s">
        <v>1413</v>
      </c>
      <c r="B2437" s="622" t="s">
        <v>1414</v>
      </c>
      <c r="C2437" s="594">
        <v>3</v>
      </c>
      <c r="D2437" s="595" t="s">
        <v>992</v>
      </c>
      <c r="E2437" s="596">
        <v>2700</v>
      </c>
      <c r="F2437" s="571">
        <f t="shared" si="173"/>
        <v>8100</v>
      </c>
      <c r="G2437" s="46"/>
      <c r="H2437" s="439"/>
      <c r="I2437" s="623"/>
      <c r="J2437" s="623"/>
      <c r="K2437" s="623"/>
    </row>
    <row r="2438" spans="1:11" s="440" customFormat="1" ht="14.25" customHeight="1" x14ac:dyDescent="0.2">
      <c r="A2438" s="528" t="s">
        <v>1415</v>
      </c>
      <c r="B2438" s="622" t="s">
        <v>1416</v>
      </c>
      <c r="C2438" s="594">
        <v>1</v>
      </c>
      <c r="D2438" s="595" t="s">
        <v>992</v>
      </c>
      <c r="E2438" s="596">
        <v>5664</v>
      </c>
      <c r="F2438" s="571">
        <f t="shared" si="173"/>
        <v>5664</v>
      </c>
      <c r="G2438" s="46"/>
      <c r="H2438" s="439"/>
      <c r="I2438" s="623"/>
      <c r="J2438" s="623"/>
      <c r="K2438" s="623"/>
    </row>
    <row r="2439" spans="1:11" s="440" customFormat="1" x14ac:dyDescent="0.2">
      <c r="A2439" s="528" t="s">
        <v>1417</v>
      </c>
      <c r="B2439" s="622" t="s">
        <v>1418</v>
      </c>
      <c r="C2439" s="594">
        <v>3</v>
      </c>
      <c r="D2439" s="595" t="s">
        <v>992</v>
      </c>
      <c r="E2439" s="596">
        <v>1300</v>
      </c>
      <c r="F2439" s="571">
        <f t="shared" si="173"/>
        <v>3900</v>
      </c>
      <c r="G2439" s="46"/>
      <c r="H2439" s="439"/>
    </row>
    <row r="2440" spans="1:11" s="440" customFormat="1" x14ac:dyDescent="0.2">
      <c r="A2440" s="528" t="s">
        <v>1419</v>
      </c>
      <c r="B2440" s="622" t="s">
        <v>1420</v>
      </c>
      <c r="C2440" s="594">
        <v>1</v>
      </c>
      <c r="D2440" s="595" t="s">
        <v>992</v>
      </c>
      <c r="E2440" s="596">
        <v>43495.03</v>
      </c>
      <c r="F2440" s="571">
        <f t="shared" si="173"/>
        <v>43495.03</v>
      </c>
      <c r="G2440" s="46"/>
      <c r="H2440" s="439"/>
    </row>
    <row r="2441" spans="1:11" s="440" customFormat="1" ht="25.5" x14ac:dyDescent="0.2">
      <c r="A2441" s="528" t="s">
        <v>1421</v>
      </c>
      <c r="B2441" s="622" t="s">
        <v>1422</v>
      </c>
      <c r="C2441" s="594">
        <v>1</v>
      </c>
      <c r="D2441" s="595" t="s">
        <v>992</v>
      </c>
      <c r="E2441" s="596">
        <v>26785.32</v>
      </c>
      <c r="F2441" s="571">
        <f t="shared" si="173"/>
        <v>26785.32</v>
      </c>
      <c r="G2441" s="46"/>
      <c r="H2441" s="439"/>
    </row>
    <row r="2442" spans="1:11" s="440" customFormat="1" x14ac:dyDescent="0.2">
      <c r="A2442" s="528" t="s">
        <v>1423</v>
      </c>
      <c r="B2442" s="622" t="s">
        <v>1424</v>
      </c>
      <c r="C2442" s="594">
        <v>1</v>
      </c>
      <c r="D2442" s="595" t="s">
        <v>992</v>
      </c>
      <c r="E2442" s="596">
        <v>650</v>
      </c>
      <c r="F2442" s="571">
        <f t="shared" si="173"/>
        <v>650</v>
      </c>
      <c r="G2442" s="46"/>
      <c r="H2442" s="439"/>
    </row>
    <row r="2443" spans="1:11" s="440" customFormat="1" x14ac:dyDescent="0.2">
      <c r="A2443" s="528" t="s">
        <v>1425</v>
      </c>
      <c r="B2443" s="622" t="s">
        <v>1426</v>
      </c>
      <c r="C2443" s="594">
        <v>1</v>
      </c>
      <c r="D2443" s="595" t="s">
        <v>992</v>
      </c>
      <c r="E2443" s="596">
        <v>850</v>
      </c>
      <c r="F2443" s="571">
        <f t="shared" si="173"/>
        <v>850</v>
      </c>
      <c r="G2443" s="46"/>
      <c r="H2443" s="439"/>
    </row>
    <row r="2444" spans="1:11" s="440" customFormat="1" x14ac:dyDescent="0.2">
      <c r="A2444" s="528"/>
      <c r="B2444" s="622"/>
      <c r="C2444" s="594"/>
      <c r="D2444" s="595"/>
      <c r="E2444" s="596"/>
      <c r="F2444" s="571"/>
      <c r="G2444" s="46"/>
      <c r="H2444" s="439"/>
    </row>
    <row r="2445" spans="1:11" s="440" customFormat="1" x14ac:dyDescent="0.2">
      <c r="A2445" s="283">
        <v>8.1999999999999993</v>
      </c>
      <c r="B2445" s="617" t="s">
        <v>1427</v>
      </c>
      <c r="C2445" s="473"/>
      <c r="D2445" s="474"/>
      <c r="E2445" s="497"/>
      <c r="F2445" s="571"/>
      <c r="G2445" s="46"/>
      <c r="H2445" s="439"/>
    </row>
    <row r="2446" spans="1:11" s="440" customFormat="1" ht="15" customHeight="1" x14ac:dyDescent="0.2">
      <c r="A2446" s="528" t="s">
        <v>156</v>
      </c>
      <c r="B2446" s="622" t="s">
        <v>1412</v>
      </c>
      <c r="C2446" s="594">
        <v>1.5</v>
      </c>
      <c r="D2446" s="595" t="s">
        <v>129</v>
      </c>
      <c r="E2446" s="596">
        <v>2985.61</v>
      </c>
      <c r="F2446" s="571">
        <f>ROUND(C2446*E2446,2)</f>
        <v>4478.42</v>
      </c>
      <c r="G2446" s="46"/>
      <c r="H2446" s="439"/>
    </row>
    <row r="2447" spans="1:11" s="440" customFormat="1" x14ac:dyDescent="0.2">
      <c r="A2447" s="528" t="s">
        <v>157</v>
      </c>
      <c r="B2447" s="622" t="s">
        <v>1418</v>
      </c>
      <c r="C2447" s="594">
        <v>2</v>
      </c>
      <c r="D2447" s="595" t="s">
        <v>992</v>
      </c>
      <c r="E2447" s="596">
        <v>1300</v>
      </c>
      <c r="F2447" s="571">
        <f>ROUND(C2447*E2447,2)</f>
        <v>2600</v>
      </c>
      <c r="G2447" s="46"/>
      <c r="H2447" s="439"/>
    </row>
    <row r="2448" spans="1:11" s="440" customFormat="1" x14ac:dyDescent="0.2">
      <c r="A2448" s="528" t="s">
        <v>1138</v>
      </c>
      <c r="B2448" s="622" t="s">
        <v>1420</v>
      </c>
      <c r="C2448" s="594">
        <v>1</v>
      </c>
      <c r="D2448" s="595" t="s">
        <v>992</v>
      </c>
      <c r="E2448" s="596">
        <v>43495.03</v>
      </c>
      <c r="F2448" s="571">
        <f>ROUND(C2448*E2448,2)</f>
        <v>43495.03</v>
      </c>
      <c r="G2448" s="46"/>
      <c r="H2448" s="439"/>
    </row>
    <row r="2449" spans="1:8" s="440" customFormat="1" ht="25.5" x14ac:dyDescent="0.2">
      <c r="A2449" s="528" t="s">
        <v>1139</v>
      </c>
      <c r="B2449" s="622" t="s">
        <v>1422</v>
      </c>
      <c r="C2449" s="594">
        <v>1</v>
      </c>
      <c r="D2449" s="595" t="s">
        <v>992</v>
      </c>
      <c r="E2449" s="596">
        <v>26785.32</v>
      </c>
      <c r="F2449" s="571">
        <f>ROUND(C2449*E2449,2)</f>
        <v>26785.32</v>
      </c>
      <c r="G2449" s="46"/>
      <c r="H2449" s="439"/>
    </row>
    <row r="2450" spans="1:8" s="440" customFormat="1" x14ac:dyDescent="0.2">
      <c r="A2450" s="471"/>
      <c r="B2450" s="496"/>
      <c r="C2450" s="473"/>
      <c r="D2450" s="474"/>
      <c r="E2450" s="497"/>
      <c r="F2450" s="571"/>
      <c r="G2450" s="46"/>
      <c r="H2450" s="439"/>
    </row>
    <row r="2451" spans="1:8" s="440" customFormat="1" x14ac:dyDescent="0.2">
      <c r="A2451" s="283">
        <v>8.3000000000000007</v>
      </c>
      <c r="B2451" s="617" t="s">
        <v>1428</v>
      </c>
      <c r="C2451" s="473"/>
      <c r="D2451" s="474"/>
      <c r="E2451" s="497"/>
      <c r="F2451" s="571"/>
      <c r="G2451" s="46"/>
      <c r="H2451" s="439"/>
    </row>
    <row r="2452" spans="1:8" s="440" customFormat="1" x14ac:dyDescent="0.2">
      <c r="A2452" s="528" t="s">
        <v>620</v>
      </c>
      <c r="B2452" s="622" t="s">
        <v>1429</v>
      </c>
      <c r="C2452" s="594">
        <v>5.5</v>
      </c>
      <c r="D2452" s="595" t="s">
        <v>129</v>
      </c>
      <c r="E2452" s="596">
        <v>1435.19</v>
      </c>
      <c r="F2452" s="571">
        <f>ROUND(C2452*E2452,2)</f>
        <v>7893.55</v>
      </c>
      <c r="G2452" s="46"/>
      <c r="H2452" s="439"/>
    </row>
    <row r="2453" spans="1:8" s="440" customFormat="1" x14ac:dyDescent="0.2">
      <c r="A2453" s="528" t="s">
        <v>622</v>
      </c>
      <c r="B2453" s="622" t="s">
        <v>1418</v>
      </c>
      <c r="C2453" s="594">
        <v>7</v>
      </c>
      <c r="D2453" s="595" t="s">
        <v>992</v>
      </c>
      <c r="E2453" s="596">
        <v>1300</v>
      </c>
      <c r="F2453" s="571">
        <f>ROUND(C2453*E2453,2)</f>
        <v>9100</v>
      </c>
      <c r="G2453" s="46"/>
      <c r="H2453" s="439"/>
    </row>
    <row r="2454" spans="1:8" s="440" customFormat="1" ht="25.5" x14ac:dyDescent="0.2">
      <c r="A2454" s="528" t="s">
        <v>624</v>
      </c>
      <c r="B2454" s="622" t="s">
        <v>1430</v>
      </c>
      <c r="C2454" s="594">
        <v>1</v>
      </c>
      <c r="D2454" s="595" t="s">
        <v>992</v>
      </c>
      <c r="E2454" s="596">
        <v>2400</v>
      </c>
      <c r="F2454" s="571">
        <f>ROUND(C2454*E2454,2)</f>
        <v>2400</v>
      </c>
      <c r="G2454" s="46"/>
      <c r="H2454" s="439"/>
    </row>
    <row r="2455" spans="1:8" s="440" customFormat="1" x14ac:dyDescent="0.2">
      <c r="A2455" s="528" t="s">
        <v>816</v>
      </c>
      <c r="B2455" s="622" t="s">
        <v>1420</v>
      </c>
      <c r="C2455" s="594">
        <v>1</v>
      </c>
      <c r="D2455" s="595" t="s">
        <v>992</v>
      </c>
      <c r="E2455" s="596">
        <v>43495.03</v>
      </c>
      <c r="F2455" s="571">
        <f>ROUND(C2455*E2455,2)</f>
        <v>43495.03</v>
      </c>
      <c r="G2455" s="46"/>
      <c r="H2455" s="439"/>
    </row>
    <row r="2456" spans="1:8" s="440" customFormat="1" ht="25.5" x14ac:dyDescent="0.2">
      <c r="A2456" s="528" t="s">
        <v>818</v>
      </c>
      <c r="B2456" s="622" t="s">
        <v>1422</v>
      </c>
      <c r="C2456" s="594">
        <v>1</v>
      </c>
      <c r="D2456" s="595" t="s">
        <v>992</v>
      </c>
      <c r="E2456" s="596">
        <v>26785.32</v>
      </c>
      <c r="F2456" s="571">
        <f>ROUND(C2456*E2456,2)</f>
        <v>26785.32</v>
      </c>
      <c r="G2456" s="46"/>
      <c r="H2456" s="439"/>
    </row>
    <row r="2457" spans="1:8" s="440" customFormat="1" x14ac:dyDescent="0.2">
      <c r="A2457" s="471"/>
      <c r="B2457" s="496"/>
      <c r="C2457" s="473"/>
      <c r="D2457" s="474"/>
      <c r="E2457" s="497"/>
      <c r="F2457" s="571"/>
      <c r="G2457" s="46"/>
      <c r="H2457" s="439"/>
    </row>
    <row r="2458" spans="1:8" s="440" customFormat="1" x14ac:dyDescent="0.2">
      <c r="A2458" s="283">
        <v>8.4</v>
      </c>
      <c r="B2458" s="617" t="s">
        <v>1431</v>
      </c>
      <c r="C2458" s="473"/>
      <c r="D2458" s="474"/>
      <c r="E2458" s="497"/>
      <c r="F2458" s="571"/>
      <c r="G2458" s="46"/>
      <c r="H2458" s="439"/>
    </row>
    <row r="2459" spans="1:8" s="440" customFormat="1" x14ac:dyDescent="0.2">
      <c r="A2459" s="529" t="s">
        <v>159</v>
      </c>
      <c r="B2459" s="624" t="s">
        <v>1418</v>
      </c>
      <c r="C2459" s="604">
        <v>4</v>
      </c>
      <c r="D2459" s="605" t="s">
        <v>992</v>
      </c>
      <c r="E2459" s="625">
        <v>1300</v>
      </c>
      <c r="F2459" s="585">
        <f>ROUND(C2459*E2459,2)</f>
        <v>5200</v>
      </c>
      <c r="G2459" s="46"/>
      <c r="H2459" s="439"/>
    </row>
    <row r="2460" spans="1:8" s="440" customFormat="1" ht="16.5" customHeight="1" x14ac:dyDescent="0.2">
      <c r="A2460" s="528" t="s">
        <v>160</v>
      </c>
      <c r="B2460" s="622" t="s">
        <v>1430</v>
      </c>
      <c r="C2460" s="594">
        <v>1</v>
      </c>
      <c r="D2460" s="595" t="s">
        <v>992</v>
      </c>
      <c r="E2460" s="596">
        <v>2400</v>
      </c>
      <c r="F2460" s="571">
        <f>ROUND(C2460*E2460,2)</f>
        <v>2400</v>
      </c>
      <c r="G2460" s="46"/>
      <c r="H2460" s="439"/>
    </row>
    <row r="2461" spans="1:8" s="440" customFormat="1" x14ac:dyDescent="0.2">
      <c r="A2461" s="528" t="s">
        <v>161</v>
      </c>
      <c r="B2461" s="622" t="s">
        <v>1420</v>
      </c>
      <c r="C2461" s="594">
        <v>1</v>
      </c>
      <c r="D2461" s="595" t="s">
        <v>992</v>
      </c>
      <c r="E2461" s="596">
        <v>43495.03</v>
      </c>
      <c r="F2461" s="571">
        <f>ROUND(C2461*E2461,2)</f>
        <v>43495.03</v>
      </c>
      <c r="G2461" s="46"/>
      <c r="H2461" s="439"/>
    </row>
    <row r="2462" spans="1:8" s="440" customFormat="1" ht="25.5" x14ac:dyDescent="0.2">
      <c r="A2462" s="528" t="s">
        <v>162</v>
      </c>
      <c r="B2462" s="622" t="s">
        <v>1422</v>
      </c>
      <c r="C2462" s="594">
        <v>1</v>
      </c>
      <c r="D2462" s="595" t="s">
        <v>992</v>
      </c>
      <c r="E2462" s="596">
        <v>26785.32</v>
      </c>
      <c r="F2462" s="571">
        <f>ROUND(C2462*E2462,2)</f>
        <v>26785.32</v>
      </c>
      <c r="G2462" s="46"/>
      <c r="H2462" s="439"/>
    </row>
    <row r="2463" spans="1:8" s="440" customFormat="1" x14ac:dyDescent="0.2">
      <c r="A2463" s="471"/>
      <c r="B2463" s="496"/>
      <c r="C2463" s="473"/>
      <c r="D2463" s="474"/>
      <c r="E2463" s="497"/>
      <c r="F2463" s="571"/>
      <c r="G2463" s="46"/>
      <c r="H2463" s="439"/>
    </row>
    <row r="2464" spans="1:8" s="440" customFormat="1" x14ac:dyDescent="0.2">
      <c r="A2464" s="283">
        <v>8.5</v>
      </c>
      <c r="B2464" s="617" t="s">
        <v>1432</v>
      </c>
      <c r="C2464" s="473"/>
      <c r="D2464" s="474"/>
      <c r="E2464" s="497"/>
      <c r="F2464" s="571"/>
      <c r="G2464" s="46"/>
      <c r="H2464" s="439"/>
    </row>
    <row r="2465" spans="1:8" s="440" customFormat="1" ht="15" customHeight="1" x14ac:dyDescent="0.2">
      <c r="A2465" s="528" t="s">
        <v>632</v>
      </c>
      <c r="B2465" s="622" t="s">
        <v>1412</v>
      </c>
      <c r="C2465" s="594">
        <v>5</v>
      </c>
      <c r="D2465" s="595" t="s">
        <v>129</v>
      </c>
      <c r="E2465" s="596">
        <v>2985.61</v>
      </c>
      <c r="F2465" s="571">
        <f t="shared" ref="F2465:F2472" si="174">ROUND(C2465*E2465,2)</f>
        <v>14928.05</v>
      </c>
      <c r="G2465" s="46"/>
      <c r="H2465" s="439"/>
    </row>
    <row r="2466" spans="1:8" s="440" customFormat="1" ht="25.5" x14ac:dyDescent="0.2">
      <c r="A2466" s="528" t="s">
        <v>634</v>
      </c>
      <c r="B2466" s="622" t="s">
        <v>1414</v>
      </c>
      <c r="C2466" s="594">
        <v>2</v>
      </c>
      <c r="D2466" s="595" t="s">
        <v>992</v>
      </c>
      <c r="E2466" s="596">
        <v>2700</v>
      </c>
      <c r="F2466" s="571">
        <f t="shared" si="174"/>
        <v>5400</v>
      </c>
      <c r="G2466" s="46"/>
      <c r="H2466" s="439"/>
    </row>
    <row r="2467" spans="1:8" s="440" customFormat="1" x14ac:dyDescent="0.2">
      <c r="A2467" s="528" t="s">
        <v>636</v>
      </c>
      <c r="B2467" s="622" t="s">
        <v>1418</v>
      </c>
      <c r="C2467" s="594">
        <v>4</v>
      </c>
      <c r="D2467" s="595" t="s">
        <v>992</v>
      </c>
      <c r="E2467" s="596">
        <v>1300</v>
      </c>
      <c r="F2467" s="571">
        <f t="shared" si="174"/>
        <v>5200</v>
      </c>
      <c r="G2467" s="46"/>
      <c r="H2467" s="439"/>
    </row>
    <row r="2468" spans="1:8" s="440" customFormat="1" ht="15" customHeight="1" x14ac:dyDescent="0.2">
      <c r="A2468" s="528" t="s">
        <v>638</v>
      </c>
      <c r="B2468" s="622" t="s">
        <v>1430</v>
      </c>
      <c r="C2468" s="594">
        <v>1</v>
      </c>
      <c r="D2468" s="595" t="s">
        <v>992</v>
      </c>
      <c r="E2468" s="596">
        <v>2400</v>
      </c>
      <c r="F2468" s="571">
        <f t="shared" si="174"/>
        <v>2400</v>
      </c>
      <c r="G2468" s="46"/>
      <c r="H2468" s="439"/>
    </row>
    <row r="2469" spans="1:8" s="440" customFormat="1" x14ac:dyDescent="0.2">
      <c r="A2469" s="528" t="s">
        <v>640</v>
      </c>
      <c r="B2469" s="622" t="s">
        <v>1420</v>
      </c>
      <c r="C2469" s="594">
        <v>1</v>
      </c>
      <c r="D2469" s="595" t="s">
        <v>992</v>
      </c>
      <c r="E2469" s="596">
        <v>43495.03</v>
      </c>
      <c r="F2469" s="571">
        <f t="shared" si="174"/>
        <v>43495.03</v>
      </c>
      <c r="G2469" s="46"/>
      <c r="H2469" s="439"/>
    </row>
    <row r="2470" spans="1:8" s="440" customFormat="1" ht="25.5" x14ac:dyDescent="0.2">
      <c r="A2470" s="528" t="s">
        <v>642</v>
      </c>
      <c r="B2470" s="622" t="s">
        <v>1422</v>
      </c>
      <c r="C2470" s="594">
        <v>1</v>
      </c>
      <c r="D2470" s="595" t="s">
        <v>992</v>
      </c>
      <c r="E2470" s="596">
        <v>26785.32</v>
      </c>
      <c r="F2470" s="571">
        <f t="shared" si="174"/>
        <v>26785.32</v>
      </c>
      <c r="G2470" s="46"/>
      <c r="H2470" s="439"/>
    </row>
    <row r="2471" spans="1:8" s="440" customFormat="1" x14ac:dyDescent="0.2">
      <c r="A2471" s="528" t="s">
        <v>644</v>
      </c>
      <c r="B2471" s="622" t="s">
        <v>1424</v>
      </c>
      <c r="C2471" s="594">
        <v>1</v>
      </c>
      <c r="D2471" s="595" t="s">
        <v>992</v>
      </c>
      <c r="E2471" s="596">
        <v>650</v>
      </c>
      <c r="F2471" s="571">
        <f t="shared" si="174"/>
        <v>650</v>
      </c>
      <c r="G2471" s="46"/>
      <c r="H2471" s="439"/>
    </row>
    <row r="2472" spans="1:8" s="440" customFormat="1" x14ac:dyDescent="0.2">
      <c r="A2472" s="528" t="s">
        <v>646</v>
      </c>
      <c r="B2472" s="622" t="s">
        <v>1426</v>
      </c>
      <c r="C2472" s="594">
        <v>1</v>
      </c>
      <c r="D2472" s="595" t="s">
        <v>992</v>
      </c>
      <c r="E2472" s="596">
        <v>850</v>
      </c>
      <c r="F2472" s="571">
        <f t="shared" si="174"/>
        <v>850</v>
      </c>
      <c r="G2472" s="46"/>
      <c r="H2472" s="439"/>
    </row>
    <row r="2473" spans="1:8" s="440" customFormat="1" x14ac:dyDescent="0.2">
      <c r="A2473" s="528"/>
      <c r="B2473" s="622"/>
      <c r="C2473" s="594"/>
      <c r="D2473" s="595"/>
      <c r="E2473" s="596"/>
      <c r="F2473" s="571"/>
      <c r="G2473" s="46"/>
      <c r="H2473" s="439"/>
    </row>
    <row r="2474" spans="1:8" s="440" customFormat="1" x14ac:dyDescent="0.2">
      <c r="A2474" s="283">
        <v>8.6</v>
      </c>
      <c r="B2474" s="617" t="s">
        <v>1433</v>
      </c>
      <c r="C2474" s="473"/>
      <c r="D2474" s="474"/>
      <c r="E2474" s="497"/>
      <c r="F2474" s="571"/>
      <c r="G2474" s="46"/>
      <c r="H2474" s="439"/>
    </row>
    <row r="2475" spans="1:8" s="440" customFormat="1" x14ac:dyDescent="0.2">
      <c r="A2475" s="528" t="s">
        <v>828</v>
      </c>
      <c r="B2475" s="622" t="s">
        <v>1429</v>
      </c>
      <c r="C2475" s="594">
        <v>6</v>
      </c>
      <c r="D2475" s="595" t="s">
        <v>129</v>
      </c>
      <c r="E2475" s="596">
        <v>1435.19</v>
      </c>
      <c r="F2475" s="571">
        <f t="shared" ref="F2475:F2480" si="175">ROUND(C2475*E2475,2)</f>
        <v>8611.14</v>
      </c>
      <c r="G2475" s="46"/>
      <c r="H2475" s="439"/>
    </row>
    <row r="2476" spans="1:8" s="440" customFormat="1" ht="25.5" x14ac:dyDescent="0.2">
      <c r="A2476" s="528" t="s">
        <v>830</v>
      </c>
      <c r="B2476" s="622" t="s">
        <v>1414</v>
      </c>
      <c r="C2476" s="594">
        <v>3</v>
      </c>
      <c r="D2476" s="595" t="s">
        <v>992</v>
      </c>
      <c r="E2476" s="596">
        <v>2700</v>
      </c>
      <c r="F2476" s="571">
        <f t="shared" si="175"/>
        <v>8100</v>
      </c>
      <c r="G2476" s="46"/>
      <c r="H2476" s="439"/>
    </row>
    <row r="2477" spans="1:8" s="440" customFormat="1" x14ac:dyDescent="0.2">
      <c r="A2477" s="528" t="s">
        <v>832</v>
      </c>
      <c r="B2477" s="622" t="s">
        <v>1418</v>
      </c>
      <c r="C2477" s="594">
        <v>9</v>
      </c>
      <c r="D2477" s="595" t="s">
        <v>992</v>
      </c>
      <c r="E2477" s="596">
        <v>1300</v>
      </c>
      <c r="F2477" s="571">
        <f t="shared" si="175"/>
        <v>11700</v>
      </c>
      <c r="G2477" s="46"/>
      <c r="H2477" s="439"/>
    </row>
    <row r="2478" spans="1:8" s="440" customFormat="1" ht="14.25" customHeight="1" x14ac:dyDescent="0.2">
      <c r="A2478" s="528" t="s">
        <v>833</v>
      </c>
      <c r="B2478" s="622" t="s">
        <v>1430</v>
      </c>
      <c r="C2478" s="594">
        <v>1</v>
      </c>
      <c r="D2478" s="595" t="s">
        <v>992</v>
      </c>
      <c r="E2478" s="596">
        <v>2400</v>
      </c>
      <c r="F2478" s="571">
        <f t="shared" si="175"/>
        <v>2400</v>
      </c>
      <c r="G2478" s="46"/>
      <c r="H2478" s="439"/>
    </row>
    <row r="2479" spans="1:8" s="440" customFormat="1" x14ac:dyDescent="0.2">
      <c r="A2479" s="528" t="s">
        <v>834</v>
      </c>
      <c r="B2479" s="622" t="s">
        <v>1420</v>
      </c>
      <c r="C2479" s="594">
        <v>1</v>
      </c>
      <c r="D2479" s="595" t="s">
        <v>992</v>
      </c>
      <c r="E2479" s="596">
        <v>43495.03</v>
      </c>
      <c r="F2479" s="571">
        <f t="shared" si="175"/>
        <v>43495.03</v>
      </c>
      <c r="G2479" s="46"/>
      <c r="H2479" s="439"/>
    </row>
    <row r="2480" spans="1:8" s="440" customFormat="1" ht="25.5" x14ac:dyDescent="0.2">
      <c r="A2480" s="528" t="s">
        <v>1152</v>
      </c>
      <c r="B2480" s="622" t="s">
        <v>1422</v>
      </c>
      <c r="C2480" s="594">
        <v>1</v>
      </c>
      <c r="D2480" s="595" t="s">
        <v>992</v>
      </c>
      <c r="E2480" s="596">
        <v>26785.32</v>
      </c>
      <c r="F2480" s="571">
        <f t="shared" si="175"/>
        <v>26785.32</v>
      </c>
      <c r="G2480" s="46"/>
      <c r="H2480" s="439"/>
    </row>
    <row r="2481" spans="1:8" s="440" customFormat="1" x14ac:dyDescent="0.2">
      <c r="A2481" s="471"/>
      <c r="B2481" s="496"/>
      <c r="C2481" s="473"/>
      <c r="D2481" s="474"/>
      <c r="E2481" s="497"/>
      <c r="F2481" s="571"/>
      <c r="G2481" s="46"/>
      <c r="H2481" s="439"/>
    </row>
    <row r="2482" spans="1:8" s="440" customFormat="1" x14ac:dyDescent="0.2">
      <c r="A2482" s="283">
        <v>8.6999999999999993</v>
      </c>
      <c r="B2482" s="617" t="s">
        <v>1434</v>
      </c>
      <c r="C2482" s="473"/>
      <c r="D2482" s="474"/>
      <c r="E2482" s="497"/>
      <c r="F2482" s="571"/>
      <c r="G2482" s="46"/>
      <c r="H2482" s="439"/>
    </row>
    <row r="2483" spans="1:8" s="440" customFormat="1" x14ac:dyDescent="0.2">
      <c r="A2483" s="528" t="s">
        <v>1159</v>
      </c>
      <c r="B2483" s="622" t="s">
        <v>1435</v>
      </c>
      <c r="C2483" s="594">
        <v>4</v>
      </c>
      <c r="D2483" s="595" t="s">
        <v>30</v>
      </c>
      <c r="E2483" s="596">
        <v>4200</v>
      </c>
      <c r="F2483" s="571">
        <f t="shared" ref="F2483:F2488" si="176">ROUND(C2483*E2483,2)</f>
        <v>16800</v>
      </c>
      <c r="G2483" s="46"/>
      <c r="H2483" s="439"/>
    </row>
    <row r="2484" spans="1:8" s="440" customFormat="1" x14ac:dyDescent="0.2">
      <c r="A2484" s="528" t="s">
        <v>1161</v>
      </c>
      <c r="B2484" s="622" t="s">
        <v>724</v>
      </c>
      <c r="C2484" s="594">
        <v>4</v>
      </c>
      <c r="D2484" s="595" t="s">
        <v>30</v>
      </c>
      <c r="E2484" s="596">
        <v>2500</v>
      </c>
      <c r="F2484" s="571">
        <f t="shared" si="176"/>
        <v>10000</v>
      </c>
      <c r="G2484" s="46"/>
      <c r="H2484" s="439"/>
    </row>
    <row r="2485" spans="1:8" s="440" customFormat="1" x14ac:dyDescent="0.2">
      <c r="A2485" s="528" t="s">
        <v>1162</v>
      </c>
      <c r="B2485" s="622" t="s">
        <v>1364</v>
      </c>
      <c r="C2485" s="594">
        <v>4</v>
      </c>
      <c r="D2485" s="595" t="s">
        <v>30</v>
      </c>
      <c r="E2485" s="596">
        <v>1000</v>
      </c>
      <c r="F2485" s="571">
        <f t="shared" si="176"/>
        <v>4000</v>
      </c>
      <c r="G2485" s="46"/>
      <c r="H2485" s="439"/>
    </row>
    <row r="2486" spans="1:8" s="440" customFormat="1" x14ac:dyDescent="0.2">
      <c r="A2486" s="528" t="s">
        <v>1164</v>
      </c>
      <c r="B2486" s="622" t="s">
        <v>726</v>
      </c>
      <c r="C2486" s="594">
        <v>4</v>
      </c>
      <c r="D2486" s="595" t="s">
        <v>30</v>
      </c>
      <c r="E2486" s="596">
        <v>2500</v>
      </c>
      <c r="F2486" s="571">
        <f t="shared" si="176"/>
        <v>10000</v>
      </c>
      <c r="G2486" s="46"/>
      <c r="H2486" s="439"/>
    </row>
    <row r="2487" spans="1:8" s="440" customFormat="1" x14ac:dyDescent="0.2">
      <c r="A2487" s="528" t="s">
        <v>1165</v>
      </c>
      <c r="B2487" s="622" t="s">
        <v>727</v>
      </c>
      <c r="C2487" s="594">
        <v>4</v>
      </c>
      <c r="D2487" s="595" t="s">
        <v>30</v>
      </c>
      <c r="E2487" s="596">
        <v>1000</v>
      </c>
      <c r="F2487" s="571">
        <f t="shared" si="176"/>
        <v>4000</v>
      </c>
      <c r="G2487" s="46"/>
      <c r="H2487" s="439"/>
    </row>
    <row r="2488" spans="1:8" s="440" customFormat="1" x14ac:dyDescent="0.2">
      <c r="A2488" s="528" t="s">
        <v>1436</v>
      </c>
      <c r="B2488" s="622" t="s">
        <v>1437</v>
      </c>
      <c r="C2488" s="594">
        <v>4</v>
      </c>
      <c r="D2488" s="595" t="s">
        <v>30</v>
      </c>
      <c r="E2488" s="596">
        <v>3295</v>
      </c>
      <c r="F2488" s="571">
        <f t="shared" si="176"/>
        <v>13180</v>
      </c>
      <c r="G2488" s="46"/>
      <c r="H2488" s="439"/>
    </row>
    <row r="2489" spans="1:8" s="440" customFormat="1" x14ac:dyDescent="0.2">
      <c r="A2489" s="471"/>
      <c r="B2489" s="496"/>
      <c r="C2489" s="473"/>
      <c r="D2489" s="474"/>
      <c r="E2489" s="497"/>
      <c r="F2489" s="571"/>
      <c r="G2489" s="46"/>
      <c r="H2489" s="439"/>
    </row>
    <row r="2490" spans="1:8" s="440" customFormat="1" x14ac:dyDescent="0.2">
      <c r="A2490" s="283">
        <v>9</v>
      </c>
      <c r="B2490" s="617" t="s">
        <v>1438</v>
      </c>
      <c r="C2490" s="473"/>
      <c r="D2490" s="474"/>
      <c r="E2490" s="497"/>
      <c r="F2490" s="571"/>
      <c r="G2490" s="46"/>
      <c r="H2490" s="439"/>
    </row>
    <row r="2491" spans="1:8" s="440" customFormat="1" ht="25.5" x14ac:dyDescent="0.2">
      <c r="A2491" s="528">
        <v>9.1</v>
      </c>
      <c r="B2491" s="622" t="s">
        <v>1439</v>
      </c>
      <c r="C2491" s="594">
        <v>2</v>
      </c>
      <c r="D2491" s="595" t="s">
        <v>992</v>
      </c>
      <c r="E2491" s="596">
        <v>5000</v>
      </c>
      <c r="F2491" s="571">
        <f>ROUND(C2491*E2491,2)</f>
        <v>10000</v>
      </c>
      <c r="G2491" s="46"/>
      <c r="H2491" s="439"/>
    </row>
    <row r="2492" spans="1:8" s="440" customFormat="1" ht="27" customHeight="1" x14ac:dyDescent="0.2">
      <c r="A2492" s="528">
        <v>9.1999999999999993</v>
      </c>
      <c r="B2492" s="622" t="s">
        <v>1440</v>
      </c>
      <c r="C2492" s="594">
        <v>1</v>
      </c>
      <c r="D2492" s="595" t="s">
        <v>992</v>
      </c>
      <c r="E2492" s="596">
        <v>30000</v>
      </c>
      <c r="F2492" s="571">
        <f>ROUND(C2492*E2492,2)</f>
        <v>30000</v>
      </c>
      <c r="G2492" s="46"/>
      <c r="H2492" s="439"/>
    </row>
    <row r="2493" spans="1:8" s="440" customFormat="1" x14ac:dyDescent="0.2">
      <c r="A2493" s="528"/>
      <c r="B2493" s="622"/>
      <c r="C2493" s="594"/>
      <c r="D2493" s="595"/>
      <c r="E2493" s="596"/>
      <c r="F2493" s="571"/>
      <c r="G2493" s="46"/>
      <c r="H2493" s="439"/>
    </row>
    <row r="2494" spans="1:8" s="440" customFormat="1" x14ac:dyDescent="0.2">
      <c r="A2494" s="626">
        <v>10</v>
      </c>
      <c r="B2494" s="617" t="s">
        <v>1441</v>
      </c>
      <c r="C2494" s="473"/>
      <c r="D2494" s="474"/>
      <c r="E2494" s="497"/>
      <c r="F2494" s="571"/>
      <c r="G2494" s="46"/>
      <c r="H2494" s="439"/>
    </row>
    <row r="2495" spans="1:8" s="440" customFormat="1" x14ac:dyDescent="0.2">
      <c r="A2495" s="528">
        <v>10.1</v>
      </c>
      <c r="B2495" s="622" t="s">
        <v>1442</v>
      </c>
      <c r="C2495" s="594">
        <v>2</v>
      </c>
      <c r="D2495" s="595" t="s">
        <v>992</v>
      </c>
      <c r="E2495" s="596">
        <v>1300</v>
      </c>
      <c r="F2495" s="571">
        <f>ROUND(C2495*E2495,2)</f>
        <v>2600</v>
      </c>
      <c r="G2495" s="46"/>
      <c r="H2495" s="439"/>
    </row>
    <row r="2496" spans="1:8" s="440" customFormat="1" x14ac:dyDescent="0.2">
      <c r="A2496" s="528">
        <v>10.199999999999999</v>
      </c>
      <c r="B2496" s="622" t="s">
        <v>1443</v>
      </c>
      <c r="C2496" s="594">
        <v>4</v>
      </c>
      <c r="D2496" s="595" t="s">
        <v>992</v>
      </c>
      <c r="E2496" s="596">
        <v>700</v>
      </c>
      <c r="F2496" s="571">
        <f>ROUND(C2496*E2496,2)</f>
        <v>2800</v>
      </c>
      <c r="G2496" s="46"/>
      <c r="H2496" s="439"/>
    </row>
    <row r="2497" spans="1:8" s="440" customFormat="1" x14ac:dyDescent="0.2">
      <c r="A2497" s="528">
        <v>10.3</v>
      </c>
      <c r="B2497" s="622" t="s">
        <v>1424</v>
      </c>
      <c r="C2497" s="594">
        <v>1</v>
      </c>
      <c r="D2497" s="595" t="s">
        <v>992</v>
      </c>
      <c r="E2497" s="596">
        <v>450</v>
      </c>
      <c r="F2497" s="571">
        <f>ROUND(C2497*E2497,2)</f>
        <v>450</v>
      </c>
      <c r="G2497" s="46"/>
      <c r="H2497" s="439"/>
    </row>
    <row r="2498" spans="1:8" s="440" customFormat="1" x14ac:dyDescent="0.2">
      <c r="A2498" s="528">
        <v>10.4</v>
      </c>
      <c r="B2498" s="622" t="s">
        <v>1426</v>
      </c>
      <c r="C2498" s="594">
        <v>1</v>
      </c>
      <c r="D2498" s="595" t="s">
        <v>992</v>
      </c>
      <c r="E2498" s="596">
        <v>500</v>
      </c>
      <c r="F2498" s="571">
        <f>ROUND(C2498*E2498,2)</f>
        <v>500</v>
      </c>
      <c r="G2498" s="46"/>
      <c r="H2498" s="439"/>
    </row>
    <row r="2499" spans="1:8" s="440" customFormat="1" x14ac:dyDescent="0.2">
      <c r="A2499" s="528">
        <v>10.5</v>
      </c>
      <c r="B2499" s="622" t="s">
        <v>145</v>
      </c>
      <c r="C2499" s="594">
        <v>1</v>
      </c>
      <c r="D2499" s="595" t="s">
        <v>992</v>
      </c>
      <c r="E2499" s="596">
        <v>2500</v>
      </c>
      <c r="F2499" s="571">
        <f>ROUND(C2499*E2499,2)</f>
        <v>2500</v>
      </c>
      <c r="G2499" s="46"/>
      <c r="H2499" s="439"/>
    </row>
    <row r="2500" spans="1:8" s="440" customFormat="1" x14ac:dyDescent="0.2">
      <c r="A2500" s="471"/>
      <c r="B2500" s="496"/>
      <c r="C2500" s="473"/>
      <c r="D2500" s="474"/>
      <c r="E2500" s="497"/>
      <c r="F2500" s="571"/>
      <c r="G2500" s="46"/>
      <c r="H2500" s="439"/>
    </row>
    <row r="2501" spans="1:8" s="440" customFormat="1" ht="38.25" x14ac:dyDescent="0.2">
      <c r="A2501" s="528">
        <v>11</v>
      </c>
      <c r="B2501" s="622" t="s">
        <v>1444</v>
      </c>
      <c r="C2501" s="594">
        <v>1</v>
      </c>
      <c r="D2501" s="595" t="s">
        <v>992</v>
      </c>
      <c r="E2501" s="596">
        <v>12500</v>
      </c>
      <c r="F2501" s="571">
        <f>ROUND(C2501*E2501,2)</f>
        <v>12500</v>
      </c>
      <c r="G2501" s="46"/>
      <c r="H2501" s="439"/>
    </row>
    <row r="2502" spans="1:8" s="440" customFormat="1" x14ac:dyDescent="0.2">
      <c r="A2502" s="528"/>
      <c r="B2502" s="622"/>
      <c r="C2502" s="594"/>
      <c r="D2502" s="595"/>
      <c r="E2502" s="596"/>
      <c r="F2502" s="571"/>
      <c r="G2502" s="46"/>
      <c r="H2502" s="439"/>
    </row>
    <row r="2503" spans="1:8" s="440" customFormat="1" x14ac:dyDescent="0.2">
      <c r="A2503" s="626">
        <v>12</v>
      </c>
      <c r="B2503" s="617" t="s">
        <v>295</v>
      </c>
      <c r="C2503" s="594"/>
      <c r="D2503" s="595"/>
      <c r="E2503" s="596"/>
      <c r="F2503" s="571"/>
      <c r="G2503" s="46"/>
      <c r="H2503" s="439"/>
    </row>
    <row r="2504" spans="1:8" s="440" customFormat="1" x14ac:dyDescent="0.2">
      <c r="A2504" s="528">
        <v>12.1</v>
      </c>
      <c r="B2504" s="622" t="s">
        <v>1445</v>
      </c>
      <c r="C2504" s="594">
        <v>19.61</v>
      </c>
      <c r="D2504" s="595" t="s">
        <v>85</v>
      </c>
      <c r="E2504" s="596">
        <v>175</v>
      </c>
      <c r="F2504" s="571">
        <f t="shared" ref="F2504:F2509" si="177">ROUND(C2504*E2504,2)</f>
        <v>3431.75</v>
      </c>
      <c r="G2504" s="46"/>
      <c r="H2504" s="439"/>
    </row>
    <row r="2505" spans="1:8" s="440" customFormat="1" ht="25.5" x14ac:dyDescent="0.2">
      <c r="A2505" s="528">
        <v>12.2</v>
      </c>
      <c r="B2505" s="622" t="s">
        <v>1446</v>
      </c>
      <c r="C2505" s="594">
        <v>2.75</v>
      </c>
      <c r="D2505" s="595" t="s">
        <v>38</v>
      </c>
      <c r="E2505" s="596">
        <v>130.81</v>
      </c>
      <c r="F2505" s="571">
        <f t="shared" si="177"/>
        <v>359.73</v>
      </c>
      <c r="G2505" s="46"/>
      <c r="H2505" s="439"/>
    </row>
    <row r="2506" spans="1:8" s="440" customFormat="1" x14ac:dyDescent="0.2">
      <c r="A2506" s="529">
        <v>12.3</v>
      </c>
      <c r="B2506" s="624" t="s">
        <v>1447</v>
      </c>
      <c r="C2506" s="604">
        <v>39.22</v>
      </c>
      <c r="D2506" s="605" t="s">
        <v>85</v>
      </c>
      <c r="E2506" s="625">
        <v>29.29</v>
      </c>
      <c r="F2506" s="585">
        <f t="shared" si="177"/>
        <v>1148.75</v>
      </c>
      <c r="G2506" s="46"/>
      <c r="H2506" s="439"/>
    </row>
    <row r="2507" spans="1:8" s="440" customFormat="1" x14ac:dyDescent="0.2">
      <c r="A2507" s="528">
        <v>12.4</v>
      </c>
      <c r="B2507" s="622" t="s">
        <v>1448</v>
      </c>
      <c r="C2507" s="594">
        <v>19.61</v>
      </c>
      <c r="D2507" s="595" t="s">
        <v>38</v>
      </c>
      <c r="E2507" s="596">
        <v>806.5</v>
      </c>
      <c r="F2507" s="571">
        <f t="shared" si="177"/>
        <v>15815.47</v>
      </c>
      <c r="G2507" s="46"/>
      <c r="H2507" s="439"/>
    </row>
    <row r="2508" spans="1:8" s="440" customFormat="1" ht="25.5" x14ac:dyDescent="0.2">
      <c r="A2508" s="528">
        <v>12.5</v>
      </c>
      <c r="B2508" s="622" t="s">
        <v>1244</v>
      </c>
      <c r="C2508" s="594">
        <v>18.63</v>
      </c>
      <c r="D2508" s="595" t="s">
        <v>38</v>
      </c>
      <c r="E2508" s="596">
        <v>147.97999999999999</v>
      </c>
      <c r="F2508" s="571">
        <f t="shared" si="177"/>
        <v>2756.87</v>
      </c>
      <c r="G2508" s="46"/>
      <c r="H2508" s="439"/>
    </row>
    <row r="2509" spans="1:8" s="440" customFormat="1" x14ac:dyDescent="0.2">
      <c r="A2509" s="528">
        <v>12.6</v>
      </c>
      <c r="B2509" s="622" t="s">
        <v>1449</v>
      </c>
      <c r="C2509" s="594">
        <v>39.22</v>
      </c>
      <c r="D2509" s="595" t="s">
        <v>85</v>
      </c>
      <c r="E2509" s="596">
        <v>707.1</v>
      </c>
      <c r="F2509" s="571">
        <f t="shared" si="177"/>
        <v>27732.46</v>
      </c>
      <c r="G2509" s="46"/>
      <c r="H2509" s="439"/>
    </row>
    <row r="2510" spans="1:8" s="440" customFormat="1" x14ac:dyDescent="0.2">
      <c r="A2510" s="471"/>
      <c r="B2510" s="496"/>
      <c r="C2510" s="473"/>
      <c r="D2510" s="474"/>
      <c r="E2510" s="497"/>
      <c r="F2510" s="571"/>
      <c r="G2510" s="46"/>
      <c r="H2510" s="439"/>
    </row>
    <row r="2511" spans="1:8" s="440" customFormat="1" x14ac:dyDescent="0.2">
      <c r="A2511" s="626">
        <v>13</v>
      </c>
      <c r="B2511" s="617" t="s">
        <v>1450</v>
      </c>
      <c r="C2511" s="594"/>
      <c r="D2511" s="595"/>
      <c r="E2511" s="596"/>
      <c r="F2511" s="571"/>
      <c r="G2511" s="46"/>
      <c r="H2511" s="439"/>
    </row>
    <row r="2512" spans="1:8" s="440" customFormat="1" ht="15.75" customHeight="1" x14ac:dyDescent="0.2">
      <c r="A2512" s="528">
        <v>13.1</v>
      </c>
      <c r="B2512" s="622" t="s">
        <v>1451</v>
      </c>
      <c r="C2512" s="594">
        <v>0.4</v>
      </c>
      <c r="D2512" s="595" t="s">
        <v>38</v>
      </c>
      <c r="E2512" s="596">
        <v>12137.76</v>
      </c>
      <c r="F2512" s="571">
        <f t="shared" ref="F2512:F2517" si="178">ROUND(C2512*E2512,2)</f>
        <v>4855.1000000000004</v>
      </c>
      <c r="G2512" s="46"/>
      <c r="H2512" s="439"/>
    </row>
    <row r="2513" spans="1:8" s="440" customFormat="1" x14ac:dyDescent="0.2">
      <c r="A2513" s="528">
        <v>13.2</v>
      </c>
      <c r="B2513" s="622" t="s">
        <v>1452</v>
      </c>
      <c r="C2513" s="594">
        <v>0.8</v>
      </c>
      <c r="D2513" s="595" t="s">
        <v>85</v>
      </c>
      <c r="E2513" s="596">
        <v>296.01</v>
      </c>
      <c r="F2513" s="571">
        <f t="shared" si="178"/>
        <v>236.81</v>
      </c>
      <c r="G2513" s="46"/>
      <c r="H2513" s="439"/>
    </row>
    <row r="2514" spans="1:8" s="440" customFormat="1" x14ac:dyDescent="0.2">
      <c r="A2514" s="528">
        <v>13.3</v>
      </c>
      <c r="B2514" s="622" t="s">
        <v>1453</v>
      </c>
      <c r="C2514" s="594">
        <v>8.4</v>
      </c>
      <c r="D2514" s="595" t="s">
        <v>129</v>
      </c>
      <c r="E2514" s="596">
        <v>97.7</v>
      </c>
      <c r="F2514" s="571">
        <f t="shared" si="178"/>
        <v>820.68</v>
      </c>
      <c r="G2514" s="46"/>
      <c r="H2514" s="439"/>
    </row>
    <row r="2515" spans="1:8" s="440" customFormat="1" x14ac:dyDescent="0.2">
      <c r="A2515" s="528">
        <v>13.3</v>
      </c>
      <c r="B2515" s="622" t="s">
        <v>439</v>
      </c>
      <c r="C2515" s="594">
        <v>4</v>
      </c>
      <c r="D2515" s="595" t="s">
        <v>85</v>
      </c>
      <c r="E2515" s="596">
        <v>453.25</v>
      </c>
      <c r="F2515" s="571">
        <f t="shared" si="178"/>
        <v>1813</v>
      </c>
      <c r="G2515" s="46"/>
      <c r="H2515" s="439"/>
    </row>
    <row r="2516" spans="1:8" s="440" customFormat="1" x14ac:dyDescent="0.2">
      <c r="A2516" s="528">
        <v>13.3</v>
      </c>
      <c r="B2516" s="622" t="s">
        <v>479</v>
      </c>
      <c r="C2516" s="594">
        <v>6</v>
      </c>
      <c r="D2516" s="595" t="s">
        <v>85</v>
      </c>
      <c r="E2516" s="596">
        <v>172.23</v>
      </c>
      <c r="F2516" s="571">
        <f t="shared" si="178"/>
        <v>1033.3800000000001</v>
      </c>
      <c r="G2516" s="46"/>
      <c r="H2516" s="439"/>
    </row>
    <row r="2517" spans="1:8" s="440" customFormat="1" x14ac:dyDescent="0.2">
      <c r="A2517" s="528">
        <v>13.3</v>
      </c>
      <c r="B2517" s="622" t="s">
        <v>1454</v>
      </c>
      <c r="C2517" s="594">
        <v>1</v>
      </c>
      <c r="D2517" s="595" t="s">
        <v>1090</v>
      </c>
      <c r="E2517" s="596">
        <v>850</v>
      </c>
      <c r="F2517" s="571">
        <f t="shared" si="178"/>
        <v>850</v>
      </c>
      <c r="G2517" s="46"/>
      <c r="H2517" s="439"/>
    </row>
    <row r="2518" spans="1:8" s="440" customFormat="1" x14ac:dyDescent="0.2">
      <c r="A2518" s="528"/>
      <c r="B2518" s="622"/>
      <c r="C2518" s="594"/>
      <c r="D2518" s="595"/>
      <c r="E2518" s="596"/>
      <c r="F2518" s="571"/>
      <c r="G2518" s="46"/>
      <c r="H2518" s="439"/>
    </row>
    <row r="2519" spans="1:8" s="440" customFormat="1" ht="25.5" x14ac:dyDescent="0.2">
      <c r="A2519" s="626">
        <v>14</v>
      </c>
      <c r="B2519" s="617" t="s">
        <v>1455</v>
      </c>
      <c r="C2519" s="594"/>
      <c r="D2519" s="595"/>
      <c r="E2519" s="596"/>
      <c r="F2519" s="571"/>
      <c r="G2519" s="46"/>
      <c r="H2519" s="439"/>
    </row>
    <row r="2520" spans="1:8" s="440" customFormat="1" x14ac:dyDescent="0.2">
      <c r="A2520" s="528">
        <v>14.1</v>
      </c>
      <c r="B2520" s="622" t="s">
        <v>1456</v>
      </c>
      <c r="C2520" s="594">
        <v>1</v>
      </c>
      <c r="D2520" s="595" t="s">
        <v>30</v>
      </c>
      <c r="E2520" s="596">
        <v>5272</v>
      </c>
      <c r="F2520" s="571">
        <f>ROUND(C2520*E2520,2)</f>
        <v>5272</v>
      </c>
      <c r="G2520" s="46"/>
      <c r="H2520" s="439"/>
    </row>
    <row r="2521" spans="1:8" s="440" customFormat="1" x14ac:dyDescent="0.2">
      <c r="A2521" s="528">
        <v>14.2</v>
      </c>
      <c r="B2521" s="622" t="s">
        <v>81</v>
      </c>
      <c r="C2521" s="594">
        <v>1</v>
      </c>
      <c r="D2521" s="595" t="s">
        <v>1090</v>
      </c>
      <c r="E2521" s="596">
        <v>350</v>
      </c>
      <c r="F2521" s="571">
        <f>ROUND(C2521*E2521,2)</f>
        <v>350</v>
      </c>
      <c r="G2521" s="46"/>
      <c r="H2521" s="439"/>
    </row>
    <row r="2522" spans="1:8" s="440" customFormat="1" x14ac:dyDescent="0.2">
      <c r="A2522" s="528"/>
      <c r="B2522" s="622"/>
      <c r="C2522" s="594"/>
      <c r="D2522" s="595"/>
      <c r="E2522" s="596"/>
      <c r="F2522" s="571"/>
      <c r="G2522" s="46"/>
      <c r="H2522" s="439"/>
    </row>
    <row r="2523" spans="1:8" s="440" customFormat="1" ht="25.5" x14ac:dyDescent="0.2">
      <c r="A2523" s="528">
        <v>16</v>
      </c>
      <c r="B2523" s="622" t="s">
        <v>1457</v>
      </c>
      <c r="C2523" s="594">
        <v>464</v>
      </c>
      <c r="D2523" s="595" t="s">
        <v>85</v>
      </c>
      <c r="E2523" s="596">
        <v>82.1</v>
      </c>
      <c r="F2523" s="571">
        <f>ROUND(C2523*E2523,2)</f>
        <v>38094.400000000001</v>
      </c>
      <c r="G2523" s="46"/>
      <c r="H2523" s="439"/>
    </row>
    <row r="2524" spans="1:8" s="440" customFormat="1" x14ac:dyDescent="0.2">
      <c r="A2524" s="528"/>
      <c r="B2524" s="622"/>
      <c r="C2524" s="594"/>
      <c r="D2524" s="595"/>
      <c r="E2524" s="596"/>
      <c r="F2524" s="571"/>
      <c r="G2524" s="46"/>
      <c r="H2524" s="439"/>
    </row>
    <row r="2525" spans="1:8" s="440" customFormat="1" x14ac:dyDescent="0.2">
      <c r="A2525" s="626">
        <v>17</v>
      </c>
      <c r="B2525" s="617" t="s">
        <v>1458</v>
      </c>
      <c r="C2525" s="594"/>
      <c r="D2525" s="595"/>
      <c r="E2525" s="596"/>
      <c r="F2525" s="571"/>
      <c r="G2525" s="46"/>
      <c r="H2525" s="439"/>
    </row>
    <row r="2526" spans="1:8" s="440" customFormat="1" x14ac:dyDescent="0.2">
      <c r="A2526" s="528">
        <v>17.100000000000001</v>
      </c>
      <c r="B2526" s="622" t="s">
        <v>1459</v>
      </c>
      <c r="C2526" s="594">
        <v>1</v>
      </c>
      <c r="D2526" s="595" t="s">
        <v>30</v>
      </c>
      <c r="E2526" s="596">
        <v>1318</v>
      </c>
      <c r="F2526" s="571">
        <f>ROUND(C2526*E2526,2)</f>
        <v>1318</v>
      </c>
      <c r="G2526" s="46"/>
      <c r="H2526" s="439"/>
    </row>
    <row r="2527" spans="1:8" s="440" customFormat="1" x14ac:dyDescent="0.2">
      <c r="A2527" s="528">
        <v>17.2</v>
      </c>
      <c r="B2527" s="622" t="s">
        <v>81</v>
      </c>
      <c r="C2527" s="594">
        <v>1</v>
      </c>
      <c r="D2527" s="595" t="s">
        <v>1090</v>
      </c>
      <c r="E2527" s="596">
        <v>75</v>
      </c>
      <c r="F2527" s="571">
        <f>ROUND(C2527*E2527,2)</f>
        <v>75</v>
      </c>
      <c r="G2527" s="46"/>
      <c r="H2527" s="439"/>
    </row>
    <row r="2528" spans="1:8" s="440" customFormat="1" x14ac:dyDescent="0.2">
      <c r="A2528" s="471"/>
      <c r="B2528" s="496"/>
      <c r="C2528" s="473"/>
      <c r="D2528" s="474"/>
      <c r="E2528" s="497"/>
      <c r="F2528" s="571"/>
      <c r="G2528" s="46"/>
      <c r="H2528" s="439"/>
    </row>
    <row r="2529" spans="1:8" s="440" customFormat="1" x14ac:dyDescent="0.2">
      <c r="A2529" s="403" t="s">
        <v>1460</v>
      </c>
      <c r="B2529" s="404" t="s">
        <v>1461</v>
      </c>
      <c r="C2529" s="473"/>
      <c r="D2529" s="474"/>
      <c r="E2529" s="497"/>
      <c r="F2529" s="571"/>
      <c r="G2529" s="46"/>
      <c r="H2529" s="439"/>
    </row>
    <row r="2530" spans="1:8" s="440" customFormat="1" ht="4.5" customHeight="1" x14ac:dyDescent="0.2">
      <c r="A2530" s="471"/>
      <c r="B2530" s="496"/>
      <c r="C2530" s="473"/>
      <c r="D2530" s="474"/>
      <c r="E2530" s="497"/>
      <c r="F2530" s="571"/>
      <c r="G2530" s="46"/>
      <c r="H2530" s="439"/>
    </row>
    <row r="2531" spans="1:8" s="440" customFormat="1" x14ac:dyDescent="0.2">
      <c r="A2531" s="430">
        <v>1</v>
      </c>
      <c r="B2531" s="539" t="s">
        <v>32</v>
      </c>
      <c r="C2531" s="519">
        <v>116</v>
      </c>
      <c r="D2531" s="520" t="s">
        <v>129</v>
      </c>
      <c r="E2531" s="519">
        <v>55.25</v>
      </c>
      <c r="F2531" s="571">
        <f t="shared" ref="F2531:F2547" si="179">ROUND(C2531*E2531,2)</f>
        <v>6409</v>
      </c>
      <c r="G2531" s="46"/>
      <c r="H2531" s="439"/>
    </row>
    <row r="2532" spans="1:8" s="440" customFormat="1" ht="6.75" customHeight="1" x14ac:dyDescent="0.2">
      <c r="A2532" s="430"/>
      <c r="B2532" s="539"/>
      <c r="C2532" s="519"/>
      <c r="D2532" s="520"/>
      <c r="E2532" s="519"/>
      <c r="F2532" s="571"/>
      <c r="G2532" s="46"/>
      <c r="H2532" s="439"/>
    </row>
    <row r="2533" spans="1:8" s="440" customFormat="1" x14ac:dyDescent="0.2">
      <c r="A2533" s="557">
        <v>2</v>
      </c>
      <c r="B2533" s="427" t="s">
        <v>602</v>
      </c>
      <c r="C2533" s="519"/>
      <c r="D2533" s="520"/>
      <c r="E2533" s="519"/>
      <c r="F2533" s="571"/>
      <c r="G2533" s="46"/>
      <c r="H2533" s="439"/>
    </row>
    <row r="2534" spans="1:8" s="440" customFormat="1" ht="14.25" customHeight="1" x14ac:dyDescent="0.2">
      <c r="A2534" s="430">
        <v>2.1</v>
      </c>
      <c r="B2534" s="539" t="s">
        <v>716</v>
      </c>
      <c r="C2534" s="519">
        <v>93.96</v>
      </c>
      <c r="D2534" s="520" t="s">
        <v>38</v>
      </c>
      <c r="E2534" s="519">
        <v>388.28</v>
      </c>
      <c r="F2534" s="571">
        <f t="shared" si="179"/>
        <v>36482.79</v>
      </c>
      <c r="G2534" s="46"/>
      <c r="H2534" s="439"/>
    </row>
    <row r="2535" spans="1:8" s="440" customFormat="1" x14ac:dyDescent="0.2">
      <c r="A2535" s="430">
        <v>2.2000000000000002</v>
      </c>
      <c r="B2535" s="539" t="s">
        <v>604</v>
      </c>
      <c r="C2535" s="519">
        <v>8.1199999999999992</v>
      </c>
      <c r="D2535" s="520" t="s">
        <v>38</v>
      </c>
      <c r="E2535" s="519">
        <v>957.62</v>
      </c>
      <c r="F2535" s="571">
        <f t="shared" si="179"/>
        <v>7775.87</v>
      </c>
      <c r="G2535" s="46"/>
      <c r="H2535" s="439"/>
    </row>
    <row r="2536" spans="1:8" s="440" customFormat="1" ht="25.5" x14ac:dyDescent="0.2">
      <c r="A2536" s="430">
        <v>2.2999999999999998</v>
      </c>
      <c r="B2536" s="539" t="s">
        <v>605</v>
      </c>
      <c r="C2536" s="433">
        <v>79.540000000000006</v>
      </c>
      <c r="D2536" s="432" t="s">
        <v>38</v>
      </c>
      <c r="E2536" s="433">
        <v>147.97999999999999</v>
      </c>
      <c r="F2536" s="571">
        <f t="shared" si="179"/>
        <v>11770.33</v>
      </c>
      <c r="G2536" s="46"/>
      <c r="H2536" s="439"/>
    </row>
    <row r="2537" spans="1:8" s="440" customFormat="1" x14ac:dyDescent="0.2">
      <c r="A2537" s="430">
        <v>2.4</v>
      </c>
      <c r="B2537" s="539" t="s">
        <v>464</v>
      </c>
      <c r="C2537" s="519">
        <v>18.02</v>
      </c>
      <c r="D2537" s="520" t="s">
        <v>38</v>
      </c>
      <c r="E2537" s="519">
        <v>130.81</v>
      </c>
      <c r="F2537" s="571">
        <f t="shared" si="179"/>
        <v>2357.1999999999998</v>
      </c>
      <c r="G2537" s="46"/>
      <c r="H2537" s="439"/>
    </row>
    <row r="2538" spans="1:8" s="440" customFormat="1" ht="4.5" customHeight="1" x14ac:dyDescent="0.2">
      <c r="A2538" s="430"/>
      <c r="B2538" s="539"/>
      <c r="C2538" s="519"/>
      <c r="D2538" s="520"/>
      <c r="E2538" s="519"/>
      <c r="F2538" s="571"/>
      <c r="G2538" s="46"/>
      <c r="H2538" s="439"/>
    </row>
    <row r="2539" spans="1:8" s="440" customFormat="1" x14ac:dyDescent="0.2">
      <c r="A2539" s="557">
        <v>3</v>
      </c>
      <c r="B2539" s="427" t="s">
        <v>606</v>
      </c>
      <c r="C2539" s="519"/>
      <c r="D2539" s="520"/>
      <c r="E2539" s="519"/>
      <c r="F2539" s="571"/>
      <c r="G2539" s="46"/>
      <c r="H2539" s="439"/>
    </row>
    <row r="2540" spans="1:8" s="440" customFormat="1" x14ac:dyDescent="0.2">
      <c r="A2540" s="430">
        <v>3.1</v>
      </c>
      <c r="B2540" s="539" t="s">
        <v>1462</v>
      </c>
      <c r="C2540" s="519">
        <v>119.48</v>
      </c>
      <c r="D2540" s="520" t="s">
        <v>129</v>
      </c>
      <c r="E2540" s="519">
        <v>1435.19</v>
      </c>
      <c r="F2540" s="571">
        <f t="shared" si="179"/>
        <v>171476.5</v>
      </c>
      <c r="G2540" s="46"/>
      <c r="H2540" s="439"/>
    </row>
    <row r="2541" spans="1:8" s="440" customFormat="1" ht="5.25" customHeight="1" x14ac:dyDescent="0.2">
      <c r="A2541" s="430"/>
      <c r="B2541" s="539"/>
      <c r="C2541" s="519"/>
      <c r="D2541" s="520"/>
      <c r="E2541" s="519"/>
      <c r="F2541" s="571"/>
      <c r="G2541" s="46"/>
      <c r="H2541" s="439"/>
    </row>
    <row r="2542" spans="1:8" s="440" customFormat="1" x14ac:dyDescent="0.2">
      <c r="A2542" s="557">
        <v>4</v>
      </c>
      <c r="B2542" s="427" t="s">
        <v>609</v>
      </c>
      <c r="C2542" s="519"/>
      <c r="D2542" s="520"/>
      <c r="E2542" s="519"/>
      <c r="F2542" s="571"/>
      <c r="G2542" s="46"/>
      <c r="H2542" s="439"/>
    </row>
    <row r="2543" spans="1:8" s="440" customFormat="1" x14ac:dyDescent="0.2">
      <c r="A2543" s="430">
        <v>4.0999999999999996</v>
      </c>
      <c r="B2543" s="539" t="s">
        <v>1462</v>
      </c>
      <c r="C2543" s="519">
        <v>116</v>
      </c>
      <c r="D2543" s="520" t="s">
        <v>129</v>
      </c>
      <c r="E2543" s="519">
        <v>39.299999999999997</v>
      </c>
      <c r="F2543" s="571">
        <f t="shared" si="179"/>
        <v>4558.8</v>
      </c>
      <c r="G2543" s="46"/>
      <c r="H2543" s="439"/>
    </row>
    <row r="2544" spans="1:8" s="440" customFormat="1" ht="4.5" customHeight="1" x14ac:dyDescent="0.2">
      <c r="A2544" s="430"/>
      <c r="B2544" s="539"/>
      <c r="C2544" s="519"/>
      <c r="D2544" s="520"/>
      <c r="E2544" s="519"/>
      <c r="F2544" s="571"/>
      <c r="G2544" s="46"/>
      <c r="H2544" s="439"/>
    </row>
    <row r="2545" spans="1:8" s="440" customFormat="1" x14ac:dyDescent="0.2">
      <c r="A2545" s="557">
        <v>5</v>
      </c>
      <c r="B2545" s="427" t="s">
        <v>611</v>
      </c>
      <c r="C2545" s="519"/>
      <c r="D2545" s="520"/>
      <c r="E2545" s="519"/>
      <c r="F2545" s="571"/>
      <c r="G2545" s="46"/>
      <c r="H2545" s="439"/>
    </row>
    <row r="2546" spans="1:8" s="440" customFormat="1" ht="25.5" x14ac:dyDescent="0.2">
      <c r="A2546" s="430">
        <v>5.0999999999999996</v>
      </c>
      <c r="B2546" s="539" t="s">
        <v>1463</v>
      </c>
      <c r="C2546" s="519">
        <v>1</v>
      </c>
      <c r="D2546" s="520" t="s">
        <v>25</v>
      </c>
      <c r="E2546" s="519">
        <v>1000</v>
      </c>
      <c r="F2546" s="571">
        <f t="shared" si="179"/>
        <v>1000</v>
      </c>
      <c r="G2546" s="46"/>
      <c r="H2546" s="439"/>
    </row>
    <row r="2547" spans="1:8" s="440" customFormat="1" x14ac:dyDescent="0.2">
      <c r="A2547" s="430">
        <v>5.2</v>
      </c>
      <c r="B2547" s="539" t="s">
        <v>1464</v>
      </c>
      <c r="C2547" s="519">
        <v>1</v>
      </c>
      <c r="D2547" s="520" t="s">
        <v>25</v>
      </c>
      <c r="E2547" s="519">
        <v>1200</v>
      </c>
      <c r="F2547" s="571">
        <f t="shared" si="179"/>
        <v>1200</v>
      </c>
      <c r="G2547" s="46"/>
      <c r="H2547" s="439"/>
    </row>
    <row r="2548" spans="1:8" s="440" customFormat="1" ht="3" customHeight="1" x14ac:dyDescent="0.2">
      <c r="A2548" s="471"/>
      <c r="B2548" s="496"/>
      <c r="C2548" s="473"/>
      <c r="D2548" s="474"/>
      <c r="E2548" s="497"/>
      <c r="F2548" s="498"/>
      <c r="G2548" s="46"/>
      <c r="H2548" s="439"/>
    </row>
    <row r="2549" spans="1:8" s="440" customFormat="1" x14ac:dyDescent="0.2">
      <c r="A2549" s="471"/>
      <c r="B2549" s="496"/>
      <c r="C2549" s="473"/>
      <c r="D2549" s="474"/>
      <c r="E2549" s="497"/>
      <c r="F2549" s="498"/>
      <c r="G2549" s="46"/>
      <c r="H2549" s="439"/>
    </row>
    <row r="2550" spans="1:8" s="464" customFormat="1" x14ac:dyDescent="0.2">
      <c r="A2550" s="457"/>
      <c r="B2550" s="458" t="s">
        <v>1465</v>
      </c>
      <c r="C2550" s="459"/>
      <c r="D2550" s="460"/>
      <c r="E2550" s="461"/>
      <c r="F2550" s="462">
        <f>SUM(F1969:F2548)</f>
        <v>12819464.095299998</v>
      </c>
      <c r="G2550" s="46"/>
      <c r="H2550" s="463"/>
    </row>
    <row r="2551" spans="1:8" s="47" customFormat="1" x14ac:dyDescent="0.2">
      <c r="A2551" s="420"/>
      <c r="B2551" s="410"/>
      <c r="C2551" s="424"/>
      <c r="D2551" s="425"/>
      <c r="E2551" s="426"/>
      <c r="F2551" s="422"/>
      <c r="G2551" s="46"/>
      <c r="H2551" s="408"/>
    </row>
    <row r="2552" spans="1:8" s="440" customFormat="1" x14ac:dyDescent="0.2">
      <c r="A2552" s="205"/>
      <c r="B2552" s="491" t="s">
        <v>1466</v>
      </c>
      <c r="C2552" s="207"/>
      <c r="D2552" s="208"/>
      <c r="E2552" s="238"/>
      <c r="F2552" s="329"/>
      <c r="G2552" s="40"/>
      <c r="H2552" s="439"/>
    </row>
    <row r="2553" spans="1:8" s="440" customFormat="1" x14ac:dyDescent="0.2">
      <c r="A2553" s="471"/>
      <c r="B2553" s="496"/>
      <c r="C2553" s="473"/>
      <c r="D2553" s="474"/>
      <c r="E2553" s="497"/>
      <c r="F2553" s="498"/>
      <c r="G2553" s="46"/>
      <c r="H2553" s="439"/>
    </row>
    <row r="2554" spans="1:8" s="440" customFormat="1" x14ac:dyDescent="0.2">
      <c r="A2554" s="505" t="s">
        <v>17</v>
      </c>
      <c r="B2554" s="404" t="s">
        <v>18</v>
      </c>
      <c r="C2554" s="504"/>
      <c r="D2554" s="505"/>
      <c r="E2554" s="504"/>
      <c r="F2554" s="506"/>
      <c r="G2554" s="46"/>
      <c r="H2554" s="439"/>
    </row>
    <row r="2555" spans="1:8" s="440" customFormat="1" x14ac:dyDescent="0.2">
      <c r="A2555" s="505"/>
      <c r="B2555" s="404"/>
      <c r="C2555" s="504"/>
      <c r="D2555" s="505"/>
      <c r="E2555" s="504"/>
      <c r="F2555" s="506"/>
      <c r="G2555" s="46"/>
      <c r="H2555" s="439"/>
    </row>
    <row r="2556" spans="1:8" s="440" customFormat="1" x14ac:dyDescent="0.2">
      <c r="A2556" s="627" t="s">
        <v>19</v>
      </c>
      <c r="B2556" s="628" t="s">
        <v>20</v>
      </c>
      <c r="C2556" s="504"/>
      <c r="D2556" s="505"/>
      <c r="E2556" s="504"/>
      <c r="F2556" s="506"/>
      <c r="G2556" s="46"/>
      <c r="H2556" s="439"/>
    </row>
    <row r="2557" spans="1:8" s="440" customFormat="1" x14ac:dyDescent="0.2">
      <c r="A2557" s="499"/>
      <c r="B2557" s="628"/>
      <c r="C2557" s="504"/>
      <c r="D2557" s="505"/>
      <c r="E2557" s="504"/>
      <c r="F2557" s="506"/>
      <c r="G2557" s="46"/>
      <c r="H2557" s="439"/>
    </row>
    <row r="2558" spans="1:8" s="440" customFormat="1" x14ac:dyDescent="0.2">
      <c r="A2558" s="499">
        <v>4</v>
      </c>
      <c r="B2558" s="409" t="s">
        <v>36</v>
      </c>
      <c r="C2558" s="510"/>
      <c r="D2558" s="509"/>
      <c r="E2558" s="510"/>
      <c r="F2558" s="506">
        <f t="shared" ref="F2558:F2562" si="180">ROUND(C2558*E2558,2)</f>
        <v>0</v>
      </c>
      <c r="G2558" s="46"/>
      <c r="H2558" s="439"/>
    </row>
    <row r="2559" spans="1:8" s="501" customFormat="1" x14ac:dyDescent="0.2">
      <c r="A2559" s="507">
        <v>4.0999999999999996</v>
      </c>
      <c r="B2559" s="410" t="s">
        <v>37</v>
      </c>
      <c r="C2559" s="510">
        <v>36</v>
      </c>
      <c r="D2559" s="509" t="s">
        <v>38</v>
      </c>
      <c r="E2559" s="510">
        <v>79.95</v>
      </c>
      <c r="F2559" s="506">
        <f>ROUND(C2559*E2559,2)</f>
        <v>2878.2</v>
      </c>
      <c r="G2559" s="46"/>
      <c r="H2559" s="500"/>
    </row>
    <row r="2560" spans="1:8" s="501" customFormat="1" x14ac:dyDescent="0.2">
      <c r="A2560" s="629">
        <v>4.2</v>
      </c>
      <c r="B2560" s="410" t="s">
        <v>39</v>
      </c>
      <c r="C2560" s="510">
        <v>36</v>
      </c>
      <c r="D2560" s="509" t="s">
        <v>38</v>
      </c>
      <c r="E2560" s="510">
        <v>10.99</v>
      </c>
      <c r="F2560" s="506">
        <f>ROUND(C2560*E2560,2)</f>
        <v>395.64</v>
      </c>
      <c r="G2560" s="46"/>
      <c r="H2560" s="500"/>
    </row>
    <row r="2561" spans="1:10" s="440" customFormat="1" x14ac:dyDescent="0.2">
      <c r="A2561" s="630"/>
      <c r="B2561" s="631"/>
      <c r="C2561" s="632"/>
      <c r="D2561" s="633"/>
      <c r="E2561" s="634"/>
      <c r="F2561" s="532">
        <f t="shared" si="180"/>
        <v>0</v>
      </c>
      <c r="G2561" s="46"/>
      <c r="H2561" s="439"/>
    </row>
    <row r="2562" spans="1:10" s="440" customFormat="1" ht="25.5" x14ac:dyDescent="0.2">
      <c r="A2562" s="635">
        <v>5</v>
      </c>
      <c r="B2562" s="409" t="s">
        <v>40</v>
      </c>
      <c r="C2562" s="510"/>
      <c r="D2562" s="509"/>
      <c r="E2562" s="510"/>
      <c r="F2562" s="506">
        <f t="shared" si="180"/>
        <v>0</v>
      </c>
      <c r="G2562" s="46"/>
      <c r="H2562" s="439"/>
    </row>
    <row r="2563" spans="1:10" s="501" customFormat="1" x14ac:dyDescent="0.2">
      <c r="A2563" s="507">
        <v>5.0999999999999996</v>
      </c>
      <c r="B2563" s="410" t="s">
        <v>41</v>
      </c>
      <c r="C2563" s="510">
        <v>4.6399999999999997</v>
      </c>
      <c r="D2563" s="509" t="s">
        <v>38</v>
      </c>
      <c r="E2563" s="510">
        <v>2603.7199999999998</v>
      </c>
      <c r="F2563" s="506">
        <f>ROUND(C2563*E2563,2)</f>
        <v>12081.26</v>
      </c>
      <c r="G2563" s="46"/>
      <c r="H2563" s="500"/>
    </row>
    <row r="2564" spans="1:10" s="501" customFormat="1" x14ac:dyDescent="0.2">
      <c r="A2564" s="507">
        <v>5.2</v>
      </c>
      <c r="B2564" s="410" t="s">
        <v>42</v>
      </c>
      <c r="C2564" s="510">
        <v>3.68</v>
      </c>
      <c r="D2564" s="509" t="s">
        <v>38</v>
      </c>
      <c r="E2564" s="510">
        <v>1761.36</v>
      </c>
      <c r="F2564" s="506">
        <f>ROUND(C2564*E2564,2)</f>
        <v>6481.8</v>
      </c>
      <c r="G2564" s="46"/>
      <c r="H2564" s="500"/>
    </row>
    <row r="2565" spans="1:10" s="501" customFormat="1" x14ac:dyDescent="0.2">
      <c r="A2565" s="507">
        <v>5.3</v>
      </c>
      <c r="B2565" s="410" t="s">
        <v>43</v>
      </c>
      <c r="C2565" s="510">
        <v>8.1</v>
      </c>
      <c r="D2565" s="509" t="s">
        <v>38</v>
      </c>
      <c r="E2565" s="510">
        <v>2361.94</v>
      </c>
      <c r="F2565" s="506">
        <f>ROUND(C2565*E2565,2)</f>
        <v>19131.71</v>
      </c>
      <c r="G2565" s="46"/>
      <c r="H2565" s="500"/>
    </row>
    <row r="2566" spans="1:10" s="440" customFormat="1" x14ac:dyDescent="0.2">
      <c r="A2566" s="507"/>
      <c r="B2566" s="410"/>
      <c r="C2566" s="510"/>
      <c r="D2566" s="509"/>
      <c r="E2566" s="510"/>
      <c r="F2566" s="506"/>
      <c r="G2566" s="46"/>
      <c r="H2566" s="439"/>
    </row>
    <row r="2567" spans="1:10" s="610" customFormat="1" x14ac:dyDescent="0.2">
      <c r="A2567" s="635">
        <v>9</v>
      </c>
      <c r="B2567" s="409" t="s">
        <v>50</v>
      </c>
      <c r="C2567" s="636"/>
      <c r="D2567" s="637"/>
      <c r="E2567" s="636"/>
      <c r="F2567" s="638"/>
      <c r="G2567" s="46"/>
      <c r="H2567" s="502"/>
    </row>
    <row r="2568" spans="1:10" s="610" customFormat="1" x14ac:dyDescent="0.2">
      <c r="A2568" s="639"/>
      <c r="B2568" s="640"/>
      <c r="C2568" s="636"/>
      <c r="D2568" s="637"/>
      <c r="E2568" s="636"/>
      <c r="F2568" s="638"/>
      <c r="G2568" s="46"/>
      <c r="H2568" s="502"/>
    </row>
    <row r="2569" spans="1:10" s="610" customFormat="1" x14ac:dyDescent="0.2">
      <c r="A2569" s="641">
        <v>9.1</v>
      </c>
      <c r="B2569" s="409" t="s">
        <v>51</v>
      </c>
      <c r="C2569" s="636"/>
      <c r="D2569" s="637"/>
      <c r="E2569" s="636"/>
      <c r="F2569" s="638">
        <f t="shared" ref="F2569:F2571" si="181">ROUND(C2569*E2569,2)</f>
        <v>0</v>
      </c>
      <c r="G2569" s="46"/>
      <c r="H2569" s="642"/>
      <c r="I2569" s="643"/>
      <c r="J2569" s="643"/>
    </row>
    <row r="2570" spans="1:10" s="501" customFormat="1" x14ac:dyDescent="0.2">
      <c r="A2570" s="629" t="s">
        <v>56</v>
      </c>
      <c r="B2570" s="410" t="s">
        <v>57</v>
      </c>
      <c r="C2570" s="510">
        <v>213.46</v>
      </c>
      <c r="D2570" s="509" t="s">
        <v>58</v>
      </c>
      <c r="E2570" s="510">
        <v>0.59</v>
      </c>
      <c r="F2570" s="506">
        <f t="shared" si="181"/>
        <v>125.94</v>
      </c>
      <c r="G2570" s="46"/>
      <c r="H2570" s="642"/>
      <c r="I2570" s="643"/>
      <c r="J2570" s="643"/>
    </row>
    <row r="2571" spans="1:10" s="501" customFormat="1" x14ac:dyDescent="0.2">
      <c r="A2571" s="629" t="s">
        <v>59</v>
      </c>
      <c r="B2571" s="410" t="s">
        <v>60</v>
      </c>
      <c r="C2571" s="510">
        <v>33.83</v>
      </c>
      <c r="D2571" s="509" t="s">
        <v>61</v>
      </c>
      <c r="E2571" s="510">
        <v>1.01</v>
      </c>
      <c r="F2571" s="506">
        <f t="shared" si="181"/>
        <v>34.17</v>
      </c>
      <c r="G2571" s="46"/>
      <c r="H2571" s="644"/>
      <c r="I2571" s="645"/>
      <c r="J2571" s="645"/>
    </row>
    <row r="2572" spans="1:10" s="440" customFormat="1" x14ac:dyDescent="0.2">
      <c r="A2572" s="507"/>
      <c r="B2572" s="410"/>
      <c r="C2572" s="510"/>
      <c r="D2572" s="509"/>
      <c r="E2572" s="510"/>
      <c r="F2572" s="506"/>
      <c r="G2572" s="46"/>
      <c r="H2572" s="439"/>
    </row>
    <row r="2573" spans="1:10" s="440" customFormat="1" x14ac:dyDescent="0.2">
      <c r="A2573" s="627"/>
      <c r="B2573" s="409"/>
      <c r="C2573" s="510"/>
      <c r="D2573" s="509"/>
      <c r="E2573" s="510"/>
      <c r="F2573" s="506"/>
      <c r="G2573" s="46"/>
      <c r="H2573" s="439"/>
    </row>
    <row r="2574" spans="1:10" s="440" customFormat="1" x14ac:dyDescent="0.2">
      <c r="A2574" s="646"/>
      <c r="B2574" s="410"/>
      <c r="C2574" s="510"/>
      <c r="D2574" s="509"/>
      <c r="E2574" s="510"/>
      <c r="F2574" s="506"/>
      <c r="G2574" s="46"/>
      <c r="H2574" s="439"/>
    </row>
    <row r="2575" spans="1:10" s="440" customFormat="1" x14ac:dyDescent="0.2">
      <c r="A2575" s="627" t="s">
        <v>76</v>
      </c>
      <c r="B2575" s="409" t="s">
        <v>77</v>
      </c>
      <c r="C2575" s="510"/>
      <c r="D2575" s="509"/>
      <c r="E2575" s="510"/>
      <c r="F2575" s="506">
        <f t="shared" ref="F2575:F2577" si="182">ROUND(C2575*E2575,2)</f>
        <v>0</v>
      </c>
      <c r="G2575" s="46"/>
      <c r="H2575" s="439"/>
    </row>
    <row r="2576" spans="1:10" s="440" customFormat="1" ht="5.25" customHeight="1" x14ac:dyDescent="0.2">
      <c r="A2576" s="499"/>
      <c r="B2576" s="409"/>
      <c r="C2576" s="510"/>
      <c r="D2576" s="509"/>
      <c r="E2576" s="510"/>
      <c r="F2576" s="506">
        <f t="shared" si="182"/>
        <v>0</v>
      </c>
      <c r="G2576" s="46"/>
      <c r="H2576" s="439"/>
    </row>
    <row r="2577" spans="1:12" s="501" customFormat="1" ht="25.5" x14ac:dyDescent="0.2">
      <c r="A2577" s="647">
        <v>2</v>
      </c>
      <c r="B2577" s="410" t="s">
        <v>82</v>
      </c>
      <c r="C2577" s="510">
        <v>61.9</v>
      </c>
      <c r="D2577" s="509" t="s">
        <v>38</v>
      </c>
      <c r="E2577" s="510">
        <v>1188.97</v>
      </c>
      <c r="F2577" s="506">
        <f t="shared" si="182"/>
        <v>73597.240000000005</v>
      </c>
      <c r="G2577" s="46"/>
      <c r="H2577" s="500"/>
    </row>
    <row r="2578" spans="1:12" s="440" customFormat="1" x14ac:dyDescent="0.2">
      <c r="A2578" s="507"/>
      <c r="B2578" s="410"/>
      <c r="C2578" s="510"/>
      <c r="D2578" s="509"/>
      <c r="E2578" s="510"/>
      <c r="F2578" s="506"/>
      <c r="G2578" s="46"/>
      <c r="H2578" s="439"/>
    </row>
    <row r="2579" spans="1:12" s="440" customFormat="1" x14ac:dyDescent="0.2">
      <c r="A2579" s="635">
        <v>3</v>
      </c>
      <c r="B2579" s="409" t="s">
        <v>83</v>
      </c>
      <c r="C2579" s="510"/>
      <c r="D2579" s="509"/>
      <c r="E2579" s="510"/>
      <c r="F2579" s="506">
        <f>ROUND(C2579*E2579,2)</f>
        <v>0</v>
      </c>
      <c r="G2579" s="46"/>
      <c r="H2579" s="439"/>
    </row>
    <row r="2580" spans="1:12" s="501" customFormat="1" ht="25.5" customHeight="1" x14ac:dyDescent="0.2">
      <c r="A2580" s="507">
        <v>3.1</v>
      </c>
      <c r="B2580" s="410" t="s">
        <v>84</v>
      </c>
      <c r="C2580" s="510">
        <v>50.7</v>
      </c>
      <c r="D2580" s="509" t="s">
        <v>85</v>
      </c>
      <c r="E2580" s="510">
        <v>79.14</v>
      </c>
      <c r="F2580" s="506">
        <f>ROUND(C2580*E2580,2)</f>
        <v>4012.4</v>
      </c>
      <c r="G2580" s="46"/>
      <c r="H2580" s="500"/>
    </row>
    <row r="2581" spans="1:12" s="440" customFormat="1" x14ac:dyDescent="0.2">
      <c r="A2581" s="507"/>
      <c r="B2581" s="410"/>
      <c r="C2581" s="510"/>
      <c r="D2581" s="509"/>
      <c r="E2581" s="510"/>
      <c r="F2581" s="506"/>
      <c r="G2581" s="46"/>
      <c r="H2581" s="439"/>
    </row>
    <row r="2582" spans="1:12" s="440" customFormat="1" x14ac:dyDescent="0.2">
      <c r="A2582" s="499">
        <v>5</v>
      </c>
      <c r="B2582" s="409" t="s">
        <v>50</v>
      </c>
      <c r="C2582" s="510"/>
      <c r="D2582" s="509"/>
      <c r="E2582" s="510"/>
      <c r="F2582" s="506"/>
      <c r="G2582" s="46"/>
      <c r="H2582" s="439"/>
    </row>
    <row r="2583" spans="1:12" s="440" customFormat="1" ht="10.5" customHeight="1" x14ac:dyDescent="0.2">
      <c r="A2583" s="507"/>
      <c r="B2583" s="410"/>
      <c r="C2583" s="510"/>
      <c r="D2583" s="509"/>
      <c r="E2583" s="510"/>
      <c r="F2583" s="506"/>
      <c r="G2583" s="46"/>
      <c r="H2583" s="439"/>
    </row>
    <row r="2584" spans="1:12" s="440" customFormat="1" x14ac:dyDescent="0.2">
      <c r="A2584" s="641">
        <v>5.0999999999999996</v>
      </c>
      <c r="B2584" s="409" t="s">
        <v>51</v>
      </c>
      <c r="C2584" s="510"/>
      <c r="D2584" s="509"/>
      <c r="E2584" s="510"/>
      <c r="F2584" s="506">
        <f>ROUND(C2584*E2584,2)</f>
        <v>0</v>
      </c>
      <c r="G2584" s="46"/>
      <c r="H2584" s="439"/>
      <c r="I2584" s="643"/>
      <c r="J2584" s="643"/>
      <c r="K2584" s="643"/>
    </row>
    <row r="2585" spans="1:12" s="610" customFormat="1" x14ac:dyDescent="0.2">
      <c r="A2585" s="629" t="s">
        <v>88</v>
      </c>
      <c r="B2585" s="410" t="s">
        <v>57</v>
      </c>
      <c r="C2585" s="510">
        <v>57.33</v>
      </c>
      <c r="D2585" s="509" t="s">
        <v>58</v>
      </c>
      <c r="E2585" s="510">
        <v>0.59</v>
      </c>
      <c r="F2585" s="506">
        <f>ROUND(C2585*E2585,2)</f>
        <v>33.82</v>
      </c>
      <c r="G2585" s="46"/>
      <c r="H2585" s="648"/>
      <c r="I2585" s="649"/>
      <c r="J2585" s="649"/>
      <c r="K2585" s="649"/>
      <c r="L2585" s="649"/>
    </row>
    <row r="2586" spans="1:12" s="440" customFormat="1" x14ac:dyDescent="0.2">
      <c r="A2586" s="650"/>
      <c r="B2586" s="651" t="s">
        <v>93</v>
      </c>
      <c r="C2586" s="652"/>
      <c r="D2586" s="653"/>
      <c r="E2586" s="652"/>
      <c r="F2586" s="654">
        <f>SUM(F2559:F2585)</f>
        <v>118772.18000000001</v>
      </c>
      <c r="G2586" s="46"/>
      <c r="H2586" s="439"/>
    </row>
    <row r="2587" spans="1:12" s="440" customFormat="1" x14ac:dyDescent="0.2">
      <c r="A2587" s="471"/>
      <c r="B2587" s="496"/>
      <c r="C2587" s="473"/>
      <c r="D2587" s="474"/>
      <c r="E2587" s="497"/>
      <c r="F2587" s="498"/>
      <c r="G2587" s="46"/>
      <c r="H2587" s="439"/>
    </row>
    <row r="2588" spans="1:12" s="440" customFormat="1" ht="25.5" x14ac:dyDescent="0.2">
      <c r="A2588" s="403" t="s">
        <v>94</v>
      </c>
      <c r="B2588" s="404" t="s">
        <v>95</v>
      </c>
      <c r="C2588" s="504"/>
      <c r="D2588" s="505"/>
      <c r="E2588" s="504"/>
      <c r="F2588" s="506">
        <f t="shared" ref="F2588:F2593" si="183">ROUND(C2588*E2588,2)</f>
        <v>0</v>
      </c>
      <c r="G2588" s="46"/>
      <c r="H2588" s="439"/>
    </row>
    <row r="2589" spans="1:12" s="440" customFormat="1" x14ac:dyDescent="0.2">
      <c r="A2589" s="503"/>
      <c r="B2589" s="404"/>
      <c r="C2589" s="504"/>
      <c r="D2589" s="505"/>
      <c r="E2589" s="504"/>
      <c r="F2589" s="506">
        <f t="shared" si="183"/>
        <v>0</v>
      </c>
      <c r="G2589" s="46"/>
      <c r="H2589" s="439"/>
    </row>
    <row r="2590" spans="1:12" s="440" customFormat="1" x14ac:dyDescent="0.2">
      <c r="A2590" s="499">
        <v>1</v>
      </c>
      <c r="B2590" s="409" t="s">
        <v>96</v>
      </c>
      <c r="C2590" s="509"/>
      <c r="D2590" s="510"/>
      <c r="E2590" s="510"/>
      <c r="F2590" s="506">
        <f t="shared" si="183"/>
        <v>0</v>
      </c>
      <c r="G2590" s="46"/>
      <c r="H2590" s="439"/>
    </row>
    <row r="2591" spans="1:12" s="501" customFormat="1" ht="114.75" x14ac:dyDescent="0.2">
      <c r="A2591" s="507">
        <v>1.1000000000000001</v>
      </c>
      <c r="B2591" s="410" t="s">
        <v>97</v>
      </c>
      <c r="C2591" s="510">
        <v>1</v>
      </c>
      <c r="D2591" s="509" t="s">
        <v>25</v>
      </c>
      <c r="E2591" s="510">
        <v>7213.58</v>
      </c>
      <c r="F2591" s="506">
        <f t="shared" si="183"/>
        <v>7213.58</v>
      </c>
      <c r="G2591" s="46"/>
      <c r="H2591" s="500"/>
    </row>
    <row r="2592" spans="1:12" s="501" customFormat="1" ht="117.75" customHeight="1" x14ac:dyDescent="0.2">
      <c r="A2592" s="507">
        <v>1.2</v>
      </c>
      <c r="B2592" s="410" t="s">
        <v>98</v>
      </c>
      <c r="C2592" s="510">
        <v>5</v>
      </c>
      <c r="D2592" s="509" t="s">
        <v>25</v>
      </c>
      <c r="E2592" s="510">
        <v>10158.67</v>
      </c>
      <c r="F2592" s="506">
        <f t="shared" si="183"/>
        <v>50793.35</v>
      </c>
      <c r="G2592" s="46"/>
      <c r="H2592" s="500"/>
    </row>
    <row r="2593" spans="1:8" s="501" customFormat="1" x14ac:dyDescent="0.2">
      <c r="A2593" s="507">
        <v>1.8</v>
      </c>
      <c r="B2593" s="410" t="s">
        <v>104</v>
      </c>
      <c r="C2593" s="510">
        <v>10</v>
      </c>
      <c r="D2593" s="509" t="s">
        <v>25</v>
      </c>
      <c r="E2593" s="510">
        <v>686.29</v>
      </c>
      <c r="F2593" s="506">
        <f t="shared" si="183"/>
        <v>6862.9</v>
      </c>
      <c r="G2593" s="46"/>
      <c r="H2593" s="500"/>
    </row>
    <row r="2594" spans="1:8" s="440" customFormat="1" x14ac:dyDescent="0.2">
      <c r="A2594" s="650"/>
      <c r="B2594" s="651" t="s">
        <v>105</v>
      </c>
      <c r="C2594" s="652"/>
      <c r="D2594" s="653"/>
      <c r="E2594" s="652"/>
      <c r="F2594" s="654">
        <f>SUM(F2590:F2593)</f>
        <v>64869.83</v>
      </c>
      <c r="G2594" s="46"/>
      <c r="H2594" s="439"/>
    </row>
    <row r="2595" spans="1:8" s="440" customFormat="1" x14ac:dyDescent="0.2">
      <c r="A2595" s="471"/>
      <c r="B2595" s="496"/>
      <c r="C2595" s="473"/>
      <c r="D2595" s="474"/>
      <c r="E2595" s="497"/>
      <c r="F2595" s="498"/>
      <c r="G2595" s="46"/>
      <c r="H2595" s="439"/>
    </row>
    <row r="2596" spans="1:8" s="440" customFormat="1" x14ac:dyDescent="0.2">
      <c r="A2596" s="403" t="s">
        <v>106</v>
      </c>
      <c r="B2596" s="404" t="s">
        <v>107</v>
      </c>
      <c r="C2596" s="473"/>
      <c r="D2596" s="474"/>
      <c r="E2596" s="497"/>
      <c r="F2596" s="498"/>
      <c r="G2596" s="46"/>
      <c r="H2596" s="439"/>
    </row>
    <row r="2597" spans="1:8" s="440" customFormat="1" ht="6.75" customHeight="1" x14ac:dyDescent="0.2">
      <c r="A2597" s="655"/>
      <c r="B2597" s="496"/>
      <c r="C2597" s="473"/>
      <c r="D2597" s="474"/>
      <c r="E2597" s="497"/>
      <c r="F2597" s="498"/>
      <c r="G2597" s="46"/>
      <c r="H2597" s="439"/>
    </row>
    <row r="2598" spans="1:8" s="440" customFormat="1" x14ac:dyDescent="0.2">
      <c r="A2598" s="517" t="s">
        <v>19</v>
      </c>
      <c r="B2598" s="427" t="s">
        <v>108</v>
      </c>
      <c r="C2598" s="473"/>
      <c r="D2598" s="474"/>
      <c r="E2598" s="497"/>
      <c r="F2598" s="498"/>
      <c r="G2598" s="46"/>
      <c r="H2598" s="439"/>
    </row>
    <row r="2599" spans="1:8" s="440" customFormat="1" ht="5.25" customHeight="1" x14ac:dyDescent="0.2">
      <c r="A2599" s="518"/>
      <c r="B2599" s="427"/>
      <c r="C2599" s="473"/>
      <c r="D2599" s="474"/>
      <c r="E2599" s="497"/>
      <c r="F2599" s="498"/>
      <c r="G2599" s="46"/>
      <c r="H2599" s="439"/>
    </row>
    <row r="2600" spans="1:8" s="440" customFormat="1" ht="25.5" x14ac:dyDescent="0.2">
      <c r="A2600" s="656">
        <v>3</v>
      </c>
      <c r="B2600" s="431" t="s">
        <v>1467</v>
      </c>
      <c r="C2600" s="519">
        <v>1</v>
      </c>
      <c r="D2600" s="520" t="s">
        <v>25</v>
      </c>
      <c r="E2600" s="519">
        <v>5867.63</v>
      </c>
      <c r="F2600" s="506">
        <f>ROUND(C2600*E2600,2)</f>
        <v>5867.63</v>
      </c>
      <c r="G2600" s="46"/>
      <c r="H2600" s="439"/>
    </row>
    <row r="2601" spans="1:8" s="440" customFormat="1" x14ac:dyDescent="0.2">
      <c r="A2601" s="657"/>
      <c r="B2601" s="658"/>
      <c r="C2601" s="513"/>
      <c r="D2601" s="514"/>
      <c r="E2601" s="515"/>
      <c r="F2601" s="516"/>
      <c r="G2601" s="46"/>
      <c r="H2601" s="439"/>
    </row>
    <row r="2602" spans="1:8" s="440" customFormat="1" x14ac:dyDescent="0.2">
      <c r="A2602" s="518">
        <v>4</v>
      </c>
      <c r="B2602" s="429" t="s">
        <v>116</v>
      </c>
      <c r="C2602" s="519"/>
      <c r="D2602" s="520"/>
      <c r="E2602" s="519"/>
      <c r="F2602" s="506">
        <f t="shared" ref="F2602" si="184">ROUND(C2602*E2602,2)</f>
        <v>0</v>
      </c>
      <c r="G2602" s="46"/>
      <c r="H2602" s="439"/>
    </row>
    <row r="2603" spans="1:8" s="440" customFormat="1" x14ac:dyDescent="0.2">
      <c r="A2603" s="518"/>
      <c r="B2603" s="429"/>
      <c r="C2603" s="519"/>
      <c r="D2603" s="520"/>
      <c r="E2603" s="519"/>
      <c r="F2603" s="506"/>
      <c r="G2603" s="46"/>
      <c r="H2603" s="439"/>
    </row>
    <row r="2604" spans="1:8" s="440" customFormat="1" x14ac:dyDescent="0.2">
      <c r="A2604" s="518">
        <v>4.0999999999999996</v>
      </c>
      <c r="B2604" s="429" t="s">
        <v>117</v>
      </c>
      <c r="C2604" s="519"/>
      <c r="D2604" s="520"/>
      <c r="E2604" s="519"/>
      <c r="F2604" s="506">
        <f>ROUND(C2604*E2604,2)</f>
        <v>0</v>
      </c>
      <c r="G2604" s="46"/>
      <c r="H2604" s="439"/>
    </row>
    <row r="2605" spans="1:8" s="501" customFormat="1" x14ac:dyDescent="0.2">
      <c r="A2605" s="521" t="s">
        <v>118</v>
      </c>
      <c r="B2605" s="431" t="s">
        <v>119</v>
      </c>
      <c r="C2605" s="519">
        <v>0.67</v>
      </c>
      <c r="D2605" s="520" t="s">
        <v>38</v>
      </c>
      <c r="E2605" s="519">
        <v>3294.49</v>
      </c>
      <c r="F2605" s="506">
        <f>ROUND(C2605*E2605,2)</f>
        <v>2207.31</v>
      </c>
      <c r="G2605" s="46"/>
      <c r="H2605" s="500"/>
    </row>
    <row r="2606" spans="1:8" s="501" customFormat="1" x14ac:dyDescent="0.2">
      <c r="A2606" s="521" t="s">
        <v>120</v>
      </c>
      <c r="B2606" s="431" t="s">
        <v>121</v>
      </c>
      <c r="C2606" s="519">
        <v>9.0299999999999994</v>
      </c>
      <c r="D2606" s="520" t="s">
        <v>38</v>
      </c>
      <c r="E2606" s="519">
        <v>3084.07</v>
      </c>
      <c r="F2606" s="506">
        <f>ROUND(C2606*E2606,2)</f>
        <v>27849.15</v>
      </c>
      <c r="G2606" s="46"/>
      <c r="H2606" s="500"/>
    </row>
    <row r="2607" spans="1:8" s="440" customFormat="1" x14ac:dyDescent="0.2">
      <c r="A2607" s="518"/>
      <c r="B2607" s="427"/>
      <c r="C2607" s="473"/>
      <c r="D2607" s="474"/>
      <c r="E2607" s="497"/>
      <c r="F2607" s="498"/>
      <c r="G2607" s="46"/>
      <c r="H2607" s="439"/>
    </row>
    <row r="2608" spans="1:8" s="440" customFormat="1" x14ac:dyDescent="0.2">
      <c r="A2608" s="518">
        <v>4.2</v>
      </c>
      <c r="B2608" s="429" t="s">
        <v>122</v>
      </c>
      <c r="C2608" s="519"/>
      <c r="D2608" s="520"/>
      <c r="E2608" s="519"/>
      <c r="F2608" s="506">
        <f t="shared" ref="F2608:F2610" si="185">ROUND(C2608*E2608,2)</f>
        <v>0</v>
      </c>
      <c r="G2608" s="46"/>
      <c r="H2608" s="439"/>
    </row>
    <row r="2609" spans="1:8" s="501" customFormat="1" x14ac:dyDescent="0.2">
      <c r="A2609" s="533" t="s">
        <v>125</v>
      </c>
      <c r="B2609" s="431" t="s">
        <v>126</v>
      </c>
      <c r="C2609" s="519">
        <v>3.17</v>
      </c>
      <c r="D2609" s="520" t="s">
        <v>85</v>
      </c>
      <c r="E2609" s="519">
        <v>59.14</v>
      </c>
      <c r="F2609" s="506">
        <f>ROUND(C2609*E2609,2)</f>
        <v>187.47</v>
      </c>
      <c r="G2609" s="46"/>
      <c r="H2609" s="500"/>
    </row>
    <row r="2610" spans="1:8" s="501" customFormat="1" x14ac:dyDescent="0.2">
      <c r="A2610" s="533" t="s">
        <v>127</v>
      </c>
      <c r="B2610" s="431" t="s">
        <v>128</v>
      </c>
      <c r="C2610" s="519">
        <v>34.54</v>
      </c>
      <c r="D2610" s="520" t="s">
        <v>129</v>
      </c>
      <c r="E2610" s="519">
        <v>26.68</v>
      </c>
      <c r="F2610" s="506">
        <f t="shared" si="185"/>
        <v>921.53</v>
      </c>
      <c r="G2610" s="46"/>
      <c r="H2610" s="500"/>
    </row>
    <row r="2611" spans="1:8" s="501" customFormat="1" x14ac:dyDescent="0.2">
      <c r="A2611" s="518"/>
      <c r="B2611" s="427"/>
      <c r="C2611" s="473"/>
      <c r="D2611" s="474"/>
      <c r="E2611" s="497"/>
      <c r="F2611" s="498"/>
      <c r="G2611" s="46"/>
      <c r="H2611" s="500"/>
    </row>
    <row r="2612" spans="1:8" s="501" customFormat="1" x14ac:dyDescent="0.2">
      <c r="A2612" s="541">
        <v>4.3</v>
      </c>
      <c r="B2612" s="431" t="s">
        <v>130</v>
      </c>
      <c r="C2612" s="519">
        <v>0.24</v>
      </c>
      <c r="D2612" s="520" t="s">
        <v>38</v>
      </c>
      <c r="E2612" s="519">
        <v>589.4</v>
      </c>
      <c r="F2612" s="506">
        <f t="shared" ref="F2612:F2613" si="186">ROUND(C2612*E2612,2)</f>
        <v>141.46</v>
      </c>
      <c r="G2612" s="46"/>
      <c r="H2612" s="500"/>
    </row>
    <row r="2613" spans="1:8" s="501" customFormat="1" x14ac:dyDescent="0.2">
      <c r="A2613" s="541">
        <v>4.4000000000000004</v>
      </c>
      <c r="B2613" s="431" t="s">
        <v>131</v>
      </c>
      <c r="C2613" s="519">
        <v>0.28000000000000003</v>
      </c>
      <c r="D2613" s="520" t="s">
        <v>38</v>
      </c>
      <c r="E2613" s="519">
        <v>589.4</v>
      </c>
      <c r="F2613" s="506">
        <f t="shared" si="186"/>
        <v>165.03</v>
      </c>
      <c r="G2613" s="46"/>
      <c r="H2613" s="500"/>
    </row>
    <row r="2614" spans="1:8" s="440" customFormat="1" x14ac:dyDescent="0.2">
      <c r="A2614" s="518"/>
      <c r="B2614" s="427"/>
      <c r="C2614" s="473"/>
      <c r="D2614" s="474"/>
      <c r="E2614" s="497"/>
      <c r="F2614" s="498"/>
      <c r="G2614" s="46"/>
      <c r="H2614" s="439"/>
    </row>
    <row r="2615" spans="1:8" s="440" customFormat="1" x14ac:dyDescent="0.2">
      <c r="A2615" s="518">
        <v>5</v>
      </c>
      <c r="B2615" s="429" t="s">
        <v>132</v>
      </c>
      <c r="C2615" s="519"/>
      <c r="D2615" s="520"/>
      <c r="E2615" s="519"/>
      <c r="F2615" s="506">
        <f t="shared" ref="F2615:F2616" si="187">ROUND(C2615*E2615,2)</f>
        <v>0</v>
      </c>
      <c r="G2615" s="46"/>
      <c r="H2615" s="439"/>
    </row>
    <row r="2616" spans="1:8" s="440" customFormat="1" x14ac:dyDescent="0.2">
      <c r="A2616" s="527">
        <v>5.0999999999999996</v>
      </c>
      <c r="B2616" s="429" t="s">
        <v>117</v>
      </c>
      <c r="C2616" s="538"/>
      <c r="D2616" s="520"/>
      <c r="E2616" s="519"/>
      <c r="F2616" s="506">
        <f t="shared" si="187"/>
        <v>0</v>
      </c>
      <c r="G2616" s="46"/>
      <c r="H2616" s="439"/>
    </row>
    <row r="2617" spans="1:8" s="501" customFormat="1" ht="15" customHeight="1" x14ac:dyDescent="0.2">
      <c r="A2617" s="521" t="s">
        <v>86</v>
      </c>
      <c r="B2617" s="431" t="s">
        <v>133</v>
      </c>
      <c r="C2617" s="519">
        <v>26.31</v>
      </c>
      <c r="D2617" s="520" t="s">
        <v>38</v>
      </c>
      <c r="E2617" s="519">
        <v>2436.5100000000002</v>
      </c>
      <c r="F2617" s="506">
        <f>ROUND(C2617*E2617,2)</f>
        <v>64104.58</v>
      </c>
      <c r="G2617" s="46"/>
      <c r="H2617" s="500"/>
    </row>
    <row r="2618" spans="1:8" s="440" customFormat="1" x14ac:dyDescent="0.2">
      <c r="A2618" s="518"/>
      <c r="B2618" s="427"/>
      <c r="C2618" s="473"/>
      <c r="D2618" s="474"/>
      <c r="E2618" s="497"/>
      <c r="F2618" s="498"/>
      <c r="G2618" s="46"/>
      <c r="H2618" s="439"/>
    </row>
    <row r="2619" spans="1:8" s="440" customFormat="1" x14ac:dyDescent="0.2">
      <c r="A2619" s="518">
        <v>5.2</v>
      </c>
      <c r="B2619" s="429" t="s">
        <v>122</v>
      </c>
      <c r="C2619" s="519"/>
      <c r="D2619" s="520"/>
      <c r="E2619" s="519"/>
      <c r="F2619" s="506">
        <f t="shared" ref="F2619:F2620" si="188">ROUND(C2619*E2619,2)</f>
        <v>0</v>
      </c>
      <c r="G2619" s="46"/>
      <c r="H2619" s="439"/>
    </row>
    <row r="2620" spans="1:8" s="501" customFormat="1" x14ac:dyDescent="0.2">
      <c r="A2620" s="521" t="s">
        <v>90</v>
      </c>
      <c r="B2620" s="431" t="s">
        <v>134</v>
      </c>
      <c r="C2620" s="519">
        <v>55.93</v>
      </c>
      <c r="D2620" s="520" t="s">
        <v>129</v>
      </c>
      <c r="E2620" s="519">
        <v>26.68</v>
      </c>
      <c r="F2620" s="506">
        <f t="shared" si="188"/>
        <v>1492.21</v>
      </c>
      <c r="G2620" s="46"/>
      <c r="H2620" s="500"/>
    </row>
    <row r="2621" spans="1:8" s="440" customFormat="1" x14ac:dyDescent="0.2">
      <c r="A2621" s="518"/>
      <c r="B2621" s="427"/>
      <c r="C2621" s="473"/>
      <c r="D2621" s="474"/>
      <c r="E2621" s="497"/>
      <c r="F2621" s="498"/>
      <c r="G2621" s="46"/>
      <c r="H2621" s="439"/>
    </row>
    <row r="2622" spans="1:8" s="440" customFormat="1" x14ac:dyDescent="0.2">
      <c r="A2622" s="518">
        <v>7</v>
      </c>
      <c r="B2622" s="526" t="s">
        <v>151</v>
      </c>
      <c r="C2622" s="519"/>
      <c r="D2622" s="520"/>
      <c r="E2622" s="519"/>
      <c r="F2622" s="506"/>
      <c r="G2622" s="46"/>
      <c r="H2622" s="439"/>
    </row>
    <row r="2623" spans="1:8" s="440" customFormat="1" x14ac:dyDescent="0.2">
      <c r="A2623" s="518"/>
      <c r="B2623" s="526"/>
      <c r="C2623" s="519"/>
      <c r="D2623" s="520"/>
      <c r="E2623" s="519"/>
      <c r="F2623" s="506"/>
      <c r="G2623" s="46"/>
      <c r="H2623" s="439"/>
    </row>
    <row r="2624" spans="1:8" s="440" customFormat="1" x14ac:dyDescent="0.2">
      <c r="A2624" s="527">
        <v>7.2</v>
      </c>
      <c r="B2624" s="429" t="s">
        <v>122</v>
      </c>
      <c r="C2624" s="519"/>
      <c r="D2624" s="520"/>
      <c r="E2624" s="519"/>
      <c r="F2624" s="506">
        <f t="shared" ref="F2624:F2626" si="189">ROUND(C2624*E2624,2)</f>
        <v>0</v>
      </c>
      <c r="G2624" s="46"/>
      <c r="H2624" s="439"/>
    </row>
    <row r="2625" spans="1:8" s="501" customFormat="1" x14ac:dyDescent="0.2">
      <c r="A2625" s="533" t="s">
        <v>153</v>
      </c>
      <c r="B2625" s="431" t="s">
        <v>126</v>
      </c>
      <c r="C2625" s="519">
        <v>4.05</v>
      </c>
      <c r="D2625" s="520" t="s">
        <v>85</v>
      </c>
      <c r="E2625" s="519">
        <v>59.14</v>
      </c>
      <c r="F2625" s="506">
        <f t="shared" si="189"/>
        <v>239.52</v>
      </c>
      <c r="G2625" s="46"/>
      <c r="H2625" s="500"/>
    </row>
    <row r="2626" spans="1:8" s="501" customFormat="1" x14ac:dyDescent="0.2">
      <c r="A2626" s="533" t="s">
        <v>154</v>
      </c>
      <c r="B2626" s="431" t="s">
        <v>134</v>
      </c>
      <c r="C2626" s="519">
        <v>26.22</v>
      </c>
      <c r="D2626" s="520" t="s">
        <v>129</v>
      </c>
      <c r="E2626" s="519">
        <v>26.68</v>
      </c>
      <c r="F2626" s="506">
        <f t="shared" si="189"/>
        <v>699.55</v>
      </c>
      <c r="G2626" s="46"/>
      <c r="H2626" s="500"/>
    </row>
    <row r="2627" spans="1:8" s="440" customFormat="1" x14ac:dyDescent="0.2">
      <c r="A2627" s="518"/>
      <c r="B2627" s="427"/>
      <c r="C2627" s="473"/>
      <c r="D2627" s="474"/>
      <c r="E2627" s="497"/>
      <c r="F2627" s="498"/>
      <c r="G2627" s="46"/>
      <c r="H2627" s="439"/>
    </row>
    <row r="2628" spans="1:8" s="440" customFormat="1" x14ac:dyDescent="0.2">
      <c r="A2628" s="518">
        <v>8</v>
      </c>
      <c r="B2628" s="429" t="s">
        <v>155</v>
      </c>
      <c r="C2628" s="519"/>
      <c r="D2628" s="520"/>
      <c r="E2628" s="519"/>
      <c r="F2628" s="506">
        <f t="shared" ref="F2628:F2631" si="190">ROUND(C2628*E2628,2)</f>
        <v>0</v>
      </c>
      <c r="G2628" s="46"/>
      <c r="H2628" s="439"/>
    </row>
    <row r="2629" spans="1:8" s="440" customFormat="1" x14ac:dyDescent="0.2">
      <c r="A2629" s="533"/>
      <c r="B2629" s="431"/>
      <c r="C2629" s="519"/>
      <c r="D2629" s="520"/>
      <c r="E2629" s="519"/>
      <c r="F2629" s="506">
        <f t="shared" si="190"/>
        <v>0</v>
      </c>
      <c r="G2629" s="46"/>
      <c r="H2629" s="439"/>
    </row>
    <row r="2630" spans="1:8" s="440" customFormat="1" x14ac:dyDescent="0.2">
      <c r="A2630" s="527">
        <v>8.1999999999999993</v>
      </c>
      <c r="B2630" s="429" t="s">
        <v>122</v>
      </c>
      <c r="C2630" s="519"/>
      <c r="D2630" s="520"/>
      <c r="E2630" s="519"/>
      <c r="F2630" s="506">
        <f t="shared" si="190"/>
        <v>0</v>
      </c>
      <c r="G2630" s="46"/>
      <c r="H2630" s="439"/>
    </row>
    <row r="2631" spans="1:8" s="501" customFormat="1" x14ac:dyDescent="0.2">
      <c r="A2631" s="521" t="s">
        <v>157</v>
      </c>
      <c r="B2631" s="431" t="s">
        <v>134</v>
      </c>
      <c r="C2631" s="519">
        <v>5.31</v>
      </c>
      <c r="D2631" s="520" t="s">
        <v>129</v>
      </c>
      <c r="E2631" s="519">
        <v>26.68</v>
      </c>
      <c r="F2631" s="506">
        <f t="shared" si="190"/>
        <v>141.66999999999999</v>
      </c>
      <c r="G2631" s="46"/>
      <c r="H2631" s="500"/>
    </row>
    <row r="2632" spans="1:8" s="440" customFormat="1" x14ac:dyDescent="0.2">
      <c r="A2632" s="518"/>
      <c r="B2632" s="427"/>
      <c r="C2632" s="473"/>
      <c r="D2632" s="474"/>
      <c r="E2632" s="497"/>
      <c r="F2632" s="498"/>
      <c r="G2632" s="46"/>
      <c r="H2632" s="439"/>
    </row>
    <row r="2633" spans="1:8" s="440" customFormat="1" x14ac:dyDescent="0.2">
      <c r="A2633" s="518">
        <v>8.4</v>
      </c>
      <c r="B2633" s="429" t="s">
        <v>158</v>
      </c>
      <c r="C2633" s="473"/>
      <c r="D2633" s="474"/>
      <c r="E2633" s="497"/>
      <c r="F2633" s="498"/>
      <c r="G2633" s="46"/>
      <c r="H2633" s="439"/>
    </row>
    <row r="2634" spans="1:8" s="501" customFormat="1" ht="25.5" x14ac:dyDescent="0.2">
      <c r="A2634" s="533" t="s">
        <v>162</v>
      </c>
      <c r="B2634" s="431" t="s">
        <v>143</v>
      </c>
      <c r="C2634" s="519">
        <v>3.8</v>
      </c>
      <c r="D2634" s="520" t="s">
        <v>129</v>
      </c>
      <c r="E2634" s="433">
        <v>564.53</v>
      </c>
      <c r="F2634" s="506">
        <f>ROUND(C2634*E2634,2)</f>
        <v>2145.21</v>
      </c>
      <c r="G2634" s="46"/>
      <c r="H2634" s="500"/>
    </row>
    <row r="2635" spans="1:8" s="440" customFormat="1" x14ac:dyDescent="0.2">
      <c r="A2635" s="518"/>
      <c r="B2635" s="427"/>
      <c r="C2635" s="473"/>
      <c r="D2635" s="474"/>
      <c r="E2635" s="497"/>
      <c r="F2635" s="498"/>
      <c r="G2635" s="46"/>
      <c r="H2635" s="439"/>
    </row>
    <row r="2636" spans="1:8" s="440" customFormat="1" x14ac:dyDescent="0.2">
      <c r="A2636" s="518">
        <v>9</v>
      </c>
      <c r="B2636" s="429" t="s">
        <v>164</v>
      </c>
      <c r="C2636" s="519"/>
      <c r="D2636" s="520"/>
      <c r="E2636" s="519"/>
      <c r="F2636" s="506">
        <f t="shared" ref="F2636:F2640" si="191">ROUND(C2636*E2636,2)</f>
        <v>0</v>
      </c>
      <c r="G2636" s="46"/>
      <c r="H2636" s="439"/>
    </row>
    <row r="2637" spans="1:8" s="440" customFormat="1" x14ac:dyDescent="0.2">
      <c r="A2637" s="533"/>
      <c r="B2637" s="431"/>
      <c r="C2637" s="519"/>
      <c r="D2637" s="520"/>
      <c r="E2637" s="519"/>
      <c r="F2637" s="506">
        <f t="shared" si="191"/>
        <v>0</v>
      </c>
      <c r="G2637" s="46"/>
      <c r="H2637" s="439"/>
    </row>
    <row r="2638" spans="1:8" s="440" customFormat="1" x14ac:dyDescent="0.2">
      <c r="A2638" s="527">
        <v>9.1999999999999993</v>
      </c>
      <c r="B2638" s="429" t="s">
        <v>122</v>
      </c>
      <c r="C2638" s="519"/>
      <c r="D2638" s="520"/>
      <c r="E2638" s="519"/>
      <c r="F2638" s="506">
        <f t="shared" si="191"/>
        <v>0</v>
      </c>
      <c r="G2638" s="46"/>
      <c r="H2638" s="439"/>
    </row>
    <row r="2639" spans="1:8" s="501" customFormat="1" x14ac:dyDescent="0.2">
      <c r="A2639" s="533" t="s">
        <v>66</v>
      </c>
      <c r="B2639" s="431" t="s">
        <v>126</v>
      </c>
      <c r="C2639" s="519">
        <v>8.36</v>
      </c>
      <c r="D2639" s="520" t="s">
        <v>85</v>
      </c>
      <c r="E2639" s="519">
        <v>59.14</v>
      </c>
      <c r="F2639" s="506">
        <f t="shared" si="191"/>
        <v>494.41</v>
      </c>
      <c r="G2639" s="46"/>
      <c r="H2639" s="500"/>
    </row>
    <row r="2640" spans="1:8" s="501" customFormat="1" x14ac:dyDescent="0.2">
      <c r="A2640" s="533" t="s">
        <v>67</v>
      </c>
      <c r="B2640" s="431" t="s">
        <v>134</v>
      </c>
      <c r="C2640" s="519">
        <v>8.4600000000000009</v>
      </c>
      <c r="D2640" s="520" t="s">
        <v>129</v>
      </c>
      <c r="E2640" s="519">
        <v>26.68</v>
      </c>
      <c r="F2640" s="506">
        <f t="shared" si="191"/>
        <v>225.71</v>
      </c>
      <c r="G2640" s="46"/>
      <c r="H2640" s="500"/>
    </row>
    <row r="2641" spans="1:8" s="440" customFormat="1" x14ac:dyDescent="0.2">
      <c r="A2641" s="518"/>
      <c r="B2641" s="427"/>
      <c r="C2641" s="473"/>
      <c r="D2641" s="474"/>
      <c r="E2641" s="497"/>
      <c r="F2641" s="498"/>
      <c r="G2641" s="46"/>
      <c r="H2641" s="439"/>
    </row>
    <row r="2642" spans="1:8" s="440" customFormat="1" x14ac:dyDescent="0.2">
      <c r="A2642" s="518">
        <v>10</v>
      </c>
      <c r="B2642" s="429" t="s">
        <v>168</v>
      </c>
      <c r="C2642" s="519"/>
      <c r="D2642" s="520"/>
      <c r="E2642" s="519"/>
      <c r="F2642" s="506">
        <f t="shared" ref="F2642:F2644" si="192">ROUND(C2642*E2642,2)</f>
        <v>0</v>
      </c>
      <c r="G2642" s="46"/>
      <c r="H2642" s="439"/>
    </row>
    <row r="2643" spans="1:8" s="440" customFormat="1" x14ac:dyDescent="0.2">
      <c r="A2643" s="518"/>
      <c r="B2643" s="429"/>
      <c r="C2643" s="519"/>
      <c r="D2643" s="520"/>
      <c r="E2643" s="519"/>
      <c r="F2643" s="506"/>
      <c r="G2643" s="46"/>
      <c r="H2643" s="439"/>
    </row>
    <row r="2644" spans="1:8" s="440" customFormat="1" x14ac:dyDescent="0.2">
      <c r="A2644" s="527">
        <v>10.1</v>
      </c>
      <c r="B2644" s="429" t="s">
        <v>117</v>
      </c>
      <c r="C2644" s="519"/>
      <c r="D2644" s="520"/>
      <c r="E2644" s="519"/>
      <c r="F2644" s="506">
        <f t="shared" si="192"/>
        <v>0</v>
      </c>
      <c r="G2644" s="46"/>
      <c r="H2644" s="439"/>
    </row>
    <row r="2645" spans="1:8" s="501" customFormat="1" x14ac:dyDescent="0.2">
      <c r="A2645" s="521" t="s">
        <v>169</v>
      </c>
      <c r="B2645" s="431" t="s">
        <v>170</v>
      </c>
      <c r="C2645" s="519">
        <v>27.84</v>
      </c>
      <c r="D2645" s="520" t="s">
        <v>38</v>
      </c>
      <c r="E2645" s="519">
        <v>2551.4699999999998</v>
      </c>
      <c r="F2645" s="506">
        <f>ROUND(C2645*E2645,2)</f>
        <v>71032.92</v>
      </c>
      <c r="G2645" s="46"/>
      <c r="H2645" s="500"/>
    </row>
    <row r="2646" spans="1:8" s="501" customFormat="1" x14ac:dyDescent="0.2">
      <c r="A2646" s="521" t="s">
        <v>171</v>
      </c>
      <c r="B2646" s="431" t="s">
        <v>172</v>
      </c>
      <c r="C2646" s="519">
        <v>10.66</v>
      </c>
      <c r="D2646" s="520" t="s">
        <v>38</v>
      </c>
      <c r="E2646" s="519">
        <v>3083.89</v>
      </c>
      <c r="F2646" s="506">
        <f>ROUND(C2646*E2646,2)</f>
        <v>32874.269999999997</v>
      </c>
      <c r="G2646" s="46"/>
      <c r="H2646" s="500"/>
    </row>
    <row r="2647" spans="1:8" s="440" customFormat="1" x14ac:dyDescent="0.2">
      <c r="A2647" s="518"/>
      <c r="B2647" s="427"/>
      <c r="C2647" s="473"/>
      <c r="D2647" s="474"/>
      <c r="E2647" s="497"/>
      <c r="F2647" s="498"/>
      <c r="G2647" s="46"/>
      <c r="H2647" s="439"/>
    </row>
    <row r="2648" spans="1:8" s="440" customFormat="1" x14ac:dyDescent="0.2">
      <c r="A2648" s="527">
        <v>10.199999999999999</v>
      </c>
      <c r="B2648" s="429" t="s">
        <v>122</v>
      </c>
      <c r="C2648" s="519"/>
      <c r="D2648" s="520"/>
      <c r="E2648" s="519"/>
      <c r="F2648" s="506">
        <f t="shared" ref="F2648" si="193">ROUND(C2648*E2648,2)</f>
        <v>0</v>
      </c>
      <c r="G2648" s="46"/>
      <c r="H2648" s="439"/>
    </row>
    <row r="2649" spans="1:8" s="501" customFormat="1" x14ac:dyDescent="0.2">
      <c r="A2649" s="533" t="s">
        <v>174</v>
      </c>
      <c r="B2649" s="431" t="s">
        <v>134</v>
      </c>
      <c r="C2649" s="519">
        <v>59.06</v>
      </c>
      <c r="D2649" s="520" t="s">
        <v>129</v>
      </c>
      <c r="E2649" s="519">
        <v>26.68</v>
      </c>
      <c r="F2649" s="506">
        <f>ROUND(C2649*E2649,2)</f>
        <v>1575.72</v>
      </c>
      <c r="G2649" s="46"/>
      <c r="H2649" s="500"/>
    </row>
    <row r="2650" spans="1:8" s="440" customFormat="1" x14ac:dyDescent="0.2">
      <c r="A2650" s="518"/>
      <c r="B2650" s="427"/>
      <c r="C2650" s="473"/>
      <c r="D2650" s="474"/>
      <c r="E2650" s="497"/>
      <c r="F2650" s="498"/>
      <c r="G2650" s="46"/>
      <c r="H2650" s="439"/>
    </row>
    <row r="2651" spans="1:8" s="440" customFormat="1" x14ac:dyDescent="0.2">
      <c r="A2651" s="518">
        <v>11</v>
      </c>
      <c r="B2651" s="429" t="s">
        <v>183</v>
      </c>
      <c r="C2651" s="473"/>
      <c r="D2651" s="474"/>
      <c r="E2651" s="497"/>
      <c r="F2651" s="498"/>
      <c r="G2651" s="46"/>
      <c r="H2651" s="439"/>
    </row>
    <row r="2652" spans="1:8" s="440" customFormat="1" x14ac:dyDescent="0.2">
      <c r="A2652" s="518"/>
      <c r="B2652" s="427"/>
      <c r="C2652" s="473"/>
      <c r="D2652" s="474"/>
      <c r="E2652" s="497"/>
      <c r="F2652" s="498"/>
      <c r="G2652" s="46"/>
      <c r="H2652" s="439"/>
    </row>
    <row r="2653" spans="1:8" s="440" customFormat="1" x14ac:dyDescent="0.2">
      <c r="A2653" s="527">
        <v>11.2</v>
      </c>
      <c r="B2653" s="429" t="s">
        <v>122</v>
      </c>
      <c r="C2653" s="519"/>
      <c r="D2653" s="520"/>
      <c r="E2653" s="519"/>
      <c r="F2653" s="506">
        <f t="shared" ref="F2653:F2656" si="194">ROUND(C2653*E2653,2)</f>
        <v>0</v>
      </c>
      <c r="G2653" s="46"/>
      <c r="H2653" s="439"/>
    </row>
    <row r="2654" spans="1:8" s="501" customFormat="1" x14ac:dyDescent="0.2">
      <c r="A2654" s="533" t="s">
        <v>186</v>
      </c>
      <c r="B2654" s="431" t="s">
        <v>124</v>
      </c>
      <c r="C2654" s="519">
        <v>28.06</v>
      </c>
      <c r="D2654" s="520" t="s">
        <v>85</v>
      </c>
      <c r="E2654" s="519">
        <v>26.6</v>
      </c>
      <c r="F2654" s="506">
        <f t="shared" si="194"/>
        <v>746.4</v>
      </c>
      <c r="G2654" s="46"/>
      <c r="H2654" s="500"/>
    </row>
    <row r="2655" spans="1:8" s="501" customFormat="1" x14ac:dyDescent="0.2">
      <c r="A2655" s="533" t="s">
        <v>187</v>
      </c>
      <c r="B2655" s="431" t="s">
        <v>126</v>
      </c>
      <c r="C2655" s="519">
        <v>7.84</v>
      </c>
      <c r="D2655" s="520" t="s">
        <v>85</v>
      </c>
      <c r="E2655" s="519">
        <v>59.14</v>
      </c>
      <c r="F2655" s="506">
        <f t="shared" si="194"/>
        <v>463.66</v>
      </c>
      <c r="G2655" s="46"/>
      <c r="H2655" s="500"/>
    </row>
    <row r="2656" spans="1:8" s="501" customFormat="1" x14ac:dyDescent="0.2">
      <c r="A2656" s="533" t="s">
        <v>188</v>
      </c>
      <c r="B2656" s="431" t="s">
        <v>134</v>
      </c>
      <c r="C2656" s="519">
        <v>48.03</v>
      </c>
      <c r="D2656" s="520" t="s">
        <v>129</v>
      </c>
      <c r="E2656" s="519">
        <v>26.68</v>
      </c>
      <c r="F2656" s="506">
        <f t="shared" si="194"/>
        <v>1281.44</v>
      </c>
      <c r="G2656" s="46"/>
      <c r="H2656" s="500"/>
    </row>
    <row r="2657" spans="1:8" s="440" customFormat="1" x14ac:dyDescent="0.2">
      <c r="A2657" s="659"/>
      <c r="B2657" s="560"/>
      <c r="C2657" s="513"/>
      <c r="D2657" s="514"/>
      <c r="E2657" s="515"/>
      <c r="F2657" s="660"/>
      <c r="G2657" s="46"/>
      <c r="H2657" s="439"/>
    </row>
    <row r="2658" spans="1:8" s="440" customFormat="1" x14ac:dyDescent="0.2">
      <c r="A2658" s="518">
        <v>12</v>
      </c>
      <c r="B2658" s="429" t="s">
        <v>189</v>
      </c>
      <c r="C2658" s="519"/>
      <c r="D2658" s="520"/>
      <c r="E2658" s="519"/>
      <c r="F2658" s="506">
        <f t="shared" ref="F2658:F2661" si="195">ROUND(C2658*E2658,2)</f>
        <v>0</v>
      </c>
      <c r="G2658" s="46"/>
      <c r="H2658" s="439"/>
    </row>
    <row r="2659" spans="1:8" s="440" customFormat="1" ht="6" customHeight="1" x14ac:dyDescent="0.2">
      <c r="A2659" s="533"/>
      <c r="B2659" s="431"/>
      <c r="C2659" s="519"/>
      <c r="D2659" s="520"/>
      <c r="E2659" s="519"/>
      <c r="F2659" s="506">
        <f t="shared" si="195"/>
        <v>0</v>
      </c>
      <c r="G2659" s="46"/>
      <c r="H2659" s="439"/>
    </row>
    <row r="2660" spans="1:8" s="440" customFormat="1" x14ac:dyDescent="0.2">
      <c r="A2660" s="527">
        <v>12.2</v>
      </c>
      <c r="B2660" s="429" t="s">
        <v>122</v>
      </c>
      <c r="C2660" s="519"/>
      <c r="D2660" s="520"/>
      <c r="E2660" s="519"/>
      <c r="F2660" s="506">
        <f t="shared" si="195"/>
        <v>0</v>
      </c>
      <c r="G2660" s="46"/>
      <c r="H2660" s="439"/>
    </row>
    <row r="2661" spans="1:8" s="501" customFormat="1" x14ac:dyDescent="0.2">
      <c r="A2661" s="533" t="s">
        <v>191</v>
      </c>
      <c r="B2661" s="431" t="s">
        <v>134</v>
      </c>
      <c r="C2661" s="519">
        <v>11.7</v>
      </c>
      <c r="D2661" s="520" t="s">
        <v>129</v>
      </c>
      <c r="E2661" s="519">
        <v>26.68</v>
      </c>
      <c r="F2661" s="506">
        <f t="shared" si="195"/>
        <v>312.16000000000003</v>
      </c>
      <c r="G2661" s="46"/>
      <c r="H2661" s="500"/>
    </row>
    <row r="2662" spans="1:8" s="440" customFormat="1" ht="3.75" customHeight="1" x14ac:dyDescent="0.2">
      <c r="A2662" s="518"/>
      <c r="B2662" s="427"/>
      <c r="C2662" s="473"/>
      <c r="D2662" s="474"/>
      <c r="E2662" s="497"/>
      <c r="F2662" s="498"/>
      <c r="G2662" s="46"/>
      <c r="H2662" s="439"/>
    </row>
    <row r="2663" spans="1:8" s="440" customFormat="1" x14ac:dyDescent="0.2">
      <c r="A2663" s="518">
        <v>13</v>
      </c>
      <c r="B2663" s="429" t="s">
        <v>192</v>
      </c>
      <c r="C2663" s="519"/>
      <c r="D2663" s="520"/>
      <c r="E2663" s="519"/>
      <c r="F2663" s="506">
        <f t="shared" ref="F2663:F2667" si="196">ROUND(C2663*E2663,2)</f>
        <v>0</v>
      </c>
      <c r="G2663" s="46"/>
      <c r="H2663" s="439"/>
    </row>
    <row r="2664" spans="1:8" s="440" customFormat="1" ht="4.5" customHeight="1" x14ac:dyDescent="0.2">
      <c r="A2664" s="533"/>
      <c r="B2664" s="431"/>
      <c r="C2664" s="519"/>
      <c r="D2664" s="520"/>
      <c r="E2664" s="519"/>
      <c r="F2664" s="506">
        <f t="shared" si="196"/>
        <v>0</v>
      </c>
      <c r="G2664" s="46"/>
      <c r="H2664" s="439"/>
    </row>
    <row r="2665" spans="1:8" s="440" customFormat="1" x14ac:dyDescent="0.2">
      <c r="A2665" s="527">
        <v>13.2</v>
      </c>
      <c r="B2665" s="429" t="s">
        <v>122</v>
      </c>
      <c r="C2665" s="519"/>
      <c r="D2665" s="520"/>
      <c r="E2665" s="519"/>
      <c r="F2665" s="506">
        <f t="shared" si="196"/>
        <v>0</v>
      </c>
      <c r="G2665" s="46"/>
      <c r="H2665" s="439"/>
    </row>
    <row r="2666" spans="1:8" s="501" customFormat="1" x14ac:dyDescent="0.2">
      <c r="A2666" s="533" t="s">
        <v>194</v>
      </c>
      <c r="B2666" s="431" t="s">
        <v>126</v>
      </c>
      <c r="C2666" s="519">
        <v>14.24</v>
      </c>
      <c r="D2666" s="520" t="s">
        <v>85</v>
      </c>
      <c r="E2666" s="519">
        <v>59.14</v>
      </c>
      <c r="F2666" s="506">
        <f t="shared" si="196"/>
        <v>842.15</v>
      </c>
      <c r="G2666" s="46"/>
      <c r="H2666" s="500"/>
    </row>
    <row r="2667" spans="1:8" s="501" customFormat="1" x14ac:dyDescent="0.2">
      <c r="A2667" s="533" t="s">
        <v>195</v>
      </c>
      <c r="B2667" s="431" t="s">
        <v>134</v>
      </c>
      <c r="C2667" s="519">
        <v>16.78</v>
      </c>
      <c r="D2667" s="520" t="s">
        <v>129</v>
      </c>
      <c r="E2667" s="519">
        <v>26.68</v>
      </c>
      <c r="F2667" s="506">
        <f t="shared" si="196"/>
        <v>447.69</v>
      </c>
      <c r="G2667" s="46"/>
      <c r="H2667" s="500"/>
    </row>
    <row r="2668" spans="1:8" s="440" customFormat="1" x14ac:dyDescent="0.2">
      <c r="A2668" s="518"/>
      <c r="B2668" s="427"/>
      <c r="C2668" s="473"/>
      <c r="D2668" s="474"/>
      <c r="E2668" s="497"/>
      <c r="F2668" s="498"/>
      <c r="G2668" s="46"/>
      <c r="H2668" s="439"/>
    </row>
    <row r="2669" spans="1:8" s="440" customFormat="1" x14ac:dyDescent="0.2">
      <c r="A2669" s="518">
        <v>14</v>
      </c>
      <c r="B2669" s="429" t="s">
        <v>196</v>
      </c>
      <c r="C2669" s="519"/>
      <c r="D2669" s="520"/>
      <c r="E2669" s="519"/>
      <c r="F2669" s="506">
        <f t="shared" ref="F2669:F2672" si="197">ROUND(C2669*E2669,2)</f>
        <v>0</v>
      </c>
      <c r="G2669" s="46"/>
      <c r="H2669" s="439"/>
    </row>
    <row r="2670" spans="1:8" s="440" customFormat="1" x14ac:dyDescent="0.2">
      <c r="A2670" s="518"/>
      <c r="B2670" s="429"/>
      <c r="C2670" s="519"/>
      <c r="D2670" s="520"/>
      <c r="E2670" s="519"/>
      <c r="F2670" s="506"/>
      <c r="G2670" s="46"/>
      <c r="H2670" s="439"/>
    </row>
    <row r="2671" spans="1:8" s="440" customFormat="1" x14ac:dyDescent="0.2">
      <c r="A2671" s="527">
        <v>14.1</v>
      </c>
      <c r="B2671" s="429" t="s">
        <v>117</v>
      </c>
      <c r="C2671" s="519"/>
      <c r="D2671" s="520"/>
      <c r="E2671" s="519"/>
      <c r="F2671" s="506">
        <f t="shared" si="197"/>
        <v>0</v>
      </c>
      <c r="G2671" s="46"/>
      <c r="H2671" s="439"/>
    </row>
    <row r="2672" spans="1:8" s="501" customFormat="1" x14ac:dyDescent="0.2">
      <c r="A2672" s="521" t="s">
        <v>197</v>
      </c>
      <c r="B2672" s="431" t="s">
        <v>198</v>
      </c>
      <c r="C2672" s="519">
        <v>34.32</v>
      </c>
      <c r="D2672" s="520" t="s">
        <v>38</v>
      </c>
      <c r="E2672" s="519">
        <v>2054.3200000000002</v>
      </c>
      <c r="F2672" s="506">
        <f t="shared" si="197"/>
        <v>70504.259999999995</v>
      </c>
      <c r="G2672" s="46"/>
      <c r="H2672" s="500"/>
    </row>
    <row r="2673" spans="1:8" s="501" customFormat="1" x14ac:dyDescent="0.2">
      <c r="A2673" s="518"/>
      <c r="B2673" s="427"/>
      <c r="C2673" s="473"/>
      <c r="D2673" s="474"/>
      <c r="E2673" s="497"/>
      <c r="F2673" s="498"/>
      <c r="G2673" s="46"/>
      <c r="H2673" s="500"/>
    </row>
    <row r="2674" spans="1:8" s="501" customFormat="1" x14ac:dyDescent="0.2">
      <c r="A2674" s="527">
        <v>14.2</v>
      </c>
      <c r="B2674" s="429" t="s">
        <v>122</v>
      </c>
      <c r="C2674" s="519"/>
      <c r="D2674" s="520"/>
      <c r="E2674" s="519"/>
      <c r="F2674" s="506">
        <f t="shared" ref="F2674:F2675" si="198">ROUND(C2674*E2674,2)</f>
        <v>0</v>
      </c>
      <c r="G2674" s="46"/>
      <c r="H2674" s="500"/>
    </row>
    <row r="2675" spans="1:8" s="501" customFormat="1" x14ac:dyDescent="0.2">
      <c r="A2675" s="521" t="s">
        <v>200</v>
      </c>
      <c r="B2675" s="431" t="s">
        <v>134</v>
      </c>
      <c r="C2675" s="519">
        <v>58.86</v>
      </c>
      <c r="D2675" s="520" t="s">
        <v>129</v>
      </c>
      <c r="E2675" s="519">
        <v>26.68</v>
      </c>
      <c r="F2675" s="506">
        <f t="shared" si="198"/>
        <v>1570.38</v>
      </c>
      <c r="G2675" s="46"/>
      <c r="H2675" s="500"/>
    </row>
    <row r="2676" spans="1:8" s="501" customFormat="1" x14ac:dyDescent="0.2">
      <c r="A2676" s="518"/>
      <c r="B2676" s="427"/>
      <c r="C2676" s="473"/>
      <c r="D2676" s="474"/>
      <c r="E2676" s="497"/>
      <c r="F2676" s="498"/>
      <c r="G2676" s="46"/>
      <c r="H2676" s="500"/>
    </row>
    <row r="2677" spans="1:8" s="501" customFormat="1" x14ac:dyDescent="0.2">
      <c r="A2677" s="661">
        <v>14.6</v>
      </c>
      <c r="B2677" s="662" t="s">
        <v>208</v>
      </c>
      <c r="C2677" s="663"/>
      <c r="D2677" s="608"/>
      <c r="E2677" s="663"/>
      <c r="F2677" s="506">
        <f t="shared" ref="F2677:F2680" si="199">ROUND(C2677*E2677,2)</f>
        <v>0</v>
      </c>
      <c r="G2677" s="46"/>
      <c r="H2677" s="500"/>
    </row>
    <row r="2678" spans="1:8" s="501" customFormat="1" x14ac:dyDescent="0.2">
      <c r="A2678" s="664" t="s">
        <v>209</v>
      </c>
      <c r="B2678" s="412" t="s">
        <v>210</v>
      </c>
      <c r="C2678" s="663">
        <v>41.5</v>
      </c>
      <c r="D2678" s="608" t="s">
        <v>38</v>
      </c>
      <c r="E2678" s="663">
        <v>6254</v>
      </c>
      <c r="F2678" s="506">
        <f t="shared" si="199"/>
        <v>259541</v>
      </c>
      <c r="G2678" s="46"/>
      <c r="H2678" s="500"/>
    </row>
    <row r="2679" spans="1:8" s="501" customFormat="1" x14ac:dyDescent="0.2">
      <c r="A2679" s="664" t="s">
        <v>211</v>
      </c>
      <c r="B2679" s="412" t="s">
        <v>212</v>
      </c>
      <c r="C2679" s="663">
        <v>4</v>
      </c>
      <c r="D2679" s="608" t="s">
        <v>38</v>
      </c>
      <c r="E2679" s="663">
        <v>8732</v>
      </c>
      <c r="F2679" s="506">
        <f t="shared" si="199"/>
        <v>34928</v>
      </c>
      <c r="G2679" s="46"/>
      <c r="H2679" s="500"/>
    </row>
    <row r="2680" spans="1:8" s="501" customFormat="1" x14ac:dyDescent="0.2">
      <c r="A2680" s="664" t="s">
        <v>221</v>
      </c>
      <c r="B2680" s="412" t="s">
        <v>222</v>
      </c>
      <c r="C2680" s="663">
        <v>45.5</v>
      </c>
      <c r="D2680" s="608" t="s">
        <v>38</v>
      </c>
      <c r="E2680" s="663">
        <v>625.4</v>
      </c>
      <c r="F2680" s="506">
        <f t="shared" si="199"/>
        <v>28455.7</v>
      </c>
      <c r="G2680" s="46"/>
      <c r="H2680" s="500"/>
    </row>
    <row r="2681" spans="1:8" s="440" customFormat="1" x14ac:dyDescent="0.2">
      <c r="A2681" s="471"/>
      <c r="B2681" s="496"/>
      <c r="C2681" s="473"/>
      <c r="D2681" s="474"/>
      <c r="E2681" s="497"/>
      <c r="F2681" s="498"/>
      <c r="G2681" s="46"/>
      <c r="H2681" s="439"/>
    </row>
    <row r="2682" spans="1:8" s="440" customFormat="1" x14ac:dyDescent="0.2">
      <c r="A2682" s="537">
        <v>15</v>
      </c>
      <c r="B2682" s="427" t="s">
        <v>233</v>
      </c>
      <c r="C2682" s="538"/>
      <c r="D2682" s="520"/>
      <c r="E2682" s="519"/>
      <c r="F2682" s="506">
        <f t="shared" ref="F2682:F2686" si="200">ROUND(C2682*E2682,2)</f>
        <v>0</v>
      </c>
      <c r="G2682" s="46"/>
      <c r="H2682" s="439"/>
    </row>
    <row r="2683" spans="1:8" s="440" customFormat="1" x14ac:dyDescent="0.2">
      <c r="A2683" s="533"/>
      <c r="B2683" s="539"/>
      <c r="C2683" s="519"/>
      <c r="D2683" s="520"/>
      <c r="E2683" s="519"/>
      <c r="F2683" s="506">
        <f t="shared" si="200"/>
        <v>0</v>
      </c>
      <c r="G2683" s="46"/>
      <c r="H2683" s="439"/>
    </row>
    <row r="2684" spans="1:8" s="440" customFormat="1" x14ac:dyDescent="0.2">
      <c r="A2684" s="527">
        <v>15.2</v>
      </c>
      <c r="B2684" s="427" t="s">
        <v>234</v>
      </c>
      <c r="C2684" s="519"/>
      <c r="D2684" s="520"/>
      <c r="E2684" s="519"/>
      <c r="F2684" s="506">
        <f t="shared" si="200"/>
        <v>0</v>
      </c>
      <c r="G2684" s="46"/>
      <c r="H2684" s="439"/>
    </row>
    <row r="2685" spans="1:8" s="501" customFormat="1" x14ac:dyDescent="0.2">
      <c r="A2685" s="533" t="s">
        <v>236</v>
      </c>
      <c r="B2685" s="539" t="s">
        <v>126</v>
      </c>
      <c r="C2685" s="519">
        <v>9.9700000000000006</v>
      </c>
      <c r="D2685" s="520" t="s">
        <v>85</v>
      </c>
      <c r="E2685" s="519">
        <v>59.14</v>
      </c>
      <c r="F2685" s="506">
        <f t="shared" si="200"/>
        <v>589.63</v>
      </c>
      <c r="G2685" s="46"/>
      <c r="H2685" s="500"/>
    </row>
    <row r="2686" spans="1:8" s="501" customFormat="1" x14ac:dyDescent="0.2">
      <c r="A2686" s="533" t="s">
        <v>237</v>
      </c>
      <c r="B2686" s="539" t="s">
        <v>134</v>
      </c>
      <c r="C2686" s="519">
        <v>316.8</v>
      </c>
      <c r="D2686" s="520" t="s">
        <v>129</v>
      </c>
      <c r="E2686" s="519">
        <v>26.68</v>
      </c>
      <c r="F2686" s="506">
        <f t="shared" si="200"/>
        <v>8452.2199999999993</v>
      </c>
      <c r="G2686" s="46"/>
      <c r="H2686" s="500"/>
    </row>
    <row r="2687" spans="1:8" s="501" customFormat="1" x14ac:dyDescent="0.2">
      <c r="A2687" s="471"/>
      <c r="B2687" s="496"/>
      <c r="C2687" s="473"/>
      <c r="D2687" s="474"/>
      <c r="E2687" s="497"/>
      <c r="F2687" s="498"/>
      <c r="G2687" s="46"/>
      <c r="H2687" s="500"/>
    </row>
    <row r="2688" spans="1:8" s="501" customFormat="1" x14ac:dyDescent="0.2">
      <c r="A2688" s="518">
        <v>16</v>
      </c>
      <c r="B2688" s="427" t="s">
        <v>238</v>
      </c>
      <c r="C2688" s="519"/>
      <c r="D2688" s="520"/>
      <c r="E2688" s="519"/>
      <c r="F2688" s="506">
        <f t="shared" ref="F2688:F2691" si="201">ROUND(C2688*E2688,2)</f>
        <v>0</v>
      </c>
      <c r="G2688" s="46"/>
      <c r="H2688" s="500"/>
    </row>
    <row r="2689" spans="1:8" s="501" customFormat="1" x14ac:dyDescent="0.2">
      <c r="A2689" s="533"/>
      <c r="B2689" s="431"/>
      <c r="C2689" s="519"/>
      <c r="D2689" s="520"/>
      <c r="E2689" s="519"/>
      <c r="F2689" s="506">
        <f t="shared" si="201"/>
        <v>0</v>
      </c>
      <c r="G2689" s="46"/>
      <c r="H2689" s="500"/>
    </row>
    <row r="2690" spans="1:8" s="501" customFormat="1" x14ac:dyDescent="0.2">
      <c r="A2690" s="527">
        <v>16.2</v>
      </c>
      <c r="B2690" s="429" t="s">
        <v>122</v>
      </c>
      <c r="C2690" s="519"/>
      <c r="D2690" s="520"/>
      <c r="E2690" s="519"/>
      <c r="F2690" s="506">
        <f t="shared" si="201"/>
        <v>0</v>
      </c>
      <c r="G2690" s="46"/>
      <c r="H2690" s="500"/>
    </row>
    <row r="2691" spans="1:8" s="501" customFormat="1" x14ac:dyDescent="0.2">
      <c r="A2691" s="521" t="s">
        <v>239</v>
      </c>
      <c r="B2691" s="431" t="s">
        <v>134</v>
      </c>
      <c r="C2691" s="519">
        <v>3.6</v>
      </c>
      <c r="D2691" s="520" t="s">
        <v>129</v>
      </c>
      <c r="E2691" s="519">
        <v>26.68</v>
      </c>
      <c r="F2691" s="506">
        <f t="shared" si="201"/>
        <v>96.05</v>
      </c>
      <c r="G2691" s="46"/>
      <c r="H2691" s="500"/>
    </row>
    <row r="2692" spans="1:8" s="501" customFormat="1" x14ac:dyDescent="0.2">
      <c r="A2692" s="471"/>
      <c r="B2692" s="496"/>
      <c r="C2692" s="473"/>
      <c r="D2692" s="474"/>
      <c r="E2692" s="497"/>
      <c r="F2692" s="498"/>
      <c r="G2692" s="46"/>
      <c r="H2692" s="500"/>
    </row>
    <row r="2693" spans="1:8" s="501" customFormat="1" x14ac:dyDescent="0.2">
      <c r="A2693" s="518">
        <v>17</v>
      </c>
      <c r="B2693" s="429" t="s">
        <v>240</v>
      </c>
      <c r="C2693" s="519"/>
      <c r="D2693" s="520"/>
      <c r="E2693" s="519"/>
      <c r="F2693" s="506">
        <f t="shared" ref="F2693:F2696" si="202">ROUND(C2693*E2693,2)</f>
        <v>0</v>
      </c>
      <c r="G2693" s="46"/>
      <c r="H2693" s="500"/>
    </row>
    <row r="2694" spans="1:8" s="501" customFormat="1" x14ac:dyDescent="0.2">
      <c r="A2694" s="533"/>
      <c r="B2694" s="431"/>
      <c r="C2694" s="519"/>
      <c r="D2694" s="520"/>
      <c r="E2694" s="519"/>
      <c r="F2694" s="506">
        <f t="shared" si="202"/>
        <v>0</v>
      </c>
      <c r="G2694" s="46"/>
      <c r="H2694" s="500"/>
    </row>
    <row r="2695" spans="1:8" s="501" customFormat="1" x14ac:dyDescent="0.2">
      <c r="A2695" s="527">
        <v>17.2</v>
      </c>
      <c r="B2695" s="429" t="s">
        <v>241</v>
      </c>
      <c r="C2695" s="519"/>
      <c r="D2695" s="520"/>
      <c r="E2695" s="519"/>
      <c r="F2695" s="506">
        <f t="shared" si="202"/>
        <v>0</v>
      </c>
      <c r="G2695" s="46"/>
      <c r="H2695" s="500"/>
    </row>
    <row r="2696" spans="1:8" s="501" customFormat="1" x14ac:dyDescent="0.2">
      <c r="A2696" s="521" t="s">
        <v>243</v>
      </c>
      <c r="B2696" s="431" t="s">
        <v>128</v>
      </c>
      <c r="C2696" s="519">
        <v>6.39</v>
      </c>
      <c r="D2696" s="520" t="s">
        <v>129</v>
      </c>
      <c r="E2696" s="519">
        <v>26.68</v>
      </c>
      <c r="F2696" s="506">
        <f t="shared" si="202"/>
        <v>170.49</v>
      </c>
      <c r="G2696" s="46"/>
      <c r="H2696" s="500"/>
    </row>
    <row r="2697" spans="1:8" s="501" customFormat="1" x14ac:dyDescent="0.2">
      <c r="A2697" s="471"/>
      <c r="B2697" s="496"/>
      <c r="C2697" s="473"/>
      <c r="D2697" s="474"/>
      <c r="E2697" s="497"/>
      <c r="F2697" s="498"/>
      <c r="G2697" s="46"/>
      <c r="H2697" s="500"/>
    </row>
    <row r="2698" spans="1:8" s="501" customFormat="1" x14ac:dyDescent="0.2">
      <c r="A2698" s="518">
        <v>18</v>
      </c>
      <c r="B2698" s="429" t="s">
        <v>244</v>
      </c>
      <c r="C2698" s="519"/>
      <c r="D2698" s="520"/>
      <c r="E2698" s="519"/>
      <c r="F2698" s="506">
        <f t="shared" ref="F2698:F2701" si="203">ROUND(C2698*E2698,2)</f>
        <v>0</v>
      </c>
      <c r="G2698" s="46"/>
      <c r="H2698" s="500"/>
    </row>
    <row r="2699" spans="1:8" s="501" customFormat="1" x14ac:dyDescent="0.2">
      <c r="A2699" s="533"/>
      <c r="B2699" s="431"/>
      <c r="C2699" s="519"/>
      <c r="D2699" s="520"/>
      <c r="E2699" s="542"/>
      <c r="F2699" s="506">
        <f t="shared" si="203"/>
        <v>0</v>
      </c>
      <c r="G2699" s="46"/>
      <c r="H2699" s="500"/>
    </row>
    <row r="2700" spans="1:8" s="501" customFormat="1" x14ac:dyDescent="0.2">
      <c r="A2700" s="527">
        <v>18.2</v>
      </c>
      <c r="B2700" s="429" t="s">
        <v>234</v>
      </c>
      <c r="C2700" s="519"/>
      <c r="D2700" s="517"/>
      <c r="E2700" s="542"/>
      <c r="F2700" s="506">
        <f t="shared" si="203"/>
        <v>0</v>
      </c>
      <c r="G2700" s="46"/>
      <c r="H2700" s="500"/>
    </row>
    <row r="2701" spans="1:8" s="501" customFormat="1" x14ac:dyDescent="0.2">
      <c r="A2701" s="533" t="s">
        <v>245</v>
      </c>
      <c r="B2701" s="539" t="s">
        <v>128</v>
      </c>
      <c r="C2701" s="519">
        <v>59.94</v>
      </c>
      <c r="D2701" s="520" t="s">
        <v>129</v>
      </c>
      <c r="E2701" s="519">
        <v>26.68</v>
      </c>
      <c r="F2701" s="506">
        <f t="shared" si="203"/>
        <v>1599.2</v>
      </c>
      <c r="G2701" s="46"/>
      <c r="H2701" s="500"/>
    </row>
    <row r="2702" spans="1:8" s="501" customFormat="1" x14ac:dyDescent="0.2">
      <c r="A2702" s="471"/>
      <c r="B2702" s="496"/>
      <c r="C2702" s="473"/>
      <c r="D2702" s="474"/>
      <c r="E2702" s="497"/>
      <c r="F2702" s="498"/>
      <c r="G2702" s="46"/>
      <c r="H2702" s="500"/>
    </row>
    <row r="2703" spans="1:8" s="501" customFormat="1" x14ac:dyDescent="0.2">
      <c r="A2703" s="518">
        <v>19</v>
      </c>
      <c r="B2703" s="429" t="s">
        <v>246</v>
      </c>
      <c r="C2703" s="519"/>
      <c r="D2703" s="520"/>
      <c r="E2703" s="519"/>
      <c r="F2703" s="506">
        <f t="shared" ref="F2703:F2709" si="204">ROUND(C2703*E2703,2)</f>
        <v>0</v>
      </c>
      <c r="G2703" s="46"/>
      <c r="H2703" s="500"/>
    </row>
    <row r="2704" spans="1:8" s="501" customFormat="1" x14ac:dyDescent="0.2">
      <c r="A2704" s="518"/>
      <c r="B2704" s="429"/>
      <c r="C2704" s="519"/>
      <c r="D2704" s="520"/>
      <c r="E2704" s="519"/>
      <c r="F2704" s="506"/>
      <c r="G2704" s="46"/>
      <c r="H2704" s="500"/>
    </row>
    <row r="2705" spans="1:8" s="501" customFormat="1" x14ac:dyDescent="0.2">
      <c r="A2705" s="527">
        <v>19.100000000000001</v>
      </c>
      <c r="B2705" s="429" t="s">
        <v>117</v>
      </c>
      <c r="C2705" s="519"/>
      <c r="D2705" s="520"/>
      <c r="E2705" s="519"/>
      <c r="F2705" s="506">
        <f t="shared" si="204"/>
        <v>0</v>
      </c>
      <c r="G2705" s="46"/>
      <c r="H2705" s="500"/>
    </row>
    <row r="2706" spans="1:8" s="501" customFormat="1" x14ac:dyDescent="0.2">
      <c r="A2706" s="521" t="s">
        <v>247</v>
      </c>
      <c r="B2706" s="431" t="s">
        <v>248</v>
      </c>
      <c r="C2706" s="519">
        <v>2.4</v>
      </c>
      <c r="D2706" s="520" t="s">
        <v>38</v>
      </c>
      <c r="E2706" s="519">
        <v>2551.4699999999998</v>
      </c>
      <c r="F2706" s="506">
        <f t="shared" si="204"/>
        <v>6123.53</v>
      </c>
      <c r="G2706" s="46"/>
      <c r="H2706" s="500"/>
    </row>
    <row r="2707" spans="1:8" s="501" customFormat="1" x14ac:dyDescent="0.2">
      <c r="A2707" s="533"/>
      <c r="B2707" s="431"/>
      <c r="C2707" s="519"/>
      <c r="D2707" s="520"/>
      <c r="E2707" s="519"/>
      <c r="F2707" s="506"/>
      <c r="G2707" s="46"/>
      <c r="H2707" s="500"/>
    </row>
    <row r="2708" spans="1:8" s="501" customFormat="1" x14ac:dyDescent="0.2">
      <c r="A2708" s="527">
        <v>19.2</v>
      </c>
      <c r="B2708" s="427" t="s">
        <v>234</v>
      </c>
      <c r="C2708" s="519"/>
      <c r="D2708" s="520"/>
      <c r="E2708" s="519"/>
      <c r="F2708" s="506">
        <f t="shared" si="204"/>
        <v>0</v>
      </c>
      <c r="G2708" s="46"/>
      <c r="H2708" s="500"/>
    </row>
    <row r="2709" spans="1:8" s="501" customFormat="1" x14ac:dyDescent="0.2">
      <c r="A2709" s="521" t="s">
        <v>249</v>
      </c>
      <c r="B2709" s="539" t="s">
        <v>128</v>
      </c>
      <c r="C2709" s="519">
        <v>3.56</v>
      </c>
      <c r="D2709" s="520" t="s">
        <v>129</v>
      </c>
      <c r="E2709" s="519">
        <v>26.68</v>
      </c>
      <c r="F2709" s="506">
        <f t="shared" si="204"/>
        <v>94.98</v>
      </c>
      <c r="G2709" s="46"/>
      <c r="H2709" s="500"/>
    </row>
    <row r="2710" spans="1:8" s="501" customFormat="1" x14ac:dyDescent="0.2">
      <c r="A2710" s="471"/>
      <c r="B2710" s="496"/>
      <c r="C2710" s="473"/>
      <c r="D2710" s="474"/>
      <c r="E2710" s="497"/>
      <c r="F2710" s="498"/>
      <c r="G2710" s="46"/>
      <c r="H2710" s="500"/>
    </row>
    <row r="2711" spans="1:8" s="501" customFormat="1" x14ac:dyDescent="0.2">
      <c r="A2711" s="527">
        <v>19.600000000000001</v>
      </c>
      <c r="B2711" s="429" t="s">
        <v>259</v>
      </c>
      <c r="C2711" s="519"/>
      <c r="D2711" s="520"/>
      <c r="E2711" s="519"/>
      <c r="F2711" s="506">
        <f t="shared" ref="F2711:F2714" si="205">ROUND(C2711*E2711,2)</f>
        <v>0</v>
      </c>
      <c r="G2711" s="46"/>
      <c r="H2711" s="500"/>
    </row>
    <row r="2712" spans="1:8" s="501" customFormat="1" x14ac:dyDescent="0.2">
      <c r="A2712" s="521" t="s">
        <v>260</v>
      </c>
      <c r="B2712" s="431" t="s">
        <v>124</v>
      </c>
      <c r="C2712" s="519">
        <v>3.16</v>
      </c>
      <c r="D2712" s="520" t="s">
        <v>85</v>
      </c>
      <c r="E2712" s="519">
        <v>26.6</v>
      </c>
      <c r="F2712" s="506">
        <f t="shared" si="205"/>
        <v>84.06</v>
      </c>
      <c r="G2712" s="46"/>
      <c r="H2712" s="500"/>
    </row>
    <row r="2713" spans="1:8" s="501" customFormat="1" x14ac:dyDescent="0.2">
      <c r="A2713" s="521" t="s">
        <v>261</v>
      </c>
      <c r="B2713" s="431" t="s">
        <v>128</v>
      </c>
      <c r="C2713" s="519">
        <v>1.6</v>
      </c>
      <c r="D2713" s="520" t="s">
        <v>129</v>
      </c>
      <c r="E2713" s="519">
        <v>26.68</v>
      </c>
      <c r="F2713" s="506">
        <f t="shared" si="205"/>
        <v>42.69</v>
      </c>
      <c r="G2713" s="46"/>
      <c r="H2713" s="500"/>
    </row>
    <row r="2714" spans="1:8" s="501" customFormat="1" x14ac:dyDescent="0.2">
      <c r="A2714" s="521" t="s">
        <v>262</v>
      </c>
      <c r="B2714" s="431" t="s">
        <v>263</v>
      </c>
      <c r="C2714" s="519">
        <v>0.23</v>
      </c>
      <c r="D2714" s="520" t="s">
        <v>38</v>
      </c>
      <c r="E2714" s="519">
        <v>2639.3</v>
      </c>
      <c r="F2714" s="506">
        <f t="shared" si="205"/>
        <v>607.04</v>
      </c>
      <c r="G2714" s="46"/>
      <c r="H2714" s="500"/>
    </row>
    <row r="2715" spans="1:8" s="440" customFormat="1" x14ac:dyDescent="0.2">
      <c r="A2715" s="511"/>
      <c r="B2715" s="512"/>
      <c r="C2715" s="513"/>
      <c r="D2715" s="514"/>
      <c r="E2715" s="515"/>
      <c r="F2715" s="516"/>
      <c r="G2715" s="46"/>
      <c r="H2715" s="439"/>
    </row>
    <row r="2716" spans="1:8" s="440" customFormat="1" ht="13.5" customHeight="1" x14ac:dyDescent="0.2">
      <c r="A2716" s="518">
        <v>20</v>
      </c>
      <c r="B2716" s="429" t="s">
        <v>264</v>
      </c>
      <c r="C2716" s="519"/>
      <c r="D2716" s="520"/>
      <c r="E2716" s="519"/>
      <c r="F2716" s="506">
        <f t="shared" ref="F2716:F2722" si="206">ROUND(C2716*E2716,2)</f>
        <v>0</v>
      </c>
      <c r="G2716" s="46"/>
      <c r="H2716" s="439"/>
    </row>
    <row r="2717" spans="1:8" s="440" customFormat="1" x14ac:dyDescent="0.2">
      <c r="A2717" s="518"/>
      <c r="B2717" s="429"/>
      <c r="C2717" s="519"/>
      <c r="D2717" s="520"/>
      <c r="E2717" s="519"/>
      <c r="F2717" s="506"/>
      <c r="G2717" s="46"/>
      <c r="H2717" s="439"/>
    </row>
    <row r="2718" spans="1:8" s="440" customFormat="1" x14ac:dyDescent="0.2">
      <c r="A2718" s="527">
        <v>20.100000000000001</v>
      </c>
      <c r="B2718" s="429" t="s">
        <v>117</v>
      </c>
      <c r="C2718" s="519"/>
      <c r="D2718" s="520"/>
      <c r="E2718" s="519"/>
      <c r="F2718" s="506">
        <f t="shared" si="206"/>
        <v>0</v>
      </c>
      <c r="G2718" s="46"/>
      <c r="H2718" s="439"/>
    </row>
    <row r="2719" spans="1:8" s="501" customFormat="1" x14ac:dyDescent="0.2">
      <c r="A2719" s="521" t="s">
        <v>265</v>
      </c>
      <c r="B2719" s="431" t="s">
        <v>266</v>
      </c>
      <c r="C2719" s="519">
        <v>0.48</v>
      </c>
      <c r="D2719" s="520" t="s">
        <v>38</v>
      </c>
      <c r="E2719" s="519">
        <v>3208.69</v>
      </c>
      <c r="F2719" s="506">
        <f t="shared" si="206"/>
        <v>1540.17</v>
      </c>
      <c r="G2719" s="46"/>
      <c r="H2719" s="500"/>
    </row>
    <row r="2720" spans="1:8" s="501" customFormat="1" x14ac:dyDescent="0.2">
      <c r="A2720" s="533"/>
      <c r="B2720" s="431"/>
      <c r="C2720" s="519"/>
      <c r="D2720" s="520"/>
      <c r="E2720" s="519"/>
      <c r="F2720" s="506">
        <f t="shared" si="206"/>
        <v>0</v>
      </c>
      <c r="G2720" s="46"/>
      <c r="H2720" s="500"/>
    </row>
    <row r="2721" spans="1:8" s="501" customFormat="1" x14ac:dyDescent="0.2">
      <c r="A2721" s="527">
        <v>20.2</v>
      </c>
      <c r="B2721" s="427" t="s">
        <v>234</v>
      </c>
      <c r="C2721" s="519"/>
      <c r="D2721" s="520"/>
      <c r="E2721" s="519"/>
      <c r="F2721" s="506">
        <f t="shared" si="206"/>
        <v>0</v>
      </c>
      <c r="G2721" s="46"/>
      <c r="H2721" s="500"/>
    </row>
    <row r="2722" spans="1:8" s="501" customFormat="1" x14ac:dyDescent="0.2">
      <c r="A2722" s="525" t="s">
        <v>267</v>
      </c>
      <c r="B2722" s="539" t="s">
        <v>134</v>
      </c>
      <c r="C2722" s="519">
        <v>4.68</v>
      </c>
      <c r="D2722" s="520" t="s">
        <v>129</v>
      </c>
      <c r="E2722" s="519">
        <v>26.68</v>
      </c>
      <c r="F2722" s="506">
        <f t="shared" si="206"/>
        <v>124.86</v>
      </c>
      <c r="G2722" s="46"/>
      <c r="H2722" s="500"/>
    </row>
    <row r="2723" spans="1:8" s="501" customFormat="1" x14ac:dyDescent="0.2">
      <c r="A2723" s="471"/>
      <c r="B2723" s="496"/>
      <c r="C2723" s="473"/>
      <c r="D2723" s="474"/>
      <c r="E2723" s="497"/>
      <c r="F2723" s="498"/>
      <c r="G2723" s="46"/>
      <c r="H2723" s="500"/>
    </row>
    <row r="2724" spans="1:8" s="440" customFormat="1" x14ac:dyDescent="0.2">
      <c r="A2724" s="518">
        <v>22</v>
      </c>
      <c r="B2724" s="429" t="s">
        <v>283</v>
      </c>
      <c r="C2724" s="519"/>
      <c r="D2724" s="520"/>
      <c r="E2724" s="519"/>
      <c r="F2724" s="506">
        <f t="shared" ref="F2724:F2727" si="207">ROUND(C2724*E2724,2)</f>
        <v>0</v>
      </c>
      <c r="G2724" s="46"/>
      <c r="H2724" s="439"/>
    </row>
    <row r="2725" spans="1:8" s="501" customFormat="1" ht="15.75" customHeight="1" x14ac:dyDescent="0.2">
      <c r="A2725" s="541">
        <v>22.1</v>
      </c>
      <c r="B2725" s="539" t="s">
        <v>284</v>
      </c>
      <c r="C2725" s="519">
        <v>119.3</v>
      </c>
      <c r="D2725" s="520" t="s">
        <v>85</v>
      </c>
      <c r="E2725" s="519">
        <v>22.7</v>
      </c>
      <c r="F2725" s="506">
        <f>ROUND(C2725*E2725,2)</f>
        <v>2708.11</v>
      </c>
      <c r="G2725" s="46"/>
      <c r="H2725" s="500"/>
    </row>
    <row r="2726" spans="1:8" s="623" customFormat="1" ht="16.5" customHeight="1" x14ac:dyDescent="0.2">
      <c r="A2726" s="541">
        <v>22.2</v>
      </c>
      <c r="B2726" s="539" t="s">
        <v>285</v>
      </c>
      <c r="C2726" s="519">
        <v>147.69999999999999</v>
      </c>
      <c r="D2726" s="520" t="s">
        <v>129</v>
      </c>
      <c r="E2726" s="519">
        <v>1309.79</v>
      </c>
      <c r="F2726" s="506">
        <f t="shared" si="207"/>
        <v>193455.98</v>
      </c>
      <c r="G2726" s="46"/>
      <c r="H2726" s="535"/>
    </row>
    <row r="2727" spans="1:8" s="501" customFormat="1" x14ac:dyDescent="0.2">
      <c r="A2727" s="541">
        <v>22.9</v>
      </c>
      <c r="B2727" s="431" t="s">
        <v>292</v>
      </c>
      <c r="C2727" s="519">
        <v>11.4</v>
      </c>
      <c r="D2727" s="520" t="s">
        <v>38</v>
      </c>
      <c r="E2727" s="519">
        <v>1289.96</v>
      </c>
      <c r="F2727" s="506">
        <f t="shared" si="207"/>
        <v>14705.54</v>
      </c>
      <c r="G2727" s="46"/>
      <c r="H2727" s="500"/>
    </row>
    <row r="2728" spans="1:8" s="440" customFormat="1" x14ac:dyDescent="0.2">
      <c r="A2728" s="471"/>
      <c r="B2728" s="496"/>
      <c r="C2728" s="473"/>
      <c r="D2728" s="474"/>
      <c r="E2728" s="497"/>
      <c r="F2728" s="498"/>
      <c r="G2728" s="46"/>
      <c r="H2728" s="439"/>
    </row>
    <row r="2729" spans="1:8" s="440" customFormat="1" x14ac:dyDescent="0.2">
      <c r="A2729" s="591">
        <v>23</v>
      </c>
      <c r="B2729" s="429" t="s">
        <v>293</v>
      </c>
      <c r="C2729" s="519"/>
      <c r="D2729" s="520"/>
      <c r="E2729" s="519"/>
      <c r="F2729" s="506">
        <f t="shared" ref="F2729" si="208">ROUND(C2729*E2729,2)</f>
        <v>0</v>
      </c>
      <c r="G2729" s="46"/>
      <c r="H2729" s="439"/>
    </row>
    <row r="2730" spans="1:8" s="501" customFormat="1" x14ac:dyDescent="0.2">
      <c r="A2730" s="665">
        <v>23.1</v>
      </c>
      <c r="B2730" s="431" t="s">
        <v>294</v>
      </c>
      <c r="C2730" s="519">
        <v>226.78</v>
      </c>
      <c r="D2730" s="520" t="s">
        <v>85</v>
      </c>
      <c r="E2730" s="519">
        <v>92.65</v>
      </c>
      <c r="F2730" s="506">
        <f>ROUND(C2730*E2730,2)</f>
        <v>21011.17</v>
      </c>
      <c r="G2730" s="46"/>
      <c r="H2730" s="500"/>
    </row>
    <row r="2731" spans="1:8" s="501" customFormat="1" x14ac:dyDescent="0.2">
      <c r="A2731" s="665">
        <v>23.2</v>
      </c>
      <c r="B2731" s="431" t="s">
        <v>128</v>
      </c>
      <c r="C2731" s="519">
        <v>99.14</v>
      </c>
      <c r="D2731" s="520" t="s">
        <v>129</v>
      </c>
      <c r="E2731" s="519">
        <v>26.68</v>
      </c>
      <c r="F2731" s="506">
        <f>ROUND(C2731*E2731,2)</f>
        <v>2645.06</v>
      </c>
      <c r="G2731" s="46"/>
      <c r="H2731" s="500"/>
    </row>
    <row r="2732" spans="1:8" s="501" customFormat="1" x14ac:dyDescent="0.2">
      <c r="A2732" s="541">
        <v>23.3</v>
      </c>
      <c r="B2732" s="431" t="s">
        <v>295</v>
      </c>
      <c r="C2732" s="519">
        <v>75.22</v>
      </c>
      <c r="D2732" s="520" t="s">
        <v>85</v>
      </c>
      <c r="E2732" s="519">
        <v>98.84</v>
      </c>
      <c r="F2732" s="506">
        <f>ROUND(C2732*E2732,2)</f>
        <v>7434.74</v>
      </c>
      <c r="G2732" s="46"/>
      <c r="H2732" s="500"/>
    </row>
    <row r="2733" spans="1:8" s="623" customFormat="1" x14ac:dyDescent="0.2">
      <c r="A2733" s="541">
        <v>23.4</v>
      </c>
      <c r="B2733" s="431" t="s">
        <v>296</v>
      </c>
      <c r="C2733" s="519">
        <v>247.68</v>
      </c>
      <c r="D2733" s="520" t="s">
        <v>85</v>
      </c>
      <c r="E2733" s="519">
        <v>26.5</v>
      </c>
      <c r="F2733" s="506">
        <f>ROUND(C2733*E2733,2)</f>
        <v>6563.52</v>
      </c>
      <c r="G2733" s="46"/>
      <c r="H2733" s="535"/>
    </row>
    <row r="2734" spans="1:8" s="501" customFormat="1" x14ac:dyDescent="0.2">
      <c r="A2734" s="541">
        <v>23.5</v>
      </c>
      <c r="B2734" s="431" t="s">
        <v>297</v>
      </c>
      <c r="C2734" s="519">
        <v>247.68</v>
      </c>
      <c r="D2734" s="520" t="s">
        <v>85</v>
      </c>
      <c r="E2734" s="519">
        <v>58.31</v>
      </c>
      <c r="F2734" s="506">
        <f>ROUND(C2734*E2734,2)</f>
        <v>14442.22</v>
      </c>
      <c r="G2734" s="46"/>
      <c r="H2734" s="500"/>
    </row>
    <row r="2735" spans="1:8" s="440" customFormat="1" x14ac:dyDescent="0.2">
      <c r="A2735" s="471"/>
      <c r="B2735" s="496"/>
      <c r="C2735" s="473"/>
      <c r="D2735" s="474"/>
      <c r="E2735" s="497"/>
      <c r="F2735" s="498"/>
      <c r="G2735" s="46"/>
      <c r="H2735" s="439"/>
    </row>
    <row r="2736" spans="1:8" s="440" customFormat="1" x14ac:dyDescent="0.2">
      <c r="A2736" s="517" t="s">
        <v>71</v>
      </c>
      <c r="B2736" s="427" t="s">
        <v>304</v>
      </c>
      <c r="C2736" s="473"/>
      <c r="D2736" s="474"/>
      <c r="E2736" s="497"/>
      <c r="F2736" s="498"/>
      <c r="G2736" s="46"/>
      <c r="H2736" s="439"/>
    </row>
    <row r="2737" spans="1:8" s="440" customFormat="1" ht="3.75" customHeight="1" x14ac:dyDescent="0.2">
      <c r="A2737" s="471"/>
      <c r="B2737" s="496"/>
      <c r="C2737" s="473"/>
      <c r="D2737" s="474"/>
      <c r="E2737" s="497"/>
      <c r="F2737" s="498"/>
      <c r="G2737" s="46"/>
      <c r="H2737" s="439"/>
    </row>
    <row r="2738" spans="1:8" s="440" customFormat="1" x14ac:dyDescent="0.2">
      <c r="A2738" s="518">
        <v>3</v>
      </c>
      <c r="B2738" s="429" t="s">
        <v>307</v>
      </c>
      <c r="C2738" s="519"/>
      <c r="D2738" s="520"/>
      <c r="E2738" s="519"/>
      <c r="F2738" s="506">
        <f t="shared" ref="F2738:F2750" si="209">ROUND(C2738*E2738,2)</f>
        <v>0</v>
      </c>
      <c r="G2738" s="46"/>
      <c r="H2738" s="439"/>
    </row>
    <row r="2739" spans="1:8" s="501" customFormat="1" x14ac:dyDescent="0.2">
      <c r="A2739" s="541">
        <v>3.1</v>
      </c>
      <c r="B2739" s="431" t="s">
        <v>308</v>
      </c>
      <c r="C2739" s="519">
        <v>4.62</v>
      </c>
      <c r="D2739" s="520" t="s">
        <v>38</v>
      </c>
      <c r="E2739" s="519">
        <v>1264.92</v>
      </c>
      <c r="F2739" s="506">
        <f t="shared" si="209"/>
        <v>5843.93</v>
      </c>
      <c r="G2739" s="46"/>
      <c r="H2739" s="500"/>
    </row>
    <row r="2740" spans="1:8" s="501" customFormat="1" x14ac:dyDescent="0.2">
      <c r="A2740" s="541">
        <v>3.2</v>
      </c>
      <c r="B2740" s="431" t="s">
        <v>309</v>
      </c>
      <c r="C2740" s="519">
        <v>6.26</v>
      </c>
      <c r="D2740" s="520" t="s">
        <v>38</v>
      </c>
      <c r="E2740" s="519">
        <v>2710.12</v>
      </c>
      <c r="F2740" s="506">
        <f t="shared" si="209"/>
        <v>16965.349999999999</v>
      </c>
      <c r="G2740" s="46"/>
      <c r="H2740" s="500"/>
    </row>
    <row r="2741" spans="1:8" s="501" customFormat="1" x14ac:dyDescent="0.2">
      <c r="A2741" s="541">
        <v>3.3</v>
      </c>
      <c r="B2741" s="431" t="s">
        <v>310</v>
      </c>
      <c r="C2741" s="519">
        <v>7.32</v>
      </c>
      <c r="D2741" s="520" t="s">
        <v>38</v>
      </c>
      <c r="E2741" s="519">
        <v>1875.45</v>
      </c>
      <c r="F2741" s="506">
        <f t="shared" si="209"/>
        <v>13728.29</v>
      </c>
      <c r="G2741" s="46"/>
      <c r="H2741" s="500"/>
    </row>
    <row r="2742" spans="1:8" s="501" customFormat="1" x14ac:dyDescent="0.2">
      <c r="A2742" s="541">
        <v>3.4</v>
      </c>
      <c r="B2742" s="431" t="s">
        <v>311</v>
      </c>
      <c r="C2742" s="519">
        <v>1.36</v>
      </c>
      <c r="D2742" s="520" t="s">
        <v>38</v>
      </c>
      <c r="E2742" s="519">
        <v>2203.1799999999998</v>
      </c>
      <c r="F2742" s="506">
        <f t="shared" si="209"/>
        <v>2996.32</v>
      </c>
      <c r="G2742" s="46"/>
      <c r="H2742" s="500"/>
    </row>
    <row r="2743" spans="1:8" s="501" customFormat="1" x14ac:dyDescent="0.2">
      <c r="A2743" s="541">
        <v>3.5</v>
      </c>
      <c r="B2743" s="431" t="s">
        <v>312</v>
      </c>
      <c r="C2743" s="519">
        <v>0.11</v>
      </c>
      <c r="D2743" s="520" t="s">
        <v>38</v>
      </c>
      <c r="E2743" s="519">
        <v>8060.64</v>
      </c>
      <c r="F2743" s="506">
        <f t="shared" si="209"/>
        <v>886.67</v>
      </c>
      <c r="G2743" s="46"/>
      <c r="H2743" s="500"/>
    </row>
    <row r="2744" spans="1:8" s="501" customFormat="1" x14ac:dyDescent="0.2">
      <c r="A2744" s="541">
        <v>3.6</v>
      </c>
      <c r="B2744" s="431" t="s">
        <v>313</v>
      </c>
      <c r="C2744" s="519">
        <v>0.23</v>
      </c>
      <c r="D2744" s="520" t="s">
        <v>38</v>
      </c>
      <c r="E2744" s="519">
        <v>8169.97</v>
      </c>
      <c r="F2744" s="506">
        <f t="shared" si="209"/>
        <v>1879.09</v>
      </c>
      <c r="G2744" s="46"/>
      <c r="H2744" s="500"/>
    </row>
    <row r="2745" spans="1:8" s="501" customFormat="1" x14ac:dyDescent="0.2">
      <c r="A2745" s="541">
        <v>3.7</v>
      </c>
      <c r="B2745" s="431" t="s">
        <v>314</v>
      </c>
      <c r="C2745" s="519">
        <v>0.21</v>
      </c>
      <c r="D2745" s="520" t="s">
        <v>38</v>
      </c>
      <c r="E2745" s="519">
        <v>5408.9</v>
      </c>
      <c r="F2745" s="506">
        <f t="shared" si="209"/>
        <v>1135.8699999999999</v>
      </c>
      <c r="G2745" s="46"/>
      <c r="H2745" s="500"/>
    </row>
    <row r="2746" spans="1:8" s="501" customFormat="1" x14ac:dyDescent="0.2">
      <c r="A2746" s="541">
        <v>3.8</v>
      </c>
      <c r="B2746" s="431" t="s">
        <v>315</v>
      </c>
      <c r="C2746" s="519">
        <v>1.2</v>
      </c>
      <c r="D2746" s="520" t="s">
        <v>38</v>
      </c>
      <c r="E2746" s="519">
        <v>3224.96</v>
      </c>
      <c r="F2746" s="506">
        <f t="shared" si="209"/>
        <v>3869.95</v>
      </c>
      <c r="G2746" s="46"/>
      <c r="H2746" s="500"/>
    </row>
    <row r="2747" spans="1:8" s="501" customFormat="1" x14ac:dyDescent="0.2">
      <c r="A2747" s="541">
        <v>3.9</v>
      </c>
      <c r="B2747" s="431" t="s">
        <v>316</v>
      </c>
      <c r="C2747" s="519">
        <v>0.28999999999999998</v>
      </c>
      <c r="D2747" s="520" t="s">
        <v>38</v>
      </c>
      <c r="E2747" s="519">
        <v>3224.96</v>
      </c>
      <c r="F2747" s="506">
        <f t="shared" si="209"/>
        <v>935.24</v>
      </c>
      <c r="G2747" s="46"/>
      <c r="H2747" s="500"/>
    </row>
    <row r="2748" spans="1:8" s="501" customFormat="1" x14ac:dyDescent="0.2">
      <c r="A2748" s="666">
        <v>3.1</v>
      </c>
      <c r="B2748" s="431" t="s">
        <v>317</v>
      </c>
      <c r="C2748" s="519">
        <v>0.59</v>
      </c>
      <c r="D2748" s="520" t="s">
        <v>38</v>
      </c>
      <c r="E2748" s="519">
        <v>4262.3</v>
      </c>
      <c r="F2748" s="506">
        <f t="shared" si="209"/>
        <v>2514.7600000000002</v>
      </c>
      <c r="G2748" s="46"/>
      <c r="H2748" s="500"/>
    </row>
    <row r="2749" spans="1:8" s="501" customFormat="1" x14ac:dyDescent="0.2">
      <c r="A2749" s="542">
        <v>3.11</v>
      </c>
      <c r="B2749" s="431" t="s">
        <v>318</v>
      </c>
      <c r="C2749" s="519">
        <v>1.97</v>
      </c>
      <c r="D2749" s="520" t="s">
        <v>38</v>
      </c>
      <c r="E2749" s="519">
        <v>3217.53</v>
      </c>
      <c r="F2749" s="506">
        <f t="shared" si="209"/>
        <v>6338.53</v>
      </c>
      <c r="G2749" s="46"/>
      <c r="H2749" s="500"/>
    </row>
    <row r="2750" spans="1:8" s="501" customFormat="1" x14ac:dyDescent="0.2">
      <c r="A2750" s="542">
        <v>3.12</v>
      </c>
      <c r="B2750" s="431" t="s">
        <v>319</v>
      </c>
      <c r="C2750" s="519">
        <v>0.85</v>
      </c>
      <c r="D2750" s="520" t="s">
        <v>38</v>
      </c>
      <c r="E2750" s="519">
        <v>2756.57</v>
      </c>
      <c r="F2750" s="506">
        <f t="shared" si="209"/>
        <v>2343.08</v>
      </c>
      <c r="G2750" s="46"/>
      <c r="H2750" s="500"/>
    </row>
    <row r="2751" spans="1:8" s="440" customFormat="1" x14ac:dyDescent="0.2">
      <c r="A2751" s="471"/>
      <c r="B2751" s="496"/>
      <c r="C2751" s="473"/>
      <c r="D2751" s="474"/>
      <c r="E2751" s="497"/>
      <c r="F2751" s="498"/>
      <c r="G2751" s="46"/>
      <c r="H2751" s="439"/>
    </row>
    <row r="2752" spans="1:8" s="440" customFormat="1" x14ac:dyDescent="0.2">
      <c r="A2752" s="518">
        <v>4</v>
      </c>
      <c r="B2752" s="429" t="s">
        <v>320</v>
      </c>
      <c r="C2752" s="519"/>
      <c r="D2752" s="520"/>
      <c r="E2752" s="519"/>
      <c r="F2752" s="506">
        <f t="shared" ref="F2752:F2754" si="210">ROUND(C2752*E2752,2)</f>
        <v>0</v>
      </c>
      <c r="G2752" s="46"/>
      <c r="H2752" s="439"/>
    </row>
    <row r="2753" spans="1:8" s="501" customFormat="1" x14ac:dyDescent="0.2">
      <c r="A2753" s="541">
        <v>4.0999999999999996</v>
      </c>
      <c r="B2753" s="431" t="s">
        <v>321</v>
      </c>
      <c r="C2753" s="519">
        <v>162.79</v>
      </c>
      <c r="D2753" s="520" t="s">
        <v>85</v>
      </c>
      <c r="E2753" s="519">
        <v>284.86</v>
      </c>
      <c r="F2753" s="506">
        <f t="shared" si="210"/>
        <v>46372.36</v>
      </c>
      <c r="G2753" s="46"/>
      <c r="H2753" s="500"/>
    </row>
    <row r="2754" spans="1:8" s="610" customFormat="1" x14ac:dyDescent="0.2">
      <c r="A2754" s="541">
        <v>4.2</v>
      </c>
      <c r="B2754" s="431" t="s">
        <v>322</v>
      </c>
      <c r="C2754" s="519">
        <v>52.63</v>
      </c>
      <c r="D2754" s="520" t="s">
        <v>85</v>
      </c>
      <c r="E2754" s="519">
        <v>262.85000000000002</v>
      </c>
      <c r="F2754" s="506">
        <f t="shared" si="210"/>
        <v>13833.8</v>
      </c>
      <c r="G2754" s="46"/>
      <c r="H2754" s="502"/>
    </row>
    <row r="2755" spans="1:8" s="440" customFormat="1" x14ac:dyDescent="0.2">
      <c r="A2755" s="471"/>
      <c r="B2755" s="496"/>
      <c r="C2755" s="473"/>
      <c r="D2755" s="474"/>
      <c r="E2755" s="497"/>
      <c r="F2755" s="498"/>
      <c r="G2755" s="46"/>
      <c r="H2755" s="439"/>
    </row>
    <row r="2756" spans="1:8" s="440" customFormat="1" x14ac:dyDescent="0.2">
      <c r="A2756" s="518">
        <v>5</v>
      </c>
      <c r="B2756" s="429" t="s">
        <v>234</v>
      </c>
      <c r="C2756" s="519"/>
      <c r="D2756" s="520"/>
      <c r="E2756" s="519"/>
      <c r="F2756" s="506">
        <f t="shared" ref="F2756:F2767" si="211">ROUND(C2756*E2756,2)</f>
        <v>0</v>
      </c>
      <c r="G2756" s="46"/>
      <c r="H2756" s="439"/>
    </row>
    <row r="2757" spans="1:8" s="501" customFormat="1" x14ac:dyDescent="0.2">
      <c r="A2757" s="541">
        <v>5.0999999999999996</v>
      </c>
      <c r="B2757" s="431" t="s">
        <v>294</v>
      </c>
      <c r="C2757" s="519">
        <v>573.35</v>
      </c>
      <c r="D2757" s="520" t="s">
        <v>85</v>
      </c>
      <c r="E2757" s="519">
        <v>92.65</v>
      </c>
      <c r="F2757" s="506">
        <f t="shared" si="211"/>
        <v>53120.88</v>
      </c>
      <c r="G2757" s="46"/>
      <c r="H2757" s="500"/>
    </row>
    <row r="2758" spans="1:8" s="501" customFormat="1" x14ac:dyDescent="0.2">
      <c r="A2758" s="541">
        <v>5.2</v>
      </c>
      <c r="B2758" s="431" t="s">
        <v>323</v>
      </c>
      <c r="C2758" s="519">
        <v>57.74</v>
      </c>
      <c r="D2758" s="520" t="s">
        <v>85</v>
      </c>
      <c r="E2758" s="519">
        <v>71.739999999999995</v>
      </c>
      <c r="F2758" s="506">
        <f t="shared" si="211"/>
        <v>4142.2700000000004</v>
      </c>
      <c r="G2758" s="46"/>
      <c r="H2758" s="500"/>
    </row>
    <row r="2759" spans="1:8" s="501" customFormat="1" x14ac:dyDescent="0.2">
      <c r="A2759" s="541">
        <v>5.3</v>
      </c>
      <c r="B2759" s="431" t="s">
        <v>134</v>
      </c>
      <c r="C2759" s="519">
        <v>462.95</v>
      </c>
      <c r="D2759" s="520" t="s">
        <v>129</v>
      </c>
      <c r="E2759" s="519">
        <v>26.68</v>
      </c>
      <c r="F2759" s="506">
        <f t="shared" si="211"/>
        <v>12351.51</v>
      </c>
      <c r="G2759" s="46"/>
      <c r="H2759" s="500"/>
    </row>
    <row r="2760" spans="1:8" s="501" customFormat="1" x14ac:dyDescent="0.2">
      <c r="A2760" s="541">
        <v>5.4</v>
      </c>
      <c r="B2760" s="431" t="s">
        <v>324</v>
      </c>
      <c r="C2760" s="519">
        <v>41.73</v>
      </c>
      <c r="D2760" s="520" t="s">
        <v>129</v>
      </c>
      <c r="E2760" s="519">
        <v>131.76</v>
      </c>
      <c r="F2760" s="506">
        <f t="shared" si="211"/>
        <v>5498.34</v>
      </c>
      <c r="G2760" s="46"/>
      <c r="H2760" s="500"/>
    </row>
    <row r="2761" spans="1:8" s="501" customFormat="1" x14ac:dyDescent="0.2">
      <c r="A2761" s="541">
        <v>5.5</v>
      </c>
      <c r="B2761" s="431" t="s">
        <v>325</v>
      </c>
      <c r="C2761" s="519">
        <v>2.83</v>
      </c>
      <c r="D2761" s="520" t="s">
        <v>85</v>
      </c>
      <c r="E2761" s="519">
        <v>22.7</v>
      </c>
      <c r="F2761" s="506">
        <f t="shared" si="211"/>
        <v>64.239999999999995</v>
      </c>
      <c r="G2761" s="46"/>
      <c r="H2761" s="500"/>
    </row>
    <row r="2762" spans="1:8" s="501" customFormat="1" x14ac:dyDescent="0.2">
      <c r="A2762" s="541">
        <v>5.6</v>
      </c>
      <c r="B2762" s="431" t="s">
        <v>326</v>
      </c>
      <c r="C2762" s="519">
        <v>13.8</v>
      </c>
      <c r="D2762" s="520" t="s">
        <v>85</v>
      </c>
      <c r="E2762" s="519">
        <v>26.6</v>
      </c>
      <c r="F2762" s="506">
        <f t="shared" si="211"/>
        <v>367.08</v>
      </c>
      <c r="G2762" s="46"/>
      <c r="H2762" s="500"/>
    </row>
    <row r="2763" spans="1:8" s="501" customFormat="1" x14ac:dyDescent="0.2">
      <c r="A2763" s="541">
        <v>5.7</v>
      </c>
      <c r="B2763" s="431" t="s">
        <v>327</v>
      </c>
      <c r="C2763" s="519">
        <v>4.5</v>
      </c>
      <c r="D2763" s="520" t="s">
        <v>85</v>
      </c>
      <c r="E2763" s="519">
        <v>59.14</v>
      </c>
      <c r="F2763" s="506">
        <f t="shared" si="211"/>
        <v>266.13</v>
      </c>
      <c r="G2763" s="46"/>
      <c r="H2763" s="500"/>
    </row>
    <row r="2764" spans="1:8" s="501" customFormat="1" x14ac:dyDescent="0.2">
      <c r="A2764" s="541">
        <v>5.9</v>
      </c>
      <c r="B2764" s="431" t="s">
        <v>329</v>
      </c>
      <c r="C2764" s="519">
        <v>168.6</v>
      </c>
      <c r="D2764" s="520" t="s">
        <v>85</v>
      </c>
      <c r="E2764" s="519">
        <v>102.04</v>
      </c>
      <c r="F2764" s="506">
        <f t="shared" si="211"/>
        <v>17203.939999999999</v>
      </c>
      <c r="G2764" s="46"/>
      <c r="H2764" s="500"/>
    </row>
    <row r="2765" spans="1:8" s="501" customFormat="1" x14ac:dyDescent="0.2">
      <c r="A2765" s="542">
        <v>5.0999999999999996</v>
      </c>
      <c r="B2765" s="431" t="s">
        <v>330</v>
      </c>
      <c r="C2765" s="519">
        <v>192.3</v>
      </c>
      <c r="D2765" s="520" t="s">
        <v>129</v>
      </c>
      <c r="E2765" s="519">
        <v>2.0099999999999998</v>
      </c>
      <c r="F2765" s="506">
        <f t="shared" si="211"/>
        <v>386.52</v>
      </c>
      <c r="G2765" s="46"/>
      <c r="H2765" s="500"/>
    </row>
    <row r="2766" spans="1:8" s="501" customFormat="1" x14ac:dyDescent="0.2">
      <c r="A2766" s="542">
        <v>5.1100000000000003</v>
      </c>
      <c r="B2766" s="431" t="s">
        <v>331</v>
      </c>
      <c r="C2766" s="519">
        <v>573.35</v>
      </c>
      <c r="D2766" s="520" t="s">
        <v>85</v>
      </c>
      <c r="E2766" s="519">
        <v>26.5</v>
      </c>
      <c r="F2766" s="506">
        <f t="shared" si="211"/>
        <v>15193.78</v>
      </c>
      <c r="G2766" s="46"/>
      <c r="H2766" s="500"/>
    </row>
    <row r="2767" spans="1:8" s="501" customFormat="1" x14ac:dyDescent="0.2">
      <c r="A2767" s="542">
        <v>5.12</v>
      </c>
      <c r="B2767" s="431" t="s">
        <v>297</v>
      </c>
      <c r="C2767" s="519">
        <v>573.35</v>
      </c>
      <c r="D2767" s="520" t="s">
        <v>85</v>
      </c>
      <c r="E2767" s="519">
        <v>58.31</v>
      </c>
      <c r="F2767" s="506">
        <f t="shared" si="211"/>
        <v>33432.04</v>
      </c>
      <c r="G2767" s="46"/>
      <c r="H2767" s="500"/>
    </row>
    <row r="2768" spans="1:8" s="440" customFormat="1" x14ac:dyDescent="0.2">
      <c r="A2768" s="471"/>
      <c r="B2768" s="496"/>
      <c r="C2768" s="473"/>
      <c r="D2768" s="474"/>
      <c r="E2768" s="497"/>
      <c r="F2768" s="498"/>
      <c r="G2768" s="46"/>
      <c r="H2768" s="439"/>
    </row>
    <row r="2769" spans="1:8" s="440" customFormat="1" x14ac:dyDescent="0.2">
      <c r="A2769" s="656">
        <v>11</v>
      </c>
      <c r="B2769" s="431" t="s">
        <v>340</v>
      </c>
      <c r="C2769" s="519">
        <v>1</v>
      </c>
      <c r="D2769" s="520" t="s">
        <v>25</v>
      </c>
      <c r="E2769" s="519">
        <v>3220.93</v>
      </c>
      <c r="F2769" s="506">
        <f t="shared" ref="F2769:F2770" si="212">ROUND(C2769*E2769,2)</f>
        <v>3220.93</v>
      </c>
      <c r="G2769" s="46"/>
      <c r="H2769" s="439"/>
    </row>
    <row r="2770" spans="1:8" s="440" customFormat="1" x14ac:dyDescent="0.2">
      <c r="A2770" s="656">
        <v>13</v>
      </c>
      <c r="B2770" s="431" t="s">
        <v>342</v>
      </c>
      <c r="C2770" s="519">
        <v>1</v>
      </c>
      <c r="D2770" s="520" t="s">
        <v>25</v>
      </c>
      <c r="E2770" s="519">
        <v>11245.14</v>
      </c>
      <c r="F2770" s="506">
        <f t="shared" si="212"/>
        <v>11245.14</v>
      </c>
      <c r="G2770" s="46"/>
      <c r="H2770" s="439"/>
    </row>
    <row r="2771" spans="1:8" s="440" customFormat="1" x14ac:dyDescent="0.2">
      <c r="A2771" s="511"/>
      <c r="B2771" s="512"/>
      <c r="C2771" s="513"/>
      <c r="D2771" s="514"/>
      <c r="E2771" s="515"/>
      <c r="F2771" s="516"/>
      <c r="G2771" s="46"/>
      <c r="H2771" s="439"/>
    </row>
    <row r="2772" spans="1:8" s="440" customFormat="1" x14ac:dyDescent="0.2">
      <c r="A2772" s="555">
        <v>14</v>
      </c>
      <c r="B2772" s="667" t="s">
        <v>343</v>
      </c>
      <c r="C2772" s="473"/>
      <c r="D2772" s="474"/>
      <c r="E2772" s="497"/>
      <c r="F2772" s="498"/>
      <c r="G2772" s="46"/>
      <c r="H2772" s="439"/>
    </row>
    <row r="2773" spans="1:8" s="440" customFormat="1" x14ac:dyDescent="0.2">
      <c r="A2773" s="555"/>
      <c r="B2773" s="667"/>
      <c r="C2773" s="473"/>
      <c r="D2773" s="474"/>
      <c r="E2773" s="497"/>
      <c r="F2773" s="498"/>
      <c r="G2773" s="46"/>
      <c r="H2773" s="439"/>
    </row>
    <row r="2774" spans="1:8" s="440" customFormat="1" x14ac:dyDescent="0.2">
      <c r="A2774" s="668">
        <v>14.1</v>
      </c>
      <c r="B2774" s="667" t="s">
        <v>344</v>
      </c>
      <c r="C2774" s="473"/>
      <c r="D2774" s="474"/>
      <c r="E2774" s="497"/>
      <c r="F2774" s="498"/>
      <c r="G2774" s="46"/>
      <c r="H2774" s="439"/>
    </row>
    <row r="2775" spans="1:8" s="501" customFormat="1" ht="25.5" x14ac:dyDescent="0.2">
      <c r="A2775" s="669" t="s">
        <v>379</v>
      </c>
      <c r="B2775" s="670" t="s">
        <v>1468</v>
      </c>
      <c r="C2775" s="424">
        <v>1</v>
      </c>
      <c r="D2775" s="432" t="s">
        <v>25</v>
      </c>
      <c r="E2775" s="417">
        <v>57282.13</v>
      </c>
      <c r="F2775" s="506">
        <f t="shared" ref="F2775" si="213">ROUND(C2775*E2775,2)</f>
        <v>57282.13</v>
      </c>
      <c r="G2775" s="46"/>
      <c r="H2775" s="500"/>
    </row>
    <row r="2776" spans="1:8" s="440" customFormat="1" x14ac:dyDescent="0.2">
      <c r="A2776" s="471"/>
      <c r="B2776" s="496"/>
      <c r="C2776" s="473"/>
      <c r="D2776" s="474"/>
      <c r="E2776" s="497"/>
      <c r="F2776" s="498"/>
      <c r="G2776" s="46"/>
      <c r="H2776" s="439"/>
    </row>
    <row r="2777" spans="1:8" s="440" customFormat="1" x14ac:dyDescent="0.2">
      <c r="A2777" s="518">
        <v>15</v>
      </c>
      <c r="B2777" s="429" t="s">
        <v>381</v>
      </c>
      <c r="C2777" s="519"/>
      <c r="D2777" s="520"/>
      <c r="E2777" s="519"/>
      <c r="F2777" s="506">
        <f t="shared" ref="F2777:F2779" si="214">ROUND(C2777*E2777,2)</f>
        <v>0</v>
      </c>
      <c r="G2777" s="46"/>
      <c r="H2777" s="439"/>
    </row>
    <row r="2778" spans="1:8" s="501" customFormat="1" x14ac:dyDescent="0.2">
      <c r="A2778" s="541">
        <v>15.3</v>
      </c>
      <c r="B2778" s="431" t="s">
        <v>384</v>
      </c>
      <c r="C2778" s="519">
        <v>1</v>
      </c>
      <c r="D2778" s="520" t="s">
        <v>25</v>
      </c>
      <c r="E2778" s="519">
        <v>323.01</v>
      </c>
      <c r="F2778" s="506">
        <f t="shared" si="214"/>
        <v>323.01</v>
      </c>
      <c r="G2778" s="46"/>
      <c r="H2778" s="500"/>
    </row>
    <row r="2779" spans="1:8" s="440" customFormat="1" x14ac:dyDescent="0.2">
      <c r="A2779" s="541">
        <v>15.7</v>
      </c>
      <c r="B2779" s="431" t="s">
        <v>388</v>
      </c>
      <c r="C2779" s="519">
        <v>4</v>
      </c>
      <c r="D2779" s="520" t="s">
        <v>25</v>
      </c>
      <c r="E2779" s="519">
        <v>10.050000000000001</v>
      </c>
      <c r="F2779" s="506">
        <f t="shared" si="214"/>
        <v>40.200000000000003</v>
      </c>
      <c r="G2779" s="46"/>
      <c r="H2779" s="439"/>
    </row>
    <row r="2780" spans="1:8" s="501" customFormat="1" x14ac:dyDescent="0.2">
      <c r="A2780" s="471"/>
      <c r="B2780" s="496"/>
      <c r="C2780" s="473"/>
      <c r="D2780" s="474"/>
      <c r="E2780" s="497"/>
      <c r="F2780" s="498"/>
      <c r="G2780" s="46"/>
      <c r="H2780" s="502"/>
    </row>
    <row r="2781" spans="1:8" s="440" customFormat="1" x14ac:dyDescent="0.2">
      <c r="A2781" s="471"/>
      <c r="B2781" s="496"/>
      <c r="C2781" s="473"/>
      <c r="D2781" s="474"/>
      <c r="E2781" s="497"/>
      <c r="F2781" s="498"/>
      <c r="G2781" s="46"/>
      <c r="H2781" s="439"/>
    </row>
    <row r="2782" spans="1:8" s="440" customFormat="1" x14ac:dyDescent="0.2">
      <c r="A2782" s="671">
        <v>19</v>
      </c>
      <c r="B2782" s="429" t="s">
        <v>410</v>
      </c>
      <c r="C2782" s="519"/>
      <c r="D2782" s="520"/>
      <c r="E2782" s="519"/>
      <c r="F2782" s="506">
        <f t="shared" ref="F2782:F2783" si="215">ROUND(C2782*E2782,2)</f>
        <v>0</v>
      </c>
      <c r="G2782" s="46"/>
      <c r="H2782" s="439"/>
    </row>
    <row r="2783" spans="1:8" s="501" customFormat="1" x14ac:dyDescent="0.2">
      <c r="A2783" s="541">
        <v>19.3</v>
      </c>
      <c r="B2783" s="431" t="s">
        <v>413</v>
      </c>
      <c r="C2783" s="519">
        <v>1</v>
      </c>
      <c r="D2783" s="520" t="s">
        <v>25</v>
      </c>
      <c r="E2783" s="519">
        <v>2762.23</v>
      </c>
      <c r="F2783" s="506">
        <f t="shared" si="215"/>
        <v>2762.23</v>
      </c>
      <c r="G2783" s="46"/>
      <c r="H2783" s="500"/>
    </row>
    <row r="2784" spans="1:8" s="440" customFormat="1" x14ac:dyDescent="0.2">
      <c r="A2784" s="471"/>
      <c r="B2784" s="496"/>
      <c r="C2784" s="473"/>
      <c r="D2784" s="474"/>
      <c r="E2784" s="497"/>
      <c r="F2784" s="498"/>
      <c r="G2784" s="46"/>
      <c r="H2784" s="439"/>
    </row>
    <row r="2785" spans="1:8" s="440" customFormat="1" x14ac:dyDescent="0.2">
      <c r="A2785" s="517" t="s">
        <v>76</v>
      </c>
      <c r="B2785" s="427" t="s">
        <v>428</v>
      </c>
      <c r="C2785" s="519"/>
      <c r="D2785" s="548"/>
      <c r="E2785" s="519"/>
      <c r="F2785" s="506">
        <f t="shared" ref="F2785:F2807" si="216">ROUND(C2785*E2785,2)</f>
        <v>0</v>
      </c>
      <c r="G2785" s="46"/>
      <c r="H2785" s="439"/>
    </row>
    <row r="2786" spans="1:8" s="440" customFormat="1" x14ac:dyDescent="0.2">
      <c r="A2786" s="518"/>
      <c r="B2786" s="427"/>
      <c r="C2786" s="519"/>
      <c r="D2786" s="548"/>
      <c r="E2786" s="519"/>
      <c r="F2786" s="506">
        <f t="shared" si="216"/>
        <v>0</v>
      </c>
      <c r="G2786" s="46"/>
      <c r="H2786" s="439"/>
    </row>
    <row r="2787" spans="1:8" s="440" customFormat="1" x14ac:dyDescent="0.2">
      <c r="A2787" s="671">
        <v>3</v>
      </c>
      <c r="B2787" s="429" t="s">
        <v>429</v>
      </c>
      <c r="C2787" s="519"/>
      <c r="D2787" s="548"/>
      <c r="E2787" s="519"/>
      <c r="F2787" s="506">
        <f t="shared" si="216"/>
        <v>0</v>
      </c>
      <c r="G2787" s="46"/>
      <c r="H2787" s="439"/>
    </row>
    <row r="2788" spans="1:8" s="501" customFormat="1" x14ac:dyDescent="0.2">
      <c r="A2788" s="533">
        <v>3.1</v>
      </c>
      <c r="B2788" s="431" t="s">
        <v>430</v>
      </c>
      <c r="C2788" s="519">
        <v>0.36</v>
      </c>
      <c r="D2788" s="548" t="s">
        <v>38</v>
      </c>
      <c r="E2788" s="519">
        <v>2370.0100000000002</v>
      </c>
      <c r="F2788" s="506">
        <f t="shared" si="216"/>
        <v>853.2</v>
      </c>
      <c r="G2788" s="46"/>
      <c r="H2788" s="500"/>
    </row>
    <row r="2789" spans="1:8" s="501" customFormat="1" x14ac:dyDescent="0.2">
      <c r="A2789" s="533">
        <v>3.2</v>
      </c>
      <c r="B2789" s="431" t="s">
        <v>431</v>
      </c>
      <c r="C2789" s="519">
        <v>0.47</v>
      </c>
      <c r="D2789" s="548" t="s">
        <v>38</v>
      </c>
      <c r="E2789" s="519">
        <v>1369.37</v>
      </c>
      <c r="F2789" s="506">
        <f t="shared" si="216"/>
        <v>643.6</v>
      </c>
      <c r="G2789" s="46"/>
      <c r="H2789" s="500"/>
    </row>
    <row r="2790" spans="1:8" s="501" customFormat="1" x14ac:dyDescent="0.2">
      <c r="A2790" s="533">
        <v>3.3</v>
      </c>
      <c r="B2790" s="431" t="s">
        <v>432</v>
      </c>
      <c r="C2790" s="519">
        <v>0.14000000000000001</v>
      </c>
      <c r="D2790" s="548" t="s">
        <v>38</v>
      </c>
      <c r="E2790" s="672">
        <v>5011.4799999999996</v>
      </c>
      <c r="F2790" s="506">
        <f t="shared" si="216"/>
        <v>701.61</v>
      </c>
      <c r="G2790" s="46"/>
      <c r="H2790" s="500"/>
    </row>
    <row r="2791" spans="1:8" s="501" customFormat="1" x14ac:dyDescent="0.2">
      <c r="A2791" s="533">
        <v>3.4</v>
      </c>
      <c r="B2791" s="431" t="s">
        <v>433</v>
      </c>
      <c r="C2791" s="519">
        <v>0.21</v>
      </c>
      <c r="D2791" s="548" t="s">
        <v>38</v>
      </c>
      <c r="E2791" s="519">
        <v>4408.26</v>
      </c>
      <c r="F2791" s="506">
        <f t="shared" si="216"/>
        <v>925.73</v>
      </c>
      <c r="G2791" s="46"/>
      <c r="H2791" s="500"/>
    </row>
    <row r="2792" spans="1:8" s="501" customFormat="1" x14ac:dyDescent="0.2">
      <c r="A2792" s="533">
        <v>3.5</v>
      </c>
      <c r="B2792" s="431" t="s">
        <v>434</v>
      </c>
      <c r="C2792" s="519">
        <v>0.26</v>
      </c>
      <c r="D2792" s="548" t="s">
        <v>38</v>
      </c>
      <c r="E2792" s="519">
        <v>6606.19</v>
      </c>
      <c r="F2792" s="506">
        <f t="shared" si="216"/>
        <v>1717.61</v>
      </c>
      <c r="G2792" s="46"/>
      <c r="H2792" s="500"/>
    </row>
    <row r="2793" spans="1:8" s="501" customFormat="1" x14ac:dyDescent="0.2">
      <c r="A2793" s="533">
        <v>3.6</v>
      </c>
      <c r="B2793" s="431" t="s">
        <v>435</v>
      </c>
      <c r="C2793" s="519">
        <v>0.53</v>
      </c>
      <c r="D2793" s="548" t="s">
        <v>38</v>
      </c>
      <c r="E2793" s="519">
        <v>1256.56</v>
      </c>
      <c r="F2793" s="506">
        <f t="shared" si="216"/>
        <v>665.98</v>
      </c>
      <c r="G2793" s="46"/>
      <c r="H2793" s="500"/>
    </row>
    <row r="2794" spans="1:8" s="440" customFormat="1" x14ac:dyDescent="0.2">
      <c r="A2794" s="533"/>
      <c r="B2794" s="431"/>
      <c r="C2794" s="519"/>
      <c r="D2794" s="548"/>
      <c r="E2794" s="519"/>
      <c r="F2794" s="506">
        <f t="shared" si="216"/>
        <v>0</v>
      </c>
      <c r="G2794" s="46"/>
      <c r="H2794" s="439"/>
    </row>
    <row r="2795" spans="1:8" s="440" customFormat="1" x14ac:dyDescent="0.2">
      <c r="A2795" s="673">
        <v>4</v>
      </c>
      <c r="B2795" s="431" t="s">
        <v>436</v>
      </c>
      <c r="C2795" s="519">
        <v>5.4</v>
      </c>
      <c r="D2795" s="548" t="s">
        <v>85</v>
      </c>
      <c r="E2795" s="519">
        <v>1.57</v>
      </c>
      <c r="F2795" s="506">
        <f t="shared" si="216"/>
        <v>8.48</v>
      </c>
      <c r="G2795" s="46"/>
      <c r="H2795" s="439"/>
    </row>
    <row r="2796" spans="1:8" s="440" customFormat="1" x14ac:dyDescent="0.2">
      <c r="A2796" s="673">
        <v>5</v>
      </c>
      <c r="B2796" s="431" t="s">
        <v>437</v>
      </c>
      <c r="C2796" s="519">
        <v>5.13</v>
      </c>
      <c r="D2796" s="548" t="s">
        <v>85</v>
      </c>
      <c r="E2796" s="519">
        <v>257.94</v>
      </c>
      <c r="F2796" s="506">
        <f t="shared" si="216"/>
        <v>1323.23</v>
      </c>
      <c r="G2796" s="46"/>
      <c r="H2796" s="439"/>
    </row>
    <row r="2797" spans="1:8" s="440" customFormat="1" x14ac:dyDescent="0.2">
      <c r="A2797" s="554"/>
      <c r="B2797" s="431"/>
      <c r="C2797" s="519"/>
      <c r="D2797" s="548"/>
      <c r="E2797" s="519"/>
      <c r="F2797" s="506">
        <f t="shared" si="216"/>
        <v>0</v>
      </c>
      <c r="G2797" s="46"/>
      <c r="H2797" s="439"/>
    </row>
    <row r="2798" spans="1:8" s="440" customFormat="1" x14ac:dyDescent="0.2">
      <c r="A2798" s="671">
        <v>6</v>
      </c>
      <c r="B2798" s="429" t="s">
        <v>234</v>
      </c>
      <c r="C2798" s="519"/>
      <c r="D2798" s="548"/>
      <c r="E2798" s="519"/>
      <c r="F2798" s="506">
        <f t="shared" si="216"/>
        <v>0</v>
      </c>
      <c r="G2798" s="46"/>
      <c r="H2798" s="439"/>
    </row>
    <row r="2799" spans="1:8" s="440" customFormat="1" x14ac:dyDescent="0.2">
      <c r="A2799" s="554">
        <v>6.1</v>
      </c>
      <c r="B2799" s="431" t="s">
        <v>438</v>
      </c>
      <c r="C2799" s="519">
        <v>22.08</v>
      </c>
      <c r="D2799" s="548" t="s">
        <v>85</v>
      </c>
      <c r="E2799" s="519">
        <v>92.65</v>
      </c>
      <c r="F2799" s="506">
        <f t="shared" si="216"/>
        <v>2045.71</v>
      </c>
      <c r="G2799" s="46"/>
      <c r="H2799" s="439"/>
    </row>
    <row r="2800" spans="1:8" s="440" customFormat="1" x14ac:dyDescent="0.2">
      <c r="A2800" s="554">
        <v>6.2</v>
      </c>
      <c r="B2800" s="431" t="s">
        <v>439</v>
      </c>
      <c r="C2800" s="519">
        <v>5.29</v>
      </c>
      <c r="D2800" s="548" t="s">
        <v>85</v>
      </c>
      <c r="E2800" s="519">
        <v>71.739999999999995</v>
      </c>
      <c r="F2800" s="506">
        <f t="shared" si="216"/>
        <v>379.5</v>
      </c>
      <c r="G2800" s="46"/>
      <c r="H2800" s="439"/>
    </row>
    <row r="2801" spans="1:19" s="440" customFormat="1" x14ac:dyDescent="0.2">
      <c r="A2801" s="554">
        <v>6.3</v>
      </c>
      <c r="B2801" s="431" t="s">
        <v>331</v>
      </c>
      <c r="C2801" s="519">
        <v>32.880000000000003</v>
      </c>
      <c r="D2801" s="548" t="s">
        <v>85</v>
      </c>
      <c r="E2801" s="519">
        <v>26.5</v>
      </c>
      <c r="F2801" s="506">
        <f t="shared" si="216"/>
        <v>871.32</v>
      </c>
      <c r="G2801" s="46"/>
      <c r="H2801" s="439"/>
    </row>
    <row r="2802" spans="1:19" s="440" customFormat="1" x14ac:dyDescent="0.2">
      <c r="A2802" s="554">
        <v>6.4</v>
      </c>
      <c r="B2802" s="431" t="s">
        <v>297</v>
      </c>
      <c r="C2802" s="519">
        <v>128.4</v>
      </c>
      <c r="D2802" s="548" t="s">
        <v>85</v>
      </c>
      <c r="E2802" s="519">
        <v>58.31</v>
      </c>
      <c r="F2802" s="506">
        <f t="shared" si="216"/>
        <v>7487</v>
      </c>
      <c r="G2802" s="46"/>
      <c r="H2802" s="439"/>
    </row>
    <row r="2803" spans="1:19" s="440" customFormat="1" x14ac:dyDescent="0.2">
      <c r="A2803" s="554">
        <v>6.5</v>
      </c>
      <c r="B2803" s="431" t="s">
        <v>440</v>
      </c>
      <c r="C2803" s="519">
        <v>2.56</v>
      </c>
      <c r="D2803" s="548" t="s">
        <v>85</v>
      </c>
      <c r="E2803" s="519">
        <v>80.540000000000006</v>
      </c>
      <c r="F2803" s="506">
        <f>ROUND(C2803*E2803,2)</f>
        <v>206.18</v>
      </c>
      <c r="G2803" s="46"/>
      <c r="H2803" s="439"/>
    </row>
    <row r="2804" spans="1:19" s="440" customFormat="1" x14ac:dyDescent="0.2">
      <c r="A2804" s="554">
        <v>6.6</v>
      </c>
      <c r="B2804" s="431" t="s">
        <v>134</v>
      </c>
      <c r="C2804" s="519">
        <v>28.8</v>
      </c>
      <c r="D2804" s="548" t="s">
        <v>129</v>
      </c>
      <c r="E2804" s="519">
        <v>26.68</v>
      </c>
      <c r="F2804" s="506">
        <f>ROUND(C2804*E2804,2)</f>
        <v>768.38</v>
      </c>
      <c r="G2804" s="46"/>
      <c r="H2804" s="439"/>
    </row>
    <row r="2805" spans="1:19" s="440" customFormat="1" x14ac:dyDescent="0.2">
      <c r="A2805" s="674"/>
      <c r="B2805" s="675"/>
      <c r="C2805" s="676"/>
      <c r="D2805" s="677"/>
      <c r="E2805" s="677"/>
      <c r="F2805" s="638">
        <f t="shared" si="216"/>
        <v>0</v>
      </c>
      <c r="G2805" s="46"/>
      <c r="H2805" s="439"/>
    </row>
    <row r="2806" spans="1:19" s="440" customFormat="1" x14ac:dyDescent="0.2">
      <c r="A2806" s="671">
        <v>8</v>
      </c>
      <c r="B2806" s="431" t="s">
        <v>442</v>
      </c>
      <c r="C2806" s="519">
        <v>6</v>
      </c>
      <c r="D2806" s="548" t="s">
        <v>85</v>
      </c>
      <c r="E2806" s="519">
        <v>98.84</v>
      </c>
      <c r="F2806" s="506">
        <f t="shared" si="216"/>
        <v>593.04</v>
      </c>
      <c r="G2806" s="46"/>
      <c r="H2806" s="439"/>
    </row>
    <row r="2807" spans="1:19" s="440" customFormat="1" x14ac:dyDescent="0.2">
      <c r="A2807" s="554"/>
      <c r="B2807" s="431"/>
      <c r="C2807" s="519"/>
      <c r="D2807" s="548"/>
      <c r="E2807" s="519"/>
      <c r="F2807" s="506">
        <f t="shared" si="216"/>
        <v>0</v>
      </c>
      <c r="G2807" s="46"/>
      <c r="H2807" s="439"/>
    </row>
    <row r="2808" spans="1:19" s="440" customFormat="1" x14ac:dyDescent="0.2">
      <c r="A2808" s="550">
        <v>10</v>
      </c>
      <c r="B2808" s="454" t="s">
        <v>446</v>
      </c>
      <c r="C2808" s="473"/>
      <c r="D2808" s="474"/>
      <c r="E2808" s="497"/>
      <c r="F2808" s="498"/>
      <c r="G2808" s="46"/>
      <c r="H2808" s="439"/>
    </row>
    <row r="2809" spans="1:19" s="501" customFormat="1" ht="25.5" x14ac:dyDescent="0.2">
      <c r="A2809" s="551">
        <v>10.6</v>
      </c>
      <c r="B2809" s="552" t="s">
        <v>1469</v>
      </c>
      <c r="C2809" s="519">
        <v>1</v>
      </c>
      <c r="D2809" s="548" t="s">
        <v>25</v>
      </c>
      <c r="E2809" s="519">
        <v>362898</v>
      </c>
      <c r="F2809" s="506">
        <f t="shared" ref="F2809" si="217">ROUND(C2809*E2809,2)</f>
        <v>362898</v>
      </c>
      <c r="G2809" s="46"/>
      <c r="H2809" s="500"/>
      <c r="J2809" s="678"/>
    </row>
    <row r="2810" spans="1:19" s="440" customFormat="1" x14ac:dyDescent="0.2">
      <c r="A2810" s="471"/>
      <c r="B2810" s="496"/>
      <c r="C2810" s="473"/>
      <c r="D2810" s="474"/>
      <c r="E2810" s="497"/>
      <c r="F2810" s="498"/>
      <c r="G2810" s="46"/>
      <c r="H2810" s="439"/>
    </row>
    <row r="2811" spans="1:19" s="440" customFormat="1" ht="38.25" x14ac:dyDescent="0.2">
      <c r="A2811" s="555">
        <v>12</v>
      </c>
      <c r="B2811" s="454" t="s">
        <v>454</v>
      </c>
      <c r="C2811" s="473"/>
      <c r="D2811" s="474"/>
      <c r="E2811" s="497"/>
      <c r="F2811" s="498"/>
      <c r="G2811" s="46"/>
      <c r="H2811" s="679"/>
      <c r="I2811" s="679"/>
      <c r="L2811" s="501"/>
      <c r="M2811" s="501"/>
      <c r="N2811" s="501"/>
      <c r="O2811" s="501"/>
      <c r="P2811" s="501"/>
      <c r="Q2811" s="501"/>
      <c r="R2811" s="501"/>
      <c r="S2811" s="501"/>
    </row>
    <row r="2812" spans="1:19" s="440" customFormat="1" ht="25.5" x14ac:dyDescent="0.2">
      <c r="A2812" s="551">
        <v>12.3</v>
      </c>
      <c r="B2812" s="680" t="s">
        <v>1470</v>
      </c>
      <c r="C2812" s="433">
        <v>2</v>
      </c>
      <c r="D2812" s="556" t="s">
        <v>25</v>
      </c>
      <c r="E2812" s="433">
        <v>7359.65</v>
      </c>
      <c r="F2812" s="506">
        <f t="shared" ref="F2812" si="218">ROUND(C2812*E2812,2)</f>
        <v>14719.3</v>
      </c>
      <c r="G2812" s="46"/>
      <c r="H2812" s="439"/>
      <c r="L2812" s="501"/>
      <c r="M2812" s="501"/>
      <c r="N2812" s="501"/>
      <c r="O2812" s="501"/>
      <c r="P2812" s="501"/>
      <c r="Q2812" s="501"/>
      <c r="R2812" s="501"/>
      <c r="S2812" s="501"/>
    </row>
    <row r="2813" spans="1:19" s="440" customFormat="1" x14ac:dyDescent="0.2">
      <c r="A2813" s="551"/>
      <c r="B2813" s="552"/>
      <c r="C2813" s="433"/>
      <c r="D2813" s="556"/>
      <c r="E2813" s="433"/>
      <c r="F2813" s="506"/>
      <c r="G2813" s="46"/>
      <c r="H2813" s="439"/>
    </row>
    <row r="2814" spans="1:19" s="440" customFormat="1" x14ac:dyDescent="0.2">
      <c r="A2814" s="557" t="s">
        <v>499</v>
      </c>
      <c r="B2814" s="427" t="s">
        <v>500</v>
      </c>
      <c r="C2814" s="519"/>
      <c r="D2814" s="520"/>
      <c r="E2814" s="519"/>
      <c r="F2814" s="506">
        <f t="shared" ref="F2814:F2823" si="219">ROUND(C2814*E2814,2)</f>
        <v>0</v>
      </c>
      <c r="G2814" s="46"/>
      <c r="H2814" s="439"/>
    </row>
    <row r="2815" spans="1:19" s="440" customFormat="1" x14ac:dyDescent="0.2">
      <c r="A2815" s="430"/>
      <c r="B2815" s="539"/>
      <c r="C2815" s="519"/>
      <c r="D2815" s="520"/>
      <c r="E2815" s="519"/>
      <c r="F2815" s="506">
        <f t="shared" si="219"/>
        <v>0</v>
      </c>
      <c r="G2815" s="46"/>
      <c r="H2815" s="439"/>
    </row>
    <row r="2816" spans="1:19" s="440" customFormat="1" x14ac:dyDescent="0.2">
      <c r="A2816" s="557">
        <v>1</v>
      </c>
      <c r="B2816" s="427" t="s">
        <v>501</v>
      </c>
      <c r="C2816" s="547"/>
      <c r="D2816" s="548"/>
      <c r="E2816" s="547"/>
      <c r="F2816" s="506">
        <f t="shared" si="219"/>
        <v>0</v>
      </c>
      <c r="G2816" s="46"/>
      <c r="H2816" s="439"/>
    </row>
    <row r="2817" spans="1:8" s="440" customFormat="1" x14ac:dyDescent="0.2">
      <c r="A2817" s="430">
        <v>1.1000000000000001</v>
      </c>
      <c r="B2817" s="539" t="s">
        <v>501</v>
      </c>
      <c r="C2817" s="547">
        <v>165</v>
      </c>
      <c r="D2817" s="548" t="s">
        <v>129</v>
      </c>
      <c r="E2817" s="547">
        <v>931.33</v>
      </c>
      <c r="F2817" s="506">
        <f>ROUND(C2817*E2817,2)</f>
        <v>153669.45000000001</v>
      </c>
      <c r="G2817" s="46"/>
      <c r="H2817" s="439"/>
    </row>
    <row r="2818" spans="1:8" s="440" customFormat="1" x14ac:dyDescent="0.2">
      <c r="A2818" s="430">
        <v>1.2</v>
      </c>
      <c r="B2818" s="539" t="s">
        <v>502</v>
      </c>
      <c r="C2818" s="547">
        <v>1</v>
      </c>
      <c r="D2818" s="548" t="s">
        <v>25</v>
      </c>
      <c r="E2818" s="547">
        <v>33475.54</v>
      </c>
      <c r="F2818" s="506">
        <f>ROUND(C2818*E2818,2)</f>
        <v>33475.54</v>
      </c>
      <c r="G2818" s="46"/>
      <c r="H2818" s="439"/>
    </row>
    <row r="2819" spans="1:8" s="440" customFormat="1" x14ac:dyDescent="0.2">
      <c r="A2819" s="557"/>
      <c r="B2819" s="427"/>
      <c r="C2819" s="547"/>
      <c r="D2819" s="548"/>
      <c r="E2819" s="547"/>
      <c r="F2819" s="506">
        <f>ROUND(C2819*E2819,2)</f>
        <v>0</v>
      </c>
      <c r="G2819" s="46"/>
      <c r="H2819" s="439"/>
    </row>
    <row r="2820" spans="1:8" s="440" customFormat="1" x14ac:dyDescent="0.2">
      <c r="A2820" s="557">
        <v>3</v>
      </c>
      <c r="B2820" s="427" t="s">
        <v>504</v>
      </c>
      <c r="C2820" s="547"/>
      <c r="D2820" s="548"/>
      <c r="E2820" s="547"/>
      <c r="F2820" s="506">
        <f t="shared" si="219"/>
        <v>0</v>
      </c>
      <c r="G2820" s="46"/>
      <c r="H2820" s="439"/>
    </row>
    <row r="2821" spans="1:8" s="440" customFormat="1" x14ac:dyDescent="0.2">
      <c r="A2821" s="430">
        <v>3.1</v>
      </c>
      <c r="B2821" s="539" t="s">
        <v>505</v>
      </c>
      <c r="C2821" s="547">
        <v>121.5</v>
      </c>
      <c r="D2821" s="548" t="s">
        <v>129</v>
      </c>
      <c r="E2821" s="547">
        <v>158.82</v>
      </c>
      <c r="F2821" s="506">
        <f t="shared" si="219"/>
        <v>19296.63</v>
      </c>
      <c r="G2821" s="46"/>
      <c r="H2821" s="439"/>
    </row>
    <row r="2822" spans="1:8" s="440" customFormat="1" x14ac:dyDescent="0.2">
      <c r="A2822" s="430">
        <v>3.2</v>
      </c>
      <c r="B2822" s="539" t="s">
        <v>506</v>
      </c>
      <c r="C2822" s="547">
        <v>244</v>
      </c>
      <c r="D2822" s="548" t="s">
        <v>129</v>
      </c>
      <c r="E2822" s="547">
        <v>61.41</v>
      </c>
      <c r="F2822" s="506">
        <f t="shared" si="219"/>
        <v>14984.04</v>
      </c>
      <c r="G2822" s="46"/>
      <c r="H2822" s="439"/>
    </row>
    <row r="2823" spans="1:8" s="440" customFormat="1" x14ac:dyDescent="0.2">
      <c r="A2823" s="681">
        <v>3.3</v>
      </c>
      <c r="B2823" s="682" t="s">
        <v>507</v>
      </c>
      <c r="C2823" s="561">
        <v>144.09</v>
      </c>
      <c r="D2823" s="562" t="s">
        <v>85</v>
      </c>
      <c r="E2823" s="561">
        <v>98.84</v>
      </c>
      <c r="F2823" s="532">
        <f t="shared" si="219"/>
        <v>14241.86</v>
      </c>
      <c r="G2823" s="46"/>
      <c r="H2823" s="439"/>
    </row>
    <row r="2824" spans="1:8" s="440" customFormat="1" x14ac:dyDescent="0.2">
      <c r="A2824" s="430"/>
      <c r="B2824" s="539"/>
      <c r="C2824" s="547"/>
      <c r="D2824" s="548"/>
      <c r="E2824" s="547"/>
      <c r="F2824" s="506"/>
      <c r="G2824" s="46"/>
      <c r="H2824" s="439"/>
    </row>
    <row r="2825" spans="1:8" s="440" customFormat="1" x14ac:dyDescent="0.2">
      <c r="A2825" s="428" t="s">
        <v>600</v>
      </c>
      <c r="B2825" s="427" t="s">
        <v>647</v>
      </c>
      <c r="C2825" s="519"/>
      <c r="D2825" s="520"/>
      <c r="E2825" s="519"/>
      <c r="F2825" s="683"/>
      <c r="G2825" s="46"/>
      <c r="H2825" s="439"/>
    </row>
    <row r="2826" spans="1:8" s="440" customFormat="1" ht="5.25" customHeight="1" x14ac:dyDescent="0.2">
      <c r="A2826" s="557"/>
      <c r="B2826" s="427"/>
      <c r="C2826" s="547"/>
      <c r="D2826" s="548"/>
      <c r="E2826" s="547"/>
      <c r="F2826" s="566"/>
      <c r="G2826" s="46"/>
      <c r="H2826" s="439"/>
    </row>
    <row r="2827" spans="1:8" s="440" customFormat="1" x14ac:dyDescent="0.2">
      <c r="A2827" s="430">
        <v>2</v>
      </c>
      <c r="B2827" s="539" t="s">
        <v>650</v>
      </c>
      <c r="C2827" s="563">
        <v>94</v>
      </c>
      <c r="D2827" s="564" t="s">
        <v>129</v>
      </c>
      <c r="E2827" s="547">
        <v>158.82</v>
      </c>
      <c r="F2827" s="566">
        <f>ROUND(E2827*C2827,2)</f>
        <v>14929.08</v>
      </c>
      <c r="G2827" s="46"/>
      <c r="H2827" s="439"/>
    </row>
    <row r="2828" spans="1:8" s="440" customFormat="1" ht="4.5" customHeight="1" x14ac:dyDescent="0.2">
      <c r="A2828" s="430"/>
      <c r="B2828" s="539"/>
      <c r="C2828" s="563"/>
      <c r="D2828" s="564"/>
      <c r="E2828" s="563"/>
      <c r="F2828" s="566"/>
      <c r="G2828" s="46"/>
      <c r="H2828" s="439"/>
    </row>
    <row r="2829" spans="1:8" s="440" customFormat="1" x14ac:dyDescent="0.2">
      <c r="A2829" s="430">
        <v>3</v>
      </c>
      <c r="B2829" s="539" t="s">
        <v>651</v>
      </c>
      <c r="C2829" s="563">
        <v>241.92</v>
      </c>
      <c r="D2829" s="564" t="s">
        <v>85</v>
      </c>
      <c r="E2829" s="547">
        <v>115.54</v>
      </c>
      <c r="F2829" s="566">
        <f>ROUND(E2829*C2829,2)</f>
        <v>27951.439999999999</v>
      </c>
      <c r="G2829" s="46"/>
      <c r="H2829" s="439"/>
    </row>
    <row r="2830" spans="1:8" s="440" customFormat="1" x14ac:dyDescent="0.2">
      <c r="A2830" s="650"/>
      <c r="B2830" s="651" t="s">
        <v>1471</v>
      </c>
      <c r="C2830" s="652"/>
      <c r="D2830" s="653"/>
      <c r="E2830" s="652"/>
      <c r="F2830" s="654">
        <f>SUM(F2600:F2829)</f>
        <v>1905848.97</v>
      </c>
      <c r="G2830" s="46"/>
      <c r="H2830" s="439"/>
    </row>
    <row r="2831" spans="1:8" s="440" customFormat="1" x14ac:dyDescent="0.2">
      <c r="A2831" s="471"/>
      <c r="B2831" s="496"/>
      <c r="C2831" s="473"/>
      <c r="D2831" s="474"/>
      <c r="E2831" s="497"/>
      <c r="F2831" s="498"/>
      <c r="G2831" s="46"/>
      <c r="H2831" s="439"/>
    </row>
    <row r="2832" spans="1:8" s="440" customFormat="1" ht="25.5" x14ac:dyDescent="0.2">
      <c r="A2832" s="587" t="s">
        <v>720</v>
      </c>
      <c r="B2832" s="588" t="s">
        <v>735</v>
      </c>
      <c r="C2832" s="473"/>
      <c r="D2832" s="474"/>
      <c r="E2832" s="497"/>
      <c r="F2832" s="498"/>
      <c r="G2832" s="46"/>
      <c r="H2832" s="439"/>
    </row>
    <row r="2833" spans="1:8" s="440" customFormat="1" x14ac:dyDescent="0.2">
      <c r="A2833" s="471"/>
      <c r="B2833" s="496"/>
      <c r="C2833" s="473"/>
      <c r="D2833" s="474"/>
      <c r="E2833" s="497"/>
      <c r="F2833" s="498"/>
      <c r="G2833" s="46"/>
      <c r="H2833" s="439"/>
    </row>
    <row r="2834" spans="1:8" s="501" customFormat="1" ht="38.25" x14ac:dyDescent="0.2">
      <c r="A2834" s="592">
        <v>6</v>
      </c>
      <c r="B2834" s="606" t="s">
        <v>795</v>
      </c>
      <c r="C2834" s="599">
        <v>1</v>
      </c>
      <c r="D2834" s="601" t="s">
        <v>25</v>
      </c>
      <c r="E2834" s="599">
        <v>132575.17000000001</v>
      </c>
      <c r="F2834" s="506">
        <f t="shared" ref="F2834" si="220">ROUND(C2834*E2834,2)</f>
        <v>132575.17000000001</v>
      </c>
      <c r="G2834" s="46"/>
      <c r="H2834" s="500"/>
    </row>
    <row r="2835" spans="1:8" s="440" customFormat="1" x14ac:dyDescent="0.2">
      <c r="A2835" s="471"/>
      <c r="B2835" s="496"/>
      <c r="C2835" s="473"/>
      <c r="D2835" s="474"/>
      <c r="E2835" s="497"/>
      <c r="F2835" s="498"/>
      <c r="G2835" s="46"/>
      <c r="H2835" s="439"/>
    </row>
    <row r="2836" spans="1:8" s="440" customFormat="1" x14ac:dyDescent="0.2">
      <c r="A2836" s="592">
        <v>8</v>
      </c>
      <c r="B2836" s="684" t="s">
        <v>811</v>
      </c>
      <c r="C2836" s="599"/>
      <c r="D2836" s="601"/>
      <c r="E2836" s="599"/>
      <c r="F2836" s="506">
        <f t="shared" ref="F2836:F2858" si="221">ROUND(C2836*E2836,2)</f>
        <v>0</v>
      </c>
      <c r="G2836" s="46"/>
      <c r="H2836" s="439"/>
    </row>
    <row r="2837" spans="1:8" s="440" customFormat="1" x14ac:dyDescent="0.2">
      <c r="A2837" s="685"/>
      <c r="B2837" s="606"/>
      <c r="C2837" s="599"/>
      <c r="D2837" s="601"/>
      <c r="E2837" s="599"/>
      <c r="F2837" s="506">
        <f t="shared" si="221"/>
        <v>0</v>
      </c>
      <c r="G2837" s="46"/>
      <c r="H2837" s="439"/>
    </row>
    <row r="2838" spans="1:8" s="440" customFormat="1" x14ac:dyDescent="0.2">
      <c r="A2838" s="686">
        <v>8.3000000000000007</v>
      </c>
      <c r="B2838" s="684" t="s">
        <v>812</v>
      </c>
      <c r="C2838" s="599"/>
      <c r="D2838" s="601"/>
      <c r="E2838" s="599"/>
      <c r="F2838" s="506">
        <f t="shared" si="221"/>
        <v>0</v>
      </c>
      <c r="G2838" s="46"/>
      <c r="H2838" s="439"/>
    </row>
    <row r="2839" spans="1:8" s="501" customFormat="1" ht="25.5" x14ac:dyDescent="0.2">
      <c r="A2839" s="685" t="s">
        <v>620</v>
      </c>
      <c r="B2839" s="606" t="s">
        <v>813</v>
      </c>
      <c r="C2839" s="599">
        <v>3.17</v>
      </c>
      <c r="D2839" s="601" t="s">
        <v>38</v>
      </c>
      <c r="E2839" s="599">
        <v>1205.57</v>
      </c>
      <c r="F2839" s="506">
        <f t="shared" si="221"/>
        <v>3821.66</v>
      </c>
      <c r="G2839" s="46"/>
      <c r="H2839" s="500"/>
    </row>
    <row r="2840" spans="1:8" s="501" customFormat="1" x14ac:dyDescent="0.2">
      <c r="A2840" s="685" t="s">
        <v>622</v>
      </c>
      <c r="B2840" s="606" t="s">
        <v>814</v>
      </c>
      <c r="C2840" s="599">
        <v>0.48</v>
      </c>
      <c r="D2840" s="601" t="s">
        <v>38</v>
      </c>
      <c r="E2840" s="599">
        <v>4321.83</v>
      </c>
      <c r="F2840" s="506">
        <f t="shared" si="221"/>
        <v>2074.48</v>
      </c>
      <c r="G2840" s="46"/>
      <c r="H2840" s="500"/>
    </row>
    <row r="2841" spans="1:8" s="501" customFormat="1" x14ac:dyDescent="0.2">
      <c r="A2841" s="685" t="s">
        <v>624</v>
      </c>
      <c r="B2841" s="606" t="s">
        <v>815</v>
      </c>
      <c r="C2841" s="599">
        <v>7.0000000000000007E-2</v>
      </c>
      <c r="D2841" s="601" t="s">
        <v>38</v>
      </c>
      <c r="E2841" s="599">
        <v>4009.69</v>
      </c>
      <c r="F2841" s="506">
        <f t="shared" si="221"/>
        <v>280.68</v>
      </c>
      <c r="G2841" s="46"/>
      <c r="H2841" s="500"/>
    </row>
    <row r="2842" spans="1:8" s="501" customFormat="1" x14ac:dyDescent="0.2">
      <c r="A2842" s="685" t="s">
        <v>816</v>
      </c>
      <c r="B2842" s="606" t="s">
        <v>817</v>
      </c>
      <c r="C2842" s="599">
        <v>3.59</v>
      </c>
      <c r="D2842" s="601" t="s">
        <v>38</v>
      </c>
      <c r="E2842" s="599">
        <v>1576.24</v>
      </c>
      <c r="F2842" s="506">
        <f t="shared" si="221"/>
        <v>5658.7</v>
      </c>
      <c r="G2842" s="46"/>
      <c r="H2842" s="500"/>
    </row>
    <row r="2843" spans="1:8" s="501" customFormat="1" x14ac:dyDescent="0.2">
      <c r="A2843" s="685" t="s">
        <v>818</v>
      </c>
      <c r="B2843" s="606" t="s">
        <v>819</v>
      </c>
      <c r="C2843" s="599">
        <v>0.42</v>
      </c>
      <c r="D2843" s="601" t="s">
        <v>38</v>
      </c>
      <c r="E2843" s="599">
        <v>4368.63</v>
      </c>
      <c r="F2843" s="506">
        <f t="shared" si="221"/>
        <v>1834.82</v>
      </c>
      <c r="G2843" s="46"/>
      <c r="H2843" s="500"/>
    </row>
    <row r="2844" spans="1:8" s="501" customFormat="1" x14ac:dyDescent="0.2">
      <c r="A2844" s="685" t="s">
        <v>820</v>
      </c>
      <c r="B2844" s="606" t="s">
        <v>821</v>
      </c>
      <c r="C2844" s="599">
        <v>2.96</v>
      </c>
      <c r="D2844" s="601" t="s">
        <v>38</v>
      </c>
      <c r="E2844" s="599">
        <v>1240.97</v>
      </c>
      <c r="F2844" s="506">
        <f t="shared" si="221"/>
        <v>3673.27</v>
      </c>
      <c r="G2844" s="46"/>
      <c r="H2844" s="500"/>
    </row>
    <row r="2845" spans="1:8" s="501" customFormat="1" x14ac:dyDescent="0.2">
      <c r="A2845" s="685"/>
      <c r="B2845" s="606"/>
      <c r="C2845" s="599"/>
      <c r="D2845" s="601"/>
      <c r="E2845" s="599"/>
      <c r="F2845" s="506">
        <f t="shared" si="221"/>
        <v>0</v>
      </c>
      <c r="G2845" s="46"/>
      <c r="H2845" s="500"/>
    </row>
    <row r="2846" spans="1:8" s="501" customFormat="1" x14ac:dyDescent="0.2">
      <c r="A2846" s="687">
        <v>8.4</v>
      </c>
      <c r="B2846" s="606" t="s">
        <v>822</v>
      </c>
      <c r="C2846" s="599">
        <v>17.39</v>
      </c>
      <c r="D2846" s="601" t="s">
        <v>85</v>
      </c>
      <c r="E2846" s="599">
        <v>318.29000000000002</v>
      </c>
      <c r="F2846" s="506">
        <f t="shared" si="221"/>
        <v>5535.06</v>
      </c>
      <c r="G2846" s="46"/>
      <c r="H2846" s="500"/>
    </row>
    <row r="2847" spans="1:8" s="440" customFormat="1" x14ac:dyDescent="0.2">
      <c r="A2847" s="685"/>
      <c r="B2847" s="606"/>
      <c r="C2847" s="599"/>
      <c r="D2847" s="601"/>
      <c r="E2847" s="599"/>
      <c r="F2847" s="506">
        <f t="shared" si="221"/>
        <v>0</v>
      </c>
      <c r="G2847" s="46"/>
      <c r="H2847" s="439"/>
    </row>
    <row r="2848" spans="1:8" s="440" customFormat="1" x14ac:dyDescent="0.2">
      <c r="A2848" s="686">
        <v>8.5</v>
      </c>
      <c r="B2848" s="684" t="s">
        <v>823</v>
      </c>
      <c r="C2848" s="599"/>
      <c r="D2848" s="601"/>
      <c r="E2848" s="599"/>
      <c r="F2848" s="506">
        <f t="shared" si="221"/>
        <v>0</v>
      </c>
      <c r="G2848" s="46"/>
      <c r="H2848" s="439"/>
    </row>
    <row r="2849" spans="1:9" s="440" customFormat="1" x14ac:dyDescent="0.2">
      <c r="A2849" s="685" t="s">
        <v>632</v>
      </c>
      <c r="B2849" s="606" t="s">
        <v>824</v>
      </c>
      <c r="C2849" s="599">
        <v>11.2</v>
      </c>
      <c r="D2849" s="601" t="s">
        <v>85</v>
      </c>
      <c r="E2849" s="599">
        <v>262.8</v>
      </c>
      <c r="F2849" s="506">
        <f t="shared" si="221"/>
        <v>2943.36</v>
      </c>
      <c r="G2849" s="46"/>
      <c r="H2849" s="439"/>
    </row>
    <row r="2850" spans="1:9" s="440" customFormat="1" x14ac:dyDescent="0.2">
      <c r="A2850" s="685" t="s">
        <v>634</v>
      </c>
      <c r="B2850" s="606" t="s">
        <v>825</v>
      </c>
      <c r="C2850" s="599">
        <v>61.2</v>
      </c>
      <c r="D2850" s="601" t="s">
        <v>85</v>
      </c>
      <c r="E2850" s="599">
        <v>262.85000000000002</v>
      </c>
      <c r="F2850" s="506">
        <f t="shared" si="221"/>
        <v>16086.42</v>
      </c>
      <c r="G2850" s="46"/>
      <c r="H2850" s="439"/>
    </row>
    <row r="2851" spans="1:9" s="440" customFormat="1" x14ac:dyDescent="0.2">
      <c r="A2851" s="685" t="s">
        <v>636</v>
      </c>
      <c r="B2851" s="606" t="s">
        <v>826</v>
      </c>
      <c r="C2851" s="599">
        <v>4.82</v>
      </c>
      <c r="D2851" s="601" t="s">
        <v>85</v>
      </c>
      <c r="E2851" s="599">
        <v>1.57</v>
      </c>
      <c r="F2851" s="506">
        <f t="shared" si="221"/>
        <v>7.57</v>
      </c>
      <c r="G2851" s="46"/>
      <c r="H2851" s="439"/>
    </row>
    <row r="2852" spans="1:9" s="440" customFormat="1" x14ac:dyDescent="0.2">
      <c r="A2852" s="685"/>
      <c r="B2852" s="606"/>
      <c r="C2852" s="599"/>
      <c r="D2852" s="601"/>
      <c r="E2852" s="599"/>
      <c r="F2852" s="506">
        <f t="shared" si="221"/>
        <v>0</v>
      </c>
      <c r="G2852" s="46"/>
      <c r="H2852" s="439"/>
    </row>
    <row r="2853" spans="1:9" s="440" customFormat="1" x14ac:dyDescent="0.2">
      <c r="A2853" s="686">
        <v>8.6</v>
      </c>
      <c r="B2853" s="684" t="s">
        <v>827</v>
      </c>
      <c r="C2853" s="599"/>
      <c r="D2853" s="601"/>
      <c r="E2853" s="599"/>
      <c r="F2853" s="506">
        <f t="shared" si="221"/>
        <v>0</v>
      </c>
      <c r="G2853" s="46"/>
      <c r="H2853" s="439"/>
    </row>
    <row r="2854" spans="1:9" s="440" customFormat="1" x14ac:dyDescent="0.2">
      <c r="A2854" s="685" t="s">
        <v>830</v>
      </c>
      <c r="B2854" s="606" t="s">
        <v>831</v>
      </c>
      <c r="C2854" s="599">
        <v>99.47</v>
      </c>
      <c r="D2854" s="601" t="s">
        <v>85</v>
      </c>
      <c r="E2854" s="599">
        <v>92.65</v>
      </c>
      <c r="F2854" s="506">
        <f t="shared" si="221"/>
        <v>9215.9</v>
      </c>
      <c r="G2854" s="46"/>
      <c r="H2854" s="439"/>
    </row>
    <row r="2855" spans="1:9" s="440" customFormat="1" x14ac:dyDescent="0.2">
      <c r="A2855" s="685" t="s">
        <v>832</v>
      </c>
      <c r="B2855" s="606" t="s">
        <v>628</v>
      </c>
      <c r="C2855" s="599">
        <v>79.05</v>
      </c>
      <c r="D2855" s="601" t="s">
        <v>85</v>
      </c>
      <c r="E2855" s="599">
        <v>26.6</v>
      </c>
      <c r="F2855" s="506">
        <f t="shared" si="221"/>
        <v>2102.73</v>
      </c>
      <c r="G2855" s="46"/>
      <c r="H2855" s="439"/>
    </row>
    <row r="2856" spans="1:9" s="440" customFormat="1" x14ac:dyDescent="0.2">
      <c r="A2856" s="685" t="s">
        <v>833</v>
      </c>
      <c r="B2856" s="606" t="s">
        <v>134</v>
      </c>
      <c r="C2856" s="599">
        <v>78.62</v>
      </c>
      <c r="D2856" s="601" t="s">
        <v>129</v>
      </c>
      <c r="E2856" s="599">
        <v>26.68</v>
      </c>
      <c r="F2856" s="506">
        <f t="shared" si="221"/>
        <v>2097.58</v>
      </c>
      <c r="G2856" s="46"/>
      <c r="H2856" s="439"/>
    </row>
    <row r="2857" spans="1:9" s="440" customFormat="1" x14ac:dyDescent="0.2">
      <c r="A2857" s="685" t="s">
        <v>834</v>
      </c>
      <c r="B2857" s="606" t="s">
        <v>835</v>
      </c>
      <c r="C2857" s="599">
        <v>26.95</v>
      </c>
      <c r="D2857" s="601" t="s">
        <v>85</v>
      </c>
      <c r="E2857" s="599">
        <v>71.739999999999995</v>
      </c>
      <c r="F2857" s="506">
        <f t="shared" si="221"/>
        <v>1933.39</v>
      </c>
      <c r="G2857" s="46"/>
      <c r="H2857" s="439"/>
    </row>
    <row r="2858" spans="1:9" s="440" customFormat="1" x14ac:dyDescent="0.2">
      <c r="A2858" s="685"/>
      <c r="B2858" s="606"/>
      <c r="C2858" s="599"/>
      <c r="D2858" s="601"/>
      <c r="E2858" s="599"/>
      <c r="F2858" s="506">
        <f t="shared" si="221"/>
        <v>0</v>
      </c>
      <c r="G2858" s="46"/>
      <c r="H2858" s="439"/>
    </row>
    <row r="2859" spans="1:9" s="440" customFormat="1" x14ac:dyDescent="0.2">
      <c r="A2859" s="650"/>
      <c r="B2859" s="651" t="s">
        <v>840</v>
      </c>
      <c r="C2859" s="652"/>
      <c r="D2859" s="653"/>
      <c r="E2859" s="652"/>
      <c r="F2859" s="654">
        <f>SUM(F2834:F2858)</f>
        <v>189840.79000000004</v>
      </c>
      <c r="G2859" s="46"/>
      <c r="H2859" s="439"/>
    </row>
    <row r="2860" spans="1:9" s="440" customFormat="1" x14ac:dyDescent="0.2">
      <c r="A2860" s="471"/>
      <c r="B2860" s="496"/>
      <c r="C2860" s="473"/>
      <c r="D2860" s="474"/>
      <c r="E2860" s="497"/>
      <c r="F2860" s="498"/>
      <c r="G2860" s="46"/>
      <c r="H2860" s="439"/>
    </row>
    <row r="2861" spans="1:9" s="440" customFormat="1" x14ac:dyDescent="0.2">
      <c r="A2861" s="403" t="s">
        <v>841</v>
      </c>
      <c r="B2861" s="607" t="s">
        <v>842</v>
      </c>
      <c r="C2861" s="473"/>
      <c r="D2861" s="474"/>
      <c r="E2861" s="497"/>
      <c r="F2861" s="498"/>
      <c r="G2861" s="46"/>
      <c r="H2861" s="439"/>
    </row>
    <row r="2862" spans="1:9" s="501" customFormat="1" ht="40.5" customHeight="1" x14ac:dyDescent="0.2">
      <c r="A2862" s="423">
        <v>1</v>
      </c>
      <c r="B2862" s="546" t="s">
        <v>1472</v>
      </c>
      <c r="C2862" s="688">
        <v>402.85</v>
      </c>
      <c r="D2862" s="689" t="s">
        <v>337</v>
      </c>
      <c r="E2862" s="688">
        <v>1513.4</v>
      </c>
      <c r="F2862" s="619">
        <f>ROUND(C2862*E2862,2)</f>
        <v>609673.18999999994</v>
      </c>
      <c r="G2862" s="46"/>
      <c r="H2862" s="500"/>
      <c r="I2862" s="690"/>
    </row>
    <row r="2863" spans="1:9" s="501" customFormat="1" ht="81" customHeight="1" x14ac:dyDescent="0.2">
      <c r="A2863" s="423">
        <v>3</v>
      </c>
      <c r="B2863" s="546" t="s">
        <v>1473</v>
      </c>
      <c r="C2863" s="433">
        <v>2</v>
      </c>
      <c r="D2863" s="432" t="s">
        <v>25</v>
      </c>
      <c r="E2863" s="691">
        <v>382638.53</v>
      </c>
      <c r="F2863" s="619">
        <f t="shared" ref="F2863:F2864" si="222">ROUND(C2863*E2863,2)</f>
        <v>765277.06</v>
      </c>
      <c r="G2863" s="46"/>
      <c r="H2863" s="500"/>
      <c r="I2863" s="692"/>
    </row>
    <row r="2864" spans="1:9" s="501" customFormat="1" ht="64.5" customHeight="1" x14ac:dyDescent="0.2">
      <c r="A2864" s="693">
        <f t="shared" ref="A2864" si="223">A2863+1</f>
        <v>4</v>
      </c>
      <c r="B2864" s="694" t="s">
        <v>846</v>
      </c>
      <c r="C2864" s="695">
        <v>2</v>
      </c>
      <c r="D2864" s="696" t="s">
        <v>25</v>
      </c>
      <c r="E2864" s="695">
        <v>140369.51999999999</v>
      </c>
      <c r="F2864" s="697">
        <f t="shared" si="222"/>
        <v>280739.03999999998</v>
      </c>
      <c r="G2864" s="46"/>
      <c r="H2864" s="500"/>
      <c r="I2864" s="698"/>
    </row>
    <row r="2865" spans="1:9" s="501" customFormat="1" ht="27" customHeight="1" x14ac:dyDescent="0.2">
      <c r="A2865" s="423">
        <v>8</v>
      </c>
      <c r="B2865" s="699" t="s">
        <v>1474</v>
      </c>
      <c r="C2865" s="433">
        <v>1</v>
      </c>
      <c r="D2865" s="556" t="s">
        <v>25</v>
      </c>
      <c r="E2865" s="433">
        <v>128687.33</v>
      </c>
      <c r="F2865" s="619">
        <f>ROUND(C2865*E2865,2)</f>
        <v>128687.33</v>
      </c>
      <c r="G2865" s="46"/>
      <c r="H2865" s="500"/>
      <c r="I2865" s="698"/>
    </row>
    <row r="2866" spans="1:9" s="440" customFormat="1" x14ac:dyDescent="0.2">
      <c r="A2866" s="205"/>
      <c r="B2866" s="395"/>
      <c r="C2866" s="207"/>
      <c r="D2866" s="208"/>
      <c r="E2866" s="238"/>
      <c r="F2866" s="329"/>
      <c r="G2866" s="46"/>
      <c r="H2866" s="439"/>
      <c r="I2866" s="700"/>
    </row>
    <row r="2867" spans="1:9" s="440" customFormat="1" x14ac:dyDescent="0.2">
      <c r="A2867" s="701"/>
      <c r="B2867" s="702" t="s">
        <v>1475</v>
      </c>
      <c r="C2867" s="382"/>
      <c r="D2867" s="383"/>
      <c r="E2867" s="384"/>
      <c r="F2867" s="385">
        <f>SUM(F2862:F2866)</f>
        <v>1784376.62</v>
      </c>
      <c r="G2867" s="46"/>
      <c r="H2867" s="439"/>
    </row>
    <row r="2868" spans="1:9" s="464" customFormat="1" x14ac:dyDescent="0.2">
      <c r="A2868" s="703"/>
      <c r="B2868" s="704" t="s">
        <v>1476</v>
      </c>
      <c r="C2868" s="705"/>
      <c r="D2868" s="706"/>
      <c r="E2868" s="707"/>
      <c r="F2868" s="708">
        <f>F2867+F2859+F2830+F2586+F2594</f>
        <v>4063708.39</v>
      </c>
      <c r="G2868" s="46"/>
      <c r="H2868" s="463"/>
    </row>
    <row r="2869" spans="1:9" x14ac:dyDescent="0.2">
      <c r="A2869" s="259"/>
      <c r="B2869" s="259"/>
      <c r="C2869" s="209"/>
      <c r="D2869" s="401"/>
      <c r="E2869" s="209"/>
      <c r="F2869" s="207"/>
      <c r="G2869" s="46"/>
      <c r="H2869" s="442"/>
    </row>
    <row r="2870" spans="1:9" x14ac:dyDescent="0.2">
      <c r="A2870" s="259"/>
      <c r="B2870" s="259"/>
      <c r="C2870" s="209"/>
      <c r="D2870" s="401"/>
      <c r="E2870" s="209"/>
      <c r="F2870" s="207"/>
      <c r="G2870" s="46"/>
      <c r="H2870" s="442"/>
    </row>
    <row r="2871" spans="1:9" x14ac:dyDescent="0.2">
      <c r="A2871" s="709"/>
      <c r="B2871" s="710" t="s">
        <v>1477</v>
      </c>
      <c r="C2871" s="241"/>
      <c r="D2871" s="242"/>
      <c r="E2871" s="326"/>
      <c r="F2871" s="327">
        <f>F2868+F2550+F1960+F1865+F1746</f>
        <v>5199566.2552999984</v>
      </c>
      <c r="G2871" s="46"/>
      <c r="H2871" s="442"/>
    </row>
    <row r="2872" spans="1:9" ht="4.5" customHeight="1" x14ac:dyDescent="0.2">
      <c r="A2872" s="205"/>
      <c r="B2872" s="395"/>
      <c r="C2872" s="207"/>
      <c r="D2872" s="208"/>
      <c r="E2872" s="238"/>
      <c r="F2872" s="329"/>
      <c r="G2872" s="46"/>
      <c r="H2872" s="442"/>
    </row>
    <row r="2873" spans="1:9" x14ac:dyDescent="0.2">
      <c r="A2873" s="709"/>
      <c r="B2873" s="710" t="s">
        <v>1478</v>
      </c>
      <c r="C2873" s="241"/>
      <c r="D2873" s="242"/>
      <c r="E2873" s="326"/>
      <c r="F2873" s="327">
        <f>F2871+F1366</f>
        <v>48660575.543400019</v>
      </c>
      <c r="H2873" s="442"/>
    </row>
    <row r="2874" spans="1:9" x14ac:dyDescent="0.2">
      <c r="A2874" s="259"/>
      <c r="B2874" s="259"/>
      <c r="C2874" s="209"/>
      <c r="D2874" s="401"/>
      <c r="E2874" s="209"/>
      <c r="F2874" s="207"/>
      <c r="H2874" s="442"/>
    </row>
    <row r="2875" spans="1:9" x14ac:dyDescent="0.2">
      <c r="A2875" s="205"/>
      <c r="B2875" s="206" t="s">
        <v>1479</v>
      </c>
      <c r="C2875" s="207"/>
      <c r="D2875" s="208"/>
      <c r="E2875" s="209"/>
      <c r="F2875" s="209"/>
      <c r="H2875" s="442"/>
    </row>
    <row r="2876" spans="1:9" x14ac:dyDescent="0.2">
      <c r="A2876" s="711"/>
      <c r="B2876" s="712" t="s">
        <v>1480</v>
      </c>
      <c r="C2876" s="713">
        <v>0.1</v>
      </c>
      <c r="D2876" s="714"/>
      <c r="E2876" s="715"/>
      <c r="F2876" s="715">
        <f t="shared" ref="F2876:F2882" si="224">ROUNDDOWN((C2876*F$2873),2)</f>
        <v>4866057.55</v>
      </c>
      <c r="H2876" s="442"/>
    </row>
    <row r="2877" spans="1:9" x14ac:dyDescent="0.2">
      <c r="A2877" s="711"/>
      <c r="B2877" s="712" t="s">
        <v>1481</v>
      </c>
      <c r="C2877" s="713">
        <v>0.04</v>
      </c>
      <c r="D2877" s="714"/>
      <c r="E2877" s="715"/>
      <c r="F2877" s="715">
        <f t="shared" si="224"/>
        <v>1946423.02</v>
      </c>
      <c r="H2877" s="442"/>
    </row>
    <row r="2878" spans="1:9" x14ac:dyDescent="0.2">
      <c r="A2878" s="711"/>
      <c r="B2878" s="712" t="s">
        <v>1482</v>
      </c>
      <c r="C2878" s="713">
        <v>0.04</v>
      </c>
      <c r="D2878" s="714"/>
      <c r="E2878" s="715"/>
      <c r="F2878" s="715">
        <f t="shared" si="224"/>
        <v>1946423.02</v>
      </c>
      <c r="H2878" s="442"/>
    </row>
    <row r="2879" spans="1:9" x14ac:dyDescent="0.2">
      <c r="A2879" s="711"/>
      <c r="B2879" s="716" t="s">
        <v>1483</v>
      </c>
      <c r="C2879" s="713">
        <v>0.05</v>
      </c>
      <c r="D2879" s="714"/>
      <c r="E2879" s="715"/>
      <c r="F2879" s="715">
        <f t="shared" si="224"/>
        <v>2433028.77</v>
      </c>
      <c r="H2879" s="442"/>
    </row>
    <row r="2880" spans="1:9" x14ac:dyDescent="0.2">
      <c r="A2880" s="711"/>
      <c r="B2880" s="712" t="s">
        <v>1484</v>
      </c>
      <c r="C2880" s="713">
        <v>0.04</v>
      </c>
      <c r="D2880" s="714"/>
      <c r="E2880" s="715"/>
      <c r="F2880" s="715">
        <f t="shared" si="224"/>
        <v>1946423.02</v>
      </c>
      <c r="H2880" s="442"/>
    </row>
    <row r="2881" spans="1:26" x14ac:dyDescent="0.2">
      <c r="A2881" s="711"/>
      <c r="B2881" s="712" t="s">
        <v>1485</v>
      </c>
      <c r="C2881" s="713">
        <v>0.01</v>
      </c>
      <c r="D2881" s="714"/>
      <c r="E2881" s="715"/>
      <c r="F2881" s="715">
        <f t="shared" si="224"/>
        <v>486605.75</v>
      </c>
      <c r="H2881" s="442"/>
    </row>
    <row r="2882" spans="1:26" x14ac:dyDescent="0.2">
      <c r="A2882" s="711"/>
      <c r="B2882" s="716" t="s">
        <v>1486</v>
      </c>
      <c r="C2882" s="717">
        <v>1E-3</v>
      </c>
      <c r="D2882" s="714"/>
      <c r="E2882" s="715"/>
      <c r="F2882" s="715">
        <f t="shared" si="224"/>
        <v>48660.57</v>
      </c>
      <c r="H2882" s="442"/>
    </row>
    <row r="2883" spans="1:26" x14ac:dyDescent="0.2">
      <c r="A2883" s="711"/>
      <c r="B2883" s="205" t="s">
        <v>1487</v>
      </c>
      <c r="C2883" s="717">
        <v>0.18</v>
      </c>
      <c r="D2883" s="714"/>
      <c r="E2883" s="715"/>
      <c r="F2883" s="715">
        <f>F2876*C2883</f>
        <v>875890.35899999994</v>
      </c>
      <c r="H2883" s="442"/>
    </row>
    <row r="2884" spans="1:26" s="321" customFormat="1" x14ac:dyDescent="0.2">
      <c r="A2884" s="711"/>
      <c r="B2884" s="205" t="s">
        <v>1488</v>
      </c>
      <c r="C2884" s="717"/>
      <c r="D2884" s="714"/>
      <c r="E2884" s="715"/>
      <c r="F2884" s="715">
        <v>3687509.28</v>
      </c>
      <c r="G2884" s="5"/>
      <c r="H2884" s="442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5"/>
      <c r="Z2884" s="5"/>
    </row>
    <row r="2885" spans="1:26" x14ac:dyDescent="0.2">
      <c r="A2885" s="711"/>
      <c r="B2885" s="205" t="s">
        <v>1489</v>
      </c>
      <c r="C2885" s="718"/>
      <c r="D2885" s="714"/>
      <c r="E2885" s="715"/>
      <c r="F2885" s="715"/>
      <c r="H2885" s="442"/>
    </row>
    <row r="2886" spans="1:26" x14ac:dyDescent="0.2">
      <c r="A2886" s="711"/>
      <c r="B2886" s="712" t="s">
        <v>1490</v>
      </c>
      <c r="C2886" s="718">
        <v>0.02</v>
      </c>
      <c r="D2886" s="714"/>
      <c r="E2886" s="715"/>
      <c r="F2886" s="715">
        <f>C2886*F2873</f>
        <v>973211.51086800045</v>
      </c>
      <c r="H2886" s="442"/>
    </row>
    <row r="2887" spans="1:26" x14ac:dyDescent="0.2">
      <c r="A2887" s="233"/>
      <c r="B2887" s="169" t="s">
        <v>1491</v>
      </c>
      <c r="C2887" s="229">
        <v>1</v>
      </c>
      <c r="D2887" s="230" t="s">
        <v>25</v>
      </c>
      <c r="E2887" s="231"/>
      <c r="F2887" s="211">
        <v>35000</v>
      </c>
      <c r="H2887" s="442"/>
    </row>
    <row r="2888" spans="1:26" x14ac:dyDescent="0.2">
      <c r="A2888" s="233"/>
      <c r="B2888" s="719" t="s">
        <v>1492</v>
      </c>
      <c r="C2888" s="229">
        <v>1</v>
      </c>
      <c r="D2888" s="230" t="s">
        <v>25</v>
      </c>
      <c r="E2888" s="211">
        <v>9400</v>
      </c>
      <c r="F2888" s="211">
        <f>E2888*C2888</f>
        <v>9400</v>
      </c>
      <c r="H2888" s="442"/>
    </row>
    <row r="2889" spans="1:26" x14ac:dyDescent="0.2">
      <c r="A2889" s="233"/>
      <c r="B2889" s="720" t="s">
        <v>1493</v>
      </c>
      <c r="C2889" s="165">
        <v>1</v>
      </c>
      <c r="D2889" s="166" t="s">
        <v>25</v>
      </c>
      <c r="E2889" s="167"/>
      <c r="F2889" s="211">
        <v>30000</v>
      </c>
      <c r="H2889" s="442"/>
    </row>
    <row r="2890" spans="1:26" ht="26.25" customHeight="1" x14ac:dyDescent="0.2">
      <c r="A2890" s="233"/>
      <c r="B2890" s="719" t="s">
        <v>1494</v>
      </c>
      <c r="C2890" s="165">
        <v>1</v>
      </c>
      <c r="D2890" s="166" t="s">
        <v>25</v>
      </c>
      <c r="E2890" s="167"/>
      <c r="F2890" s="217">
        <v>-30000</v>
      </c>
      <c r="H2890" s="442"/>
    </row>
    <row r="2891" spans="1:26" ht="25.5" x14ac:dyDescent="0.2">
      <c r="A2891" s="233"/>
      <c r="B2891" s="719" t="s">
        <v>1495</v>
      </c>
      <c r="C2891" s="165">
        <v>1</v>
      </c>
      <c r="D2891" s="166" t="s">
        <v>25</v>
      </c>
      <c r="E2891" s="167">
        <v>33300</v>
      </c>
      <c r="F2891" s="715">
        <f>E2891*C2891</f>
        <v>33300</v>
      </c>
      <c r="H2891" s="442"/>
    </row>
    <row r="2892" spans="1:26" x14ac:dyDescent="0.2">
      <c r="A2892" s="233"/>
      <c r="B2892" s="169" t="s">
        <v>1496</v>
      </c>
      <c r="C2892" s="165">
        <v>1</v>
      </c>
      <c r="D2892" s="166" t="s">
        <v>25</v>
      </c>
      <c r="E2892" s="167"/>
      <c r="F2892" s="715">
        <v>60000</v>
      </c>
      <c r="H2892" s="442"/>
    </row>
    <row r="2893" spans="1:26" ht="25.5" x14ac:dyDescent="0.2">
      <c r="A2893" s="233"/>
      <c r="B2893" s="719" t="s">
        <v>1497</v>
      </c>
      <c r="C2893" s="165">
        <v>1</v>
      </c>
      <c r="D2893" s="166" t="s">
        <v>25</v>
      </c>
      <c r="E2893" s="167"/>
      <c r="F2893" s="217">
        <v>-60000</v>
      </c>
      <c r="H2893" s="721"/>
    </row>
    <row r="2894" spans="1:26" ht="30" customHeight="1" x14ac:dyDescent="0.2">
      <c r="A2894" s="233"/>
      <c r="B2894" s="719" t="s">
        <v>1498</v>
      </c>
      <c r="C2894" s="165">
        <v>1</v>
      </c>
      <c r="D2894" s="166" t="s">
        <v>25</v>
      </c>
      <c r="E2894" s="167">
        <v>44400</v>
      </c>
      <c r="F2894" s="715">
        <f>E2894*C2894</f>
        <v>44400</v>
      </c>
      <c r="H2894" s="442"/>
    </row>
    <row r="2895" spans="1:26" x14ac:dyDescent="0.2">
      <c r="A2895" s="711"/>
      <c r="B2895" s="169" t="s">
        <v>1499</v>
      </c>
      <c r="C2895" s="165">
        <v>1</v>
      </c>
      <c r="D2895" s="166" t="s">
        <v>25</v>
      </c>
      <c r="E2895" s="167"/>
      <c r="F2895" s="715">
        <v>80000</v>
      </c>
      <c r="H2895" s="442"/>
    </row>
    <row r="2896" spans="1:26" x14ac:dyDescent="0.2">
      <c r="A2896" s="711"/>
      <c r="B2896" s="169" t="s">
        <v>1500</v>
      </c>
      <c r="C2896" s="165">
        <v>1</v>
      </c>
      <c r="D2896" s="166" t="s">
        <v>25</v>
      </c>
      <c r="E2896" s="167"/>
      <c r="F2896" s="715">
        <v>75000</v>
      </c>
      <c r="H2896" s="442"/>
    </row>
    <row r="2897" spans="1:8" ht="25.5" x14ac:dyDescent="0.2">
      <c r="A2897" s="711"/>
      <c r="B2897" s="719" t="s">
        <v>1501</v>
      </c>
      <c r="C2897" s="165">
        <v>1</v>
      </c>
      <c r="D2897" s="166" t="s">
        <v>25</v>
      </c>
      <c r="E2897" s="167"/>
      <c r="F2897" s="715">
        <v>74792.89</v>
      </c>
      <c r="H2897" s="442"/>
    </row>
    <row r="2898" spans="1:8" x14ac:dyDescent="0.2">
      <c r="A2898" s="722"/>
      <c r="B2898" s="723" t="s">
        <v>1502</v>
      </c>
      <c r="C2898" s="724"/>
      <c r="D2898" s="725"/>
      <c r="E2898" s="726"/>
      <c r="F2898" s="727">
        <f>SUM(F2876:F2897)</f>
        <v>19562125.739868</v>
      </c>
      <c r="H2898" s="442"/>
    </row>
    <row r="2899" spans="1:8" x14ac:dyDescent="0.2">
      <c r="A2899" s="711"/>
      <c r="B2899" s="712"/>
      <c r="C2899" s="718"/>
      <c r="D2899" s="714"/>
      <c r="E2899" s="715"/>
      <c r="F2899" s="715"/>
      <c r="H2899" s="442"/>
    </row>
    <row r="2900" spans="1:8" ht="29.25" customHeight="1" x14ac:dyDescent="0.2">
      <c r="A2900" s="711"/>
      <c r="B2900" s="728" t="s">
        <v>1503</v>
      </c>
      <c r="C2900" s="729"/>
      <c r="D2900" s="730"/>
      <c r="E2900" s="731"/>
      <c r="F2900" s="331"/>
    </row>
    <row r="2901" spans="1:8" ht="44.25" customHeight="1" x14ac:dyDescent="0.2">
      <c r="A2901" s="711"/>
      <c r="B2901" s="189" t="s">
        <v>1504</v>
      </c>
      <c r="C2901" s="238">
        <v>1</v>
      </c>
      <c r="D2901" s="730" t="s">
        <v>25</v>
      </c>
      <c r="E2901" s="731">
        <v>184884.25</v>
      </c>
      <c r="F2901" s="248"/>
    </row>
    <row r="2902" spans="1:8" ht="30" customHeight="1" x14ac:dyDescent="0.2">
      <c r="A2902" s="711"/>
      <c r="B2902" s="189" t="s">
        <v>1505</v>
      </c>
      <c r="C2902" s="238">
        <v>1</v>
      </c>
      <c r="D2902" s="730" t="s">
        <v>25</v>
      </c>
      <c r="E2902" s="731">
        <v>198067.3</v>
      </c>
      <c r="F2902" s="248"/>
    </row>
    <row r="2903" spans="1:8" ht="39.75" customHeight="1" x14ac:dyDescent="0.2">
      <c r="A2903" s="711"/>
      <c r="B2903" s="189" t="s">
        <v>1506</v>
      </c>
      <c r="C2903" s="238">
        <v>3</v>
      </c>
      <c r="D2903" s="730" t="s">
        <v>25</v>
      </c>
      <c r="E2903" s="731">
        <v>220823.21</v>
      </c>
      <c r="F2903" s="248"/>
    </row>
    <row r="2904" spans="1:8" ht="41.25" customHeight="1" x14ac:dyDescent="0.2">
      <c r="A2904" s="732"/>
      <c r="B2904" s="733" t="s">
        <v>1507</v>
      </c>
      <c r="C2904" s="256">
        <v>9</v>
      </c>
      <c r="D2904" s="734" t="s">
        <v>25</v>
      </c>
      <c r="E2904" s="735">
        <v>301233.48</v>
      </c>
      <c r="F2904" s="257"/>
    </row>
    <row r="2905" spans="1:8" ht="38.25" x14ac:dyDescent="0.2">
      <c r="A2905" s="711"/>
      <c r="B2905" s="189" t="s">
        <v>1508</v>
      </c>
      <c r="C2905" s="238">
        <v>9</v>
      </c>
      <c r="D2905" s="730" t="s">
        <v>25</v>
      </c>
      <c r="E2905" s="731">
        <v>304890.26</v>
      </c>
      <c r="F2905" s="248"/>
    </row>
    <row r="2906" spans="1:8" ht="38.25" x14ac:dyDescent="0.2">
      <c r="A2906" s="711"/>
      <c r="B2906" s="189" t="s">
        <v>1509</v>
      </c>
      <c r="C2906" s="238">
        <v>2</v>
      </c>
      <c r="D2906" s="730" t="s">
        <v>25</v>
      </c>
      <c r="E2906" s="731">
        <v>309370.31</v>
      </c>
      <c r="F2906" s="248"/>
    </row>
    <row r="2907" spans="1:8" ht="38.25" x14ac:dyDescent="0.2">
      <c r="A2907" s="711"/>
      <c r="B2907" s="189" t="s">
        <v>1510</v>
      </c>
      <c r="C2907" s="238">
        <v>1508.23</v>
      </c>
      <c r="D2907" s="730" t="s">
        <v>1511</v>
      </c>
      <c r="E2907" s="731">
        <v>2466.4</v>
      </c>
      <c r="F2907" s="248"/>
    </row>
    <row r="2908" spans="1:8" ht="51" x14ac:dyDescent="0.2">
      <c r="A2908" s="711"/>
      <c r="B2908" s="189" t="s">
        <v>1512</v>
      </c>
      <c r="C2908" s="238">
        <v>1974.48</v>
      </c>
      <c r="D2908" s="730" t="s">
        <v>1511</v>
      </c>
      <c r="E2908" s="731">
        <v>2466.4</v>
      </c>
      <c r="F2908" s="248"/>
    </row>
    <row r="2909" spans="1:8" x14ac:dyDescent="0.2">
      <c r="A2909" s="711"/>
      <c r="B2909" s="72"/>
      <c r="C2909" s="729"/>
      <c r="D2909" s="730"/>
      <c r="E2909" s="731"/>
      <c r="F2909" s="331"/>
    </row>
    <row r="2910" spans="1:8" x14ac:dyDescent="0.2">
      <c r="A2910" s="711"/>
      <c r="B2910" s="712" t="s">
        <v>1480</v>
      </c>
      <c r="C2910" s="736">
        <v>0.1</v>
      </c>
      <c r="D2910" s="737"/>
      <c r="E2910" s="715">
        <v>15709031.4</v>
      </c>
      <c r="F2910" s="715">
        <f>ROUNDUP((C2910*E2910),2)</f>
        <v>1570903.14</v>
      </c>
    </row>
    <row r="2911" spans="1:8" x14ac:dyDescent="0.2">
      <c r="A2911" s="711"/>
      <c r="B2911" s="712" t="s">
        <v>1481</v>
      </c>
      <c r="C2911" s="736">
        <v>0.04</v>
      </c>
      <c r="D2911" s="737"/>
      <c r="E2911" s="715">
        <v>15709031.4</v>
      </c>
      <c r="F2911" s="715">
        <f>ROUNDUP((C2911*E2911),2)</f>
        <v>628361.26</v>
      </c>
    </row>
    <row r="2912" spans="1:8" x14ac:dyDescent="0.2">
      <c r="A2912" s="711"/>
      <c r="B2912" s="712" t="s">
        <v>1513</v>
      </c>
      <c r="C2912" s="736">
        <v>0.18</v>
      </c>
      <c r="D2912" s="738"/>
      <c r="E2912" s="739"/>
      <c r="F2912" s="331">
        <f>C2912*F2910</f>
        <v>282762.56519999995</v>
      </c>
    </row>
    <row r="2913" spans="1:15" x14ac:dyDescent="0.2">
      <c r="A2913" s="711"/>
      <c r="B2913" s="712"/>
      <c r="C2913" s="718"/>
      <c r="D2913" s="714"/>
      <c r="E2913" s="715"/>
      <c r="F2913" s="715"/>
    </row>
    <row r="2914" spans="1:15" ht="15.75" customHeight="1" x14ac:dyDescent="0.2">
      <c r="A2914" s="297"/>
      <c r="B2914" s="246" t="s">
        <v>1514</v>
      </c>
      <c r="C2914" s="718"/>
      <c r="D2914" s="740"/>
      <c r="E2914" s="741"/>
      <c r="F2914" s="742">
        <f>SUM(F2910:F2912)</f>
        <v>2482026.9652</v>
      </c>
    </row>
    <row r="2915" spans="1:15" s="746" customFormat="1" x14ac:dyDescent="0.2">
      <c r="A2915" s="344"/>
      <c r="B2915" s="743"/>
      <c r="C2915" s="378"/>
      <c r="D2915" s="744"/>
      <c r="E2915" s="745"/>
      <c r="F2915" s="745"/>
    </row>
    <row r="2916" spans="1:15" s="746" customFormat="1" ht="6" customHeight="1" x14ac:dyDescent="0.2">
      <c r="A2916" s="344"/>
      <c r="B2916" s="743"/>
      <c r="C2916" s="378"/>
      <c r="D2916" s="744"/>
      <c r="E2916" s="745"/>
      <c r="F2916" s="745"/>
      <c r="G2916" s="464"/>
      <c r="H2916" s="463"/>
      <c r="I2916" s="464"/>
      <c r="J2916" s="464"/>
      <c r="K2916" s="464"/>
      <c r="L2916" s="464"/>
      <c r="M2916" s="464"/>
      <c r="N2916" s="464"/>
      <c r="O2916" s="464"/>
    </row>
    <row r="2917" spans="1:15" x14ac:dyDescent="0.2">
      <c r="A2917" s="747"/>
      <c r="B2917" s="723" t="s">
        <v>1515</v>
      </c>
      <c r="C2917" s="724"/>
      <c r="D2917" s="725"/>
      <c r="E2917" s="726"/>
      <c r="F2917" s="727">
        <f>F2914+F2898+F2873</f>
        <v>70704728.248468012</v>
      </c>
      <c r="G2917" s="464"/>
      <c r="H2917" s="463"/>
      <c r="I2917" s="464"/>
      <c r="J2917" s="464"/>
      <c r="K2917" s="464"/>
      <c r="L2917" s="464"/>
      <c r="M2917" s="464"/>
      <c r="N2917" s="464"/>
      <c r="O2917" s="464"/>
    </row>
    <row r="2918" spans="1:15" s="746" customFormat="1" x14ac:dyDescent="0.2">
      <c r="A2918" s="297"/>
      <c r="B2918" s="205"/>
      <c r="C2918" s="718"/>
      <c r="D2918" s="740"/>
      <c r="E2918" s="741"/>
      <c r="F2918" s="288"/>
      <c r="G2918" s="464"/>
      <c r="H2918" s="463"/>
      <c r="I2918" s="464"/>
      <c r="J2918" s="464"/>
      <c r="K2918" s="464"/>
      <c r="L2918" s="464"/>
      <c r="M2918" s="464"/>
      <c r="N2918" s="464"/>
      <c r="O2918" s="464"/>
    </row>
    <row r="2919" spans="1:15" x14ac:dyDescent="0.2">
      <c r="A2919" s="748"/>
      <c r="B2919" s="749" t="s">
        <v>1516</v>
      </c>
      <c r="C2919" s="750"/>
      <c r="D2919" s="751"/>
      <c r="E2919" s="752"/>
      <c r="F2919" s="753">
        <f>F2917</f>
        <v>70704728.248468012</v>
      </c>
      <c r="H2919" s="442"/>
    </row>
    <row r="2920" spans="1:15" x14ac:dyDescent="0.2">
      <c r="A2920" s="754"/>
      <c r="H2920" s="442"/>
    </row>
    <row r="2921" spans="1:15" x14ac:dyDescent="0.2">
      <c r="A2921" s="5"/>
      <c r="H2921" s="755"/>
    </row>
    <row r="2922" spans="1:15" x14ac:dyDescent="0.2">
      <c r="A2922" s="5"/>
      <c r="I2922" s="756"/>
    </row>
    <row r="2923" spans="1:15" x14ac:dyDescent="0.2">
      <c r="A2923" s="757" t="s">
        <v>1517</v>
      </c>
      <c r="B2923" s="758"/>
      <c r="C2923" s="759" t="s">
        <v>1518</v>
      </c>
      <c r="D2923" s="759"/>
      <c r="E2923" s="759"/>
      <c r="F2923" s="759"/>
      <c r="I2923" s="755"/>
    </row>
    <row r="2924" spans="1:15" x14ac:dyDescent="0.2">
      <c r="A2924" s="760"/>
      <c r="B2924" s="760"/>
      <c r="C2924" s="761"/>
      <c r="D2924" s="762"/>
      <c r="E2924" s="763"/>
      <c r="F2924" s="761"/>
    </row>
    <row r="2925" spans="1:15" x14ac:dyDescent="0.2">
      <c r="A2925" s="764"/>
      <c r="B2925" s="765"/>
      <c r="C2925" s="766"/>
      <c r="D2925" s="767"/>
      <c r="E2925" s="768"/>
      <c r="F2925" s="769"/>
    </row>
    <row r="2926" spans="1:15" s="772" customFormat="1" x14ac:dyDescent="0.2">
      <c r="A2926" s="770" t="s">
        <v>1519</v>
      </c>
      <c r="B2926" s="770"/>
      <c r="C2926" s="771" t="s">
        <v>1520</v>
      </c>
      <c r="D2926" s="771"/>
      <c r="E2926" s="771"/>
      <c r="F2926" s="771"/>
    </row>
    <row r="2927" spans="1:15" x14ac:dyDescent="0.2">
      <c r="A2927" s="773" t="s">
        <v>1521</v>
      </c>
      <c r="B2927" s="774"/>
      <c r="C2927" s="775" t="s">
        <v>1522</v>
      </c>
      <c r="D2927" s="775"/>
      <c r="E2927" s="775"/>
      <c r="F2927" s="775"/>
    </row>
    <row r="2928" spans="1:15" x14ac:dyDescent="0.2">
      <c r="A2928" s="774"/>
      <c r="B2928" s="774"/>
      <c r="C2928" s="776"/>
      <c r="D2928" s="776"/>
      <c r="E2928" s="776"/>
      <c r="F2928" s="776"/>
    </row>
    <row r="2929" spans="1:12" x14ac:dyDescent="0.2">
      <c r="A2929" s="774"/>
      <c r="B2929" s="774"/>
      <c r="C2929" s="776"/>
      <c r="D2929" s="776"/>
      <c r="E2929" s="776"/>
      <c r="F2929" s="776"/>
    </row>
    <row r="2930" spans="1:12" x14ac:dyDescent="0.2">
      <c r="A2930" s="774"/>
      <c r="B2930" s="774"/>
      <c r="C2930" s="776"/>
      <c r="D2930" s="776"/>
      <c r="E2930" s="776"/>
      <c r="F2930" s="776"/>
    </row>
    <row r="2931" spans="1:12" x14ac:dyDescent="0.2">
      <c r="A2931" s="774"/>
      <c r="B2931" s="774"/>
      <c r="C2931" s="776"/>
      <c r="D2931" s="776"/>
      <c r="E2931" s="776"/>
      <c r="F2931" s="776"/>
    </row>
    <row r="2932" spans="1:12" x14ac:dyDescent="0.2">
      <c r="A2932" s="764" t="s">
        <v>1523</v>
      </c>
      <c r="B2932" s="777"/>
      <c r="C2932" s="778" t="s">
        <v>1524</v>
      </c>
      <c r="D2932" s="778"/>
      <c r="E2932" s="778"/>
      <c r="F2932" s="778"/>
    </row>
    <row r="2933" spans="1:12" x14ac:dyDescent="0.2">
      <c r="A2933" s="779"/>
      <c r="B2933" s="777"/>
      <c r="C2933" s="780"/>
      <c r="D2933" s="777"/>
      <c r="E2933" s="781"/>
      <c r="F2933" s="780"/>
    </row>
    <row r="2934" spans="1:12" x14ac:dyDescent="0.2">
      <c r="A2934" s="779"/>
      <c r="B2934" s="777"/>
      <c r="C2934" s="780"/>
      <c r="D2934" s="777"/>
      <c r="E2934" s="781"/>
      <c r="F2934" s="780"/>
    </row>
    <row r="2935" spans="1:12" s="772" customFormat="1" x14ac:dyDescent="0.2">
      <c r="A2935" s="782" t="s">
        <v>1525</v>
      </c>
      <c r="B2935" s="782"/>
      <c r="C2935" s="783" t="s">
        <v>1526</v>
      </c>
      <c r="D2935" s="784"/>
      <c r="E2935" s="784"/>
      <c r="F2935" s="784"/>
    </row>
    <row r="2936" spans="1:12" x14ac:dyDescent="0.2">
      <c r="A2936" s="773" t="s">
        <v>1527</v>
      </c>
      <c r="B2936" s="785"/>
      <c r="C2936" s="786" t="s">
        <v>1528</v>
      </c>
      <c r="D2936" s="786"/>
      <c r="E2936" s="786"/>
      <c r="F2936" s="786"/>
    </row>
    <row r="2937" spans="1:12" x14ac:dyDescent="0.2">
      <c r="A2937" s="5"/>
    </row>
    <row r="2938" spans="1:12" x14ac:dyDescent="0.2">
      <c r="A2938" s="5"/>
    </row>
    <row r="2939" spans="1:12" x14ac:dyDescent="0.2">
      <c r="A2939" s="772" t="s">
        <v>1529</v>
      </c>
    </row>
    <row r="2940" spans="1:12" x14ac:dyDescent="0.2">
      <c r="A2940" s="772"/>
      <c r="B2940" s="772" t="s">
        <v>1530</v>
      </c>
    </row>
    <row r="2941" spans="1:12" ht="36.75" customHeight="1" x14ac:dyDescent="0.2">
      <c r="A2941" s="787" t="s">
        <v>1531</v>
      </c>
      <c r="B2941" s="788" t="s">
        <v>1532</v>
      </c>
      <c r="C2941" s="789"/>
      <c r="D2941" s="789"/>
      <c r="E2941" s="789"/>
      <c r="F2941" s="789"/>
    </row>
    <row r="2942" spans="1:12" x14ac:dyDescent="0.2">
      <c r="A2942" s="5"/>
      <c r="B2942" s="772"/>
    </row>
    <row r="2943" spans="1:12" x14ac:dyDescent="0.2">
      <c r="A2943" s="787" t="s">
        <v>1533</v>
      </c>
      <c r="B2943" s="772" t="s">
        <v>1534</v>
      </c>
      <c r="H2943" s="442"/>
    </row>
    <row r="2944" spans="1:12" ht="38.25" customHeight="1" thickBot="1" x14ac:dyDescent="0.25">
      <c r="A2944" s="5"/>
      <c r="B2944" s="788" t="s">
        <v>1535</v>
      </c>
      <c r="C2944" s="789"/>
      <c r="D2944" s="789"/>
      <c r="E2944" s="789"/>
      <c r="F2944" s="789"/>
      <c r="H2944" s="790"/>
      <c r="I2944" s="791"/>
      <c r="J2944" s="791"/>
      <c r="K2944" s="790"/>
      <c r="L2944" s="792"/>
    </row>
    <row r="2945" spans="1:12" x14ac:dyDescent="0.2">
      <c r="A2945" s="205"/>
      <c r="B2945" s="206"/>
      <c r="C2945" s="207"/>
      <c r="D2945" s="208"/>
      <c r="E2945" s="209"/>
      <c r="F2945" s="207"/>
      <c r="H2945" s="793"/>
      <c r="I2945" s="794"/>
      <c r="J2945" s="794"/>
      <c r="K2945" s="795"/>
      <c r="L2945" s="796"/>
    </row>
    <row r="2946" spans="1:12" x14ac:dyDescent="0.2">
      <c r="A2946" s="205"/>
      <c r="B2946" s="206"/>
      <c r="C2946" s="207"/>
      <c r="D2946" s="208"/>
      <c r="E2946" s="209"/>
      <c r="F2946" s="207"/>
      <c r="H2946" s="797"/>
      <c r="I2946" s="798"/>
      <c r="J2946" s="798"/>
      <c r="K2946" s="799"/>
      <c r="L2946" s="800"/>
    </row>
    <row r="2947" spans="1:12" ht="13.5" thickBot="1" x14ac:dyDescent="0.25">
      <c r="A2947" s="205"/>
      <c r="B2947" s="206"/>
      <c r="C2947" s="207"/>
      <c r="D2947" s="208"/>
      <c r="E2947" s="209"/>
      <c r="F2947" s="207"/>
      <c r="H2947" s="801"/>
      <c r="I2947" s="802"/>
      <c r="J2947" s="802"/>
      <c r="K2947" s="803"/>
      <c r="L2947" s="804"/>
    </row>
    <row r="2948" spans="1:12" x14ac:dyDescent="0.2">
      <c r="A2948" s="205"/>
      <c r="B2948" s="206"/>
      <c r="C2948" s="207"/>
      <c r="D2948" s="208"/>
      <c r="E2948" s="209"/>
      <c r="F2948" s="207"/>
      <c r="H2948" s="442"/>
    </row>
    <row r="2949" spans="1:12" x14ac:dyDescent="0.2">
      <c r="A2949" s="205"/>
      <c r="B2949" s="206"/>
      <c r="C2949" s="207"/>
      <c r="D2949" s="208"/>
      <c r="E2949" s="209"/>
      <c r="F2949" s="207"/>
      <c r="H2949" s="442"/>
    </row>
    <row r="2950" spans="1:12" x14ac:dyDescent="0.2">
      <c r="A2950" s="205"/>
      <c r="B2950" s="206"/>
      <c r="C2950" s="207"/>
      <c r="D2950" s="208"/>
      <c r="E2950" s="209"/>
      <c r="F2950" s="207"/>
    </row>
    <row r="2951" spans="1:12" x14ac:dyDescent="0.2">
      <c r="A2951" s="205"/>
      <c r="B2951" s="206"/>
      <c r="C2951" s="207"/>
      <c r="D2951" s="208"/>
      <c r="E2951" s="209"/>
      <c r="F2951" s="207"/>
    </row>
    <row r="2952" spans="1:12" x14ac:dyDescent="0.2">
      <c r="A2952" s="205"/>
      <c r="B2952" s="206"/>
      <c r="C2952" s="207"/>
      <c r="D2952" s="208"/>
      <c r="E2952" s="209"/>
      <c r="F2952" s="207"/>
    </row>
    <row r="2953" spans="1:12" x14ac:dyDescent="0.2">
      <c r="A2953" s="205"/>
      <c r="B2953" s="206"/>
      <c r="C2953" s="207"/>
      <c r="D2953" s="208"/>
      <c r="E2953" s="209"/>
      <c r="F2953" s="207"/>
    </row>
    <row r="2954" spans="1:12" x14ac:dyDescent="0.2">
      <c r="A2954" s="205"/>
      <c r="B2954" s="206"/>
      <c r="C2954" s="207"/>
      <c r="D2954" s="208"/>
      <c r="E2954" s="209"/>
      <c r="F2954" s="207"/>
    </row>
    <row r="2955" spans="1:12" x14ac:dyDescent="0.2">
      <c r="A2955" s="205"/>
      <c r="B2955" s="206"/>
      <c r="C2955" s="207"/>
      <c r="D2955" s="208"/>
      <c r="E2955" s="209"/>
      <c r="F2955" s="207"/>
    </row>
    <row r="2956" spans="1:12" x14ac:dyDescent="0.2">
      <c r="A2956" s="205"/>
      <c r="B2956" s="206"/>
      <c r="C2956" s="207"/>
      <c r="D2956" s="208"/>
      <c r="E2956" s="209"/>
      <c r="F2956" s="207"/>
    </row>
    <row r="2957" spans="1:12" x14ac:dyDescent="0.2">
      <c r="A2957" s="205"/>
      <c r="B2957" s="206"/>
      <c r="C2957" s="207"/>
      <c r="D2957" s="208"/>
      <c r="E2957" s="209"/>
      <c r="F2957" s="207"/>
    </row>
    <row r="2958" spans="1:12" x14ac:dyDescent="0.2">
      <c r="A2958" s="205"/>
      <c r="B2958" s="206"/>
      <c r="C2958" s="207"/>
      <c r="D2958" s="208"/>
      <c r="E2958" s="209"/>
      <c r="F2958" s="207"/>
    </row>
    <row r="2959" spans="1:12" x14ac:dyDescent="0.2">
      <c r="A2959" s="205"/>
      <c r="B2959" s="206"/>
      <c r="C2959" s="207"/>
      <c r="D2959" s="208"/>
      <c r="E2959" s="209"/>
      <c r="F2959" s="207"/>
    </row>
    <row r="2960" spans="1:12" x14ac:dyDescent="0.2">
      <c r="A2960" s="205"/>
      <c r="B2960" s="206"/>
      <c r="C2960" s="207"/>
      <c r="D2960" s="208"/>
      <c r="E2960" s="209"/>
      <c r="F2960" s="207"/>
    </row>
  </sheetData>
  <mergeCells count="23">
    <mergeCell ref="C2932:F2932"/>
    <mergeCell ref="C2935:F2935"/>
    <mergeCell ref="C2936:F2936"/>
    <mergeCell ref="B2941:F2941"/>
    <mergeCell ref="B2944:F2944"/>
    <mergeCell ref="H2811:I2811"/>
    <mergeCell ref="A2923:B2923"/>
    <mergeCell ref="C2923:F2923"/>
    <mergeCell ref="A2926:B2926"/>
    <mergeCell ref="C2926:F2926"/>
    <mergeCell ref="C2927:F2927"/>
    <mergeCell ref="A11:F11"/>
    <mergeCell ref="A12:F12"/>
    <mergeCell ref="B1366:C1366"/>
    <mergeCell ref="H2233:I2233"/>
    <mergeCell ref="H2571:J2571"/>
    <mergeCell ref="H2585:L2585"/>
    <mergeCell ref="A2:F2"/>
    <mergeCell ref="A3:F3"/>
    <mergeCell ref="A4:F4"/>
    <mergeCell ref="A5:F5"/>
    <mergeCell ref="A7:B7"/>
    <mergeCell ref="A8:F8"/>
  </mergeCells>
  <printOptions horizontalCentered="1"/>
  <pageMargins left="0.19685039370078741" right="0.19685039370078741" top="0.51181102362204722" bottom="0.11811023622047245" header="0.51181102362204722" footer="0.11811023622047245"/>
  <pageSetup scale="80" fitToHeight="0" orientation="portrait" horizontalDpi="4294967295" verticalDpi="4294967295" r:id="rId1"/>
  <headerFooter alignWithMargins="0">
    <oddFooter>&amp;CPágina &amp;P de &amp;N</oddFooter>
  </headerFooter>
  <rowBreaks count="57" manualBreakCount="57">
    <brk id="72" max="5" man="1"/>
    <brk id="107" max="5" man="1"/>
    <brk id="154" max="5" man="1"/>
    <brk id="206" max="5" man="1"/>
    <brk id="263" max="5" man="1"/>
    <brk id="321" max="5" man="1"/>
    <brk id="378" max="5" man="1"/>
    <brk id="436" max="5" man="1"/>
    <brk id="499" max="5" man="1"/>
    <brk id="559" max="5" man="1"/>
    <brk id="616" max="5" man="1"/>
    <brk id="670" max="5" man="1"/>
    <brk id="721" max="5" man="1"/>
    <brk id="775" max="5" man="1"/>
    <brk id="823" max="5" man="1"/>
    <brk id="873" max="5" man="1"/>
    <brk id="927" max="5" man="1"/>
    <brk id="981" max="5" man="1"/>
    <brk id="1007" max="5" man="1"/>
    <brk id="1059" max="5" man="1"/>
    <brk id="1099" max="5" man="1"/>
    <brk id="1147" max="5" man="1"/>
    <brk id="1175" max="5" man="1"/>
    <brk id="1201" max="5" man="1"/>
    <brk id="1259" max="5" man="1"/>
    <brk id="1315" max="5" man="1"/>
    <brk id="1374" max="5" man="1"/>
    <brk id="1421" max="5" man="1"/>
    <brk id="1476" max="5" man="1"/>
    <brk id="1526" max="5" man="1"/>
    <brk id="1580" max="5" man="1"/>
    <brk id="1639" max="5" man="1"/>
    <brk id="1682" max="5" man="1"/>
    <brk id="1732" max="5" man="1"/>
    <brk id="1773" max="5" man="1"/>
    <brk id="1829" max="5" man="1"/>
    <brk id="1882" max="5" man="1"/>
    <brk id="1941" max="5" man="1"/>
    <brk id="1987" max="5" man="1"/>
    <brk id="2037" max="5" man="1"/>
    <brk id="2085" max="5" man="1"/>
    <brk id="2131" max="5" man="1"/>
    <brk id="2185" max="5" man="1"/>
    <brk id="2234" max="5" man="1"/>
    <brk id="2264" max="5" man="1"/>
    <brk id="2320" max="5" man="1"/>
    <brk id="2374" max="5" man="1"/>
    <brk id="2413" max="5" man="1"/>
    <brk id="2459" max="5" man="1"/>
    <brk id="2506" max="5" man="1"/>
    <brk id="2561" max="5" man="1"/>
    <brk id="2601" max="5" man="1"/>
    <brk id="2657" max="5" man="1"/>
    <brk id="2715" max="5" man="1"/>
    <brk id="2771" max="5" man="1"/>
    <brk id="2823" max="5" man="1"/>
    <brk id="2864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ACT. NO.2  </vt:lpstr>
      <vt:lpstr>'ACT. NO.2  '!Área_de_impresión</vt:lpstr>
      <vt:lpstr>'ACT. NO.2  '!Imprimir_títulos_IM</vt:lpstr>
      <vt:lpstr>'ACT. NO.2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Minerva Elvira Altagracia Jiménez Montás</cp:lastModifiedBy>
  <dcterms:created xsi:type="dcterms:W3CDTF">2022-04-27T13:07:05Z</dcterms:created>
  <dcterms:modified xsi:type="dcterms:W3CDTF">2022-04-27T13:19:18Z</dcterms:modified>
</cp:coreProperties>
</file>