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ACT.NO.1-2021" sheetId="6" r:id="rId1"/>
  </sheets>
  <definedNames>
    <definedName name="_xlnm.Print_Area" localSheetId="0">'ACT.NO.1-2021'!$A$1:$F$234</definedName>
    <definedName name="_xlnm.Print_Titles" localSheetId="0">'ACT.NO.1-2021'!$1:$10</definedName>
  </definedNames>
  <calcPr calcId="162913"/>
</workbook>
</file>

<file path=xl/calcChain.xml><?xml version="1.0" encoding="utf-8"?>
<calcChain xmlns="http://schemas.openxmlformats.org/spreadsheetml/2006/main">
  <c r="F207" i="6" l="1"/>
  <c r="F173" i="6" l="1"/>
  <c r="F174" i="6"/>
  <c r="F175" i="6"/>
  <c r="F176" i="6"/>
  <c r="F177" i="6"/>
  <c r="F179" i="6"/>
  <c r="F164" i="6"/>
  <c r="F165" i="6"/>
  <c r="F166" i="6"/>
  <c r="F167" i="6"/>
  <c r="F163" i="6"/>
  <c r="F160" i="6"/>
  <c r="F157" i="6"/>
  <c r="F158" i="6"/>
  <c r="F159" i="6"/>
  <c r="F156" i="6"/>
  <c r="F155" i="6"/>
  <c r="F140" i="6"/>
  <c r="F80" i="6"/>
  <c r="F84" i="6"/>
  <c r="F85" i="6" s="1"/>
  <c r="F184" i="6"/>
  <c r="F178" i="6" l="1"/>
  <c r="F162" i="6"/>
  <c r="F138" i="6" l="1"/>
  <c r="F139" i="6"/>
  <c r="F142" i="6"/>
  <c r="F77" i="6" l="1"/>
  <c r="F76" i="6"/>
  <c r="F75" i="6"/>
  <c r="F81" i="6" s="1"/>
  <c r="F87" i="6" s="1"/>
  <c r="F148" i="6" l="1"/>
  <c r="F134" i="6" l="1"/>
  <c r="F143" i="6" l="1"/>
  <c r="F126" i="6"/>
  <c r="F127" i="6"/>
  <c r="F129" i="6"/>
  <c r="F130" i="6"/>
  <c r="F131" i="6"/>
  <c r="F135" i="6"/>
  <c r="F144" i="6"/>
  <c r="F146" i="6"/>
  <c r="F147" i="6"/>
  <c r="F149" i="6"/>
  <c r="F136" i="6" l="1"/>
  <c r="F137" i="6"/>
  <c r="F133" i="6" l="1"/>
  <c r="F125" i="6" l="1"/>
  <c r="F117" i="6" l="1"/>
  <c r="F115" i="6" l="1"/>
  <c r="F183" i="6" l="1"/>
  <c r="F185" i="6" s="1"/>
  <c r="F116" i="6"/>
  <c r="F118" i="6" s="1"/>
  <c r="F107" i="6"/>
  <c r="F106" i="6"/>
  <c r="F105" i="6"/>
  <c r="F104" i="6"/>
  <c r="F101" i="6"/>
  <c r="F100" i="6"/>
  <c r="F99" i="6"/>
  <c r="F98" i="6"/>
  <c r="F97" i="6"/>
  <c r="F96" i="6"/>
  <c r="F95" i="6"/>
  <c r="F94" i="6"/>
  <c r="F63" i="6"/>
  <c r="F62" i="6"/>
  <c r="F61" i="6"/>
  <c r="F60" i="6"/>
  <c r="F59" i="6"/>
  <c r="F58" i="6"/>
  <c r="F54" i="6"/>
  <c r="F53" i="6"/>
  <c r="F52" i="6"/>
  <c r="F51" i="6"/>
  <c r="F48" i="6"/>
  <c r="F47" i="6"/>
  <c r="F46" i="6"/>
  <c r="F45" i="6"/>
  <c r="F44" i="6"/>
  <c r="F43" i="6"/>
  <c r="F42" i="6"/>
  <c r="F39" i="6"/>
  <c r="F38" i="6"/>
  <c r="F37" i="6"/>
  <c r="F36" i="6"/>
  <c r="F35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08" i="6" l="1"/>
  <c r="F55" i="6"/>
  <c r="F64" i="6"/>
  <c r="F66" i="6" l="1"/>
  <c r="F161" i="6" l="1"/>
  <c r="F145" i="6"/>
  <c r="F128" i="6" l="1"/>
  <c r="F171" i="6" l="1"/>
  <c r="F170" i="6" l="1"/>
  <c r="F172" i="6" l="1"/>
  <c r="F132" i="6"/>
  <c r="F154" i="6"/>
  <c r="F180" i="6" l="1"/>
  <c r="F187" i="6" s="1"/>
  <c r="F189" i="6" s="1"/>
  <c r="F191" i="6" l="1"/>
  <c r="F195" i="6" s="1"/>
  <c r="F197" i="6" l="1"/>
  <c r="F206" i="6"/>
  <c r="F199" i="6"/>
  <c r="F200" i="6"/>
  <c r="F196" i="6"/>
  <c r="F201" i="6" s="1"/>
  <c r="F198" i="6"/>
  <c r="F192" i="6"/>
  <c r="F208" i="6" l="1"/>
  <c r="F210" i="6" s="1"/>
</calcChain>
</file>

<file path=xl/sharedStrings.xml><?xml version="1.0" encoding="utf-8"?>
<sst xmlns="http://schemas.openxmlformats.org/spreadsheetml/2006/main" count="305" uniqueCount="179">
  <si>
    <t>INSTITUTO NACIONAL DE AGUAS POTABLES Y ALCANTARILLADOS</t>
  </si>
  <si>
    <t>DIRECCION DE INGENIERIA</t>
  </si>
  <si>
    <t>PART.</t>
  </si>
  <si>
    <t>D E S C R I P C I O N</t>
  </si>
  <si>
    <t>CANTIDAD</t>
  </si>
  <si>
    <t>UD</t>
  </si>
  <si>
    <t>P.U. (RD$)</t>
  </si>
  <si>
    <t>VALOR (RD$)</t>
  </si>
  <si>
    <t>A</t>
  </si>
  <si>
    <t>M</t>
  </si>
  <si>
    <t>M2</t>
  </si>
  <si>
    <t>M3</t>
  </si>
  <si>
    <t>U</t>
  </si>
  <si>
    <t>REPLANTEO</t>
  </si>
  <si>
    <t>Z</t>
  </si>
  <si>
    <t>GASTOS INDIRECTOS</t>
  </si>
  <si>
    <t>HONORARIOS PROFESIONALES</t>
  </si>
  <si>
    <t>GASTOS DE TRANSPORTE</t>
  </si>
  <si>
    <t>GASTOS ADMINISTRATIVOS</t>
  </si>
  <si>
    <t>LEY 6-86</t>
  </si>
  <si>
    <t xml:space="preserve">CODIA </t>
  </si>
  <si>
    <t>ML</t>
  </si>
  <si>
    <t>HR</t>
  </si>
  <si>
    <t>***INAPA***</t>
  </si>
  <si>
    <t>PRESUPUESTO ACTUALIZADO No.1  D/F SEPTIEMBRE 2021</t>
  </si>
  <si>
    <t>VARIOS</t>
  </si>
  <si>
    <t>DEPARTAMENTO DE COSTOS Y PRESUPUESTOS</t>
  </si>
  <si>
    <t xml:space="preserve">            ELABORADO POR:</t>
  </si>
  <si>
    <t>REVISADO POR:</t>
  </si>
  <si>
    <t xml:space="preserve">                     ING. MARINO QUEZADA B.</t>
  </si>
  <si>
    <t xml:space="preserve">      ING. MAYRASSIS BELLO</t>
  </si>
  <si>
    <t xml:space="preserve">        ING. DEPTO. COSTOS Y PRESUPUESTOS</t>
  </si>
  <si>
    <t xml:space="preserve">     ING. DEPTO. COSTOS Y PRESUPUESTOS</t>
  </si>
  <si>
    <t xml:space="preserve">                   SOMETIDO POR:</t>
  </si>
  <si>
    <t>VISTO BUENO:</t>
  </si>
  <si>
    <t xml:space="preserve">             ING. SONIA ESTHER RODRÍGUEZ R.</t>
  </si>
  <si>
    <t>ING. JOSÉ M. AYBAR OVALLE</t>
  </si>
  <si>
    <t xml:space="preserve">             ENC. DEPTO. COSTOS Y PRESUPUESTOS</t>
  </si>
  <si>
    <t>DIRECTOR DE INGENIERIA</t>
  </si>
  <si>
    <t xml:space="preserve">CONTRATISTA: ING. CARLIXTO CAPELLAN OVALLES </t>
  </si>
  <si>
    <t>CONTRATO No. 074-2019</t>
  </si>
  <si>
    <t xml:space="preserve">INSTALACIONES DEPOSITO VITRIFICADO DE 500 M3 ELEVADO A 13 M </t>
  </si>
  <si>
    <t xml:space="preserve">ENTRADA REBOSE SALIDA Y BY-PASS </t>
  </si>
  <si>
    <t xml:space="preserve">TUBERIA 8" ACERO SCH-40 S/COSTURA C/PROTECCION ANTICORROSIVA </t>
  </si>
  <si>
    <t xml:space="preserve">TUBERIA 6" ACERO SCH-40 S/COSTURA C/PROTECCION ANTICORROSIVA </t>
  </si>
  <si>
    <t>TUBERIA  6" PVC SDR-26 C/J.G  + 3% POR PERDIDA DE CAMPANA</t>
  </si>
  <si>
    <t xml:space="preserve">REDUCCION 8'X6'' ACERO SCH-40 S/COSTURA C/PROTECCION ANTICORROSIVA </t>
  </si>
  <si>
    <t>JUNTA MECANICA  TIPO DRESSER DE Ø 8"  150 PSI</t>
  </si>
  <si>
    <t>JUNTA MECANICA  TIPO DRESSER DE Ø 6" 150 PSI</t>
  </si>
  <si>
    <t xml:space="preserve">CODO 6" X 90 ACERO SCH-40 S/COSTURA C/PROTECCION ANTICORROSIVA </t>
  </si>
  <si>
    <t xml:space="preserve">CODO 8" X 90 ACERO SCH-40 S/COSTURA C/PROTECCION ANTICORROSIVA </t>
  </si>
  <si>
    <t xml:space="preserve">TEE 6" X 6" ACERO SCH-40 S/COSTURA C/PROTECCION ANTICORROSIVA </t>
  </si>
  <si>
    <t xml:space="preserve">TEE 8"X8" ACERO (SCH-40) S/COSTURA C/PROTECCION ANTICORROSIVA </t>
  </si>
  <si>
    <t xml:space="preserve">CRUZ  8"X8" ACERO (SCH-40) S/COSTURA C/PROTECCION ANTICORROSIVA </t>
  </si>
  <si>
    <t xml:space="preserve">NIPLE DE 6"  L= 1.12 ACERO SCH-40 S/COSTURA  C/PROTECCION ANTICORROSIVA </t>
  </si>
  <si>
    <t xml:space="preserve">NIPLE DE 6"  L= 0.74 ACERO SCH-40 S/COSTURA  C/PROTECCION ANTICORROSIVA </t>
  </si>
  <si>
    <t xml:space="preserve">NIPLE DE 6"  L= 0.90 ACERO SCH-40 S/COSTURA  C/PROTECCION ANTICORROSIVA </t>
  </si>
  <si>
    <t xml:space="preserve">NIPLE DE 6"  L= 3.45 ACERO SCH-40 S/COSTURA  C/PROTECCION ANTICORROSIVA </t>
  </si>
  <si>
    <t>ANCLAJE PARA PIEZA (SEGUN DETALLE)</t>
  </si>
  <si>
    <t>SOPORTE LATERAL DE TUBERIAS</t>
  </si>
  <si>
    <t>MEDIDOR TIPO TURBINA 6''</t>
  </si>
  <si>
    <t xml:space="preserve">MOVIMIENTO DE TIERRA </t>
  </si>
  <si>
    <t>EXCAVACION MATERIAL C/EQUIPO</t>
  </si>
  <si>
    <t>ASIENTO DE ARENA</t>
  </si>
  <si>
    <t>RELLENO COMPACTADO C/COMPACTADOR MECANICO EN CAPAS DE 0.25M)</t>
  </si>
  <si>
    <t>BOTE DE MATERIAL C/CAMION   (D=5 KM)</t>
  </si>
  <si>
    <t>SUMINISTRO Y COLOCACION DE VALVULAS</t>
  </si>
  <si>
    <t>VALVULA COMBINADAS DE AIRE DE 1''  COMPLETA</t>
  </si>
  <si>
    <t>VALVULA MARIPOSA DE 6'' COMPLETA</t>
  </si>
  <si>
    <t xml:space="preserve">VALVULA MARIPOSA DE 8'' COMPLETA </t>
  </si>
  <si>
    <t>VALVULA DE ALTITUD DE 6''</t>
  </si>
  <si>
    <t>REGISTRO P/VALVULAS DE Ø6" (INC. TAPA METALICA Y SOPORTE ) SEGUN DISEÑO (4.50X2.50X1.40)MTS</t>
  </si>
  <si>
    <t>REGISTRO P/VALVULAS DE Ø 8"( INC. TAPA METALICA Y SOPORTE) SEGUN DISEÑO (3.30X2.10X1.80)MT</t>
  </si>
  <si>
    <t>REGISTRO P/VALVULAS DE DESAGUE Y REBOSE( INC. TAPA METALICA ) SEGUN DISEÑO</t>
  </si>
  <si>
    <t xml:space="preserve">VERJA MALLA CICLONICA </t>
  </si>
  <si>
    <t xml:space="preserve">VERJA DE BLOCK CON PAÑOS DE MALLA CICLONICA </t>
  </si>
  <si>
    <t>COLUMNA C1 P/VERJA 0.15X0.15-8.15</t>
  </si>
  <si>
    <t>COLUMNA C2 P/VERJA 0.25X0.25.4-4.74 (INC. ZAPATA)</t>
  </si>
  <si>
    <t>PUERTA DE MALLA CICLONICA (4 M)</t>
  </si>
  <si>
    <t xml:space="preserve">SUB-TOTAL FASE A </t>
  </si>
  <si>
    <t xml:space="preserve">ACERA PERIMETRAL 0.80 M </t>
  </si>
  <si>
    <t>LOGOS Y LETREROS</t>
  </si>
  <si>
    <t>CASETA PARA MATERIALES</t>
  </si>
  <si>
    <t>GRAVILLA PARA EMBELLECIMIENTO</t>
  </si>
  <si>
    <t xml:space="preserve">LIMPIEZA FINAL </t>
  </si>
  <si>
    <t>VALLA ANUNCIANDO LA OBRA 10''x16''IMPRESION  FULL COLOR, CONTENIENDO LOGO DE INAPA , NOMBRE DEL PROYECTO Y CONTRATISTA .ESTRUCTURA EN TUBOS GALVANIZADOS 1 1/2 X 1 1/2 Y SOPORTE EN TUBOS CUADRADOS 4X4</t>
  </si>
  <si>
    <t>SUB-TOTAL FASE Z</t>
  </si>
  <si>
    <t>SUB- TOTAL GENERAL</t>
  </si>
  <si>
    <t>SEGUROS, POLIZAS Y FIANZAS</t>
  </si>
  <si>
    <t>SUPERVISION DE LA OBRA</t>
  </si>
  <si>
    <t xml:space="preserve"> ITBIS ( LEY 07-2007)</t>
  </si>
  <si>
    <t>IMPREVISTOS</t>
  </si>
  <si>
    <t>ESTUDIO</t>
  </si>
  <si>
    <t>OPERACION Y MANTENIMIENTO DEL INAPA</t>
  </si>
  <si>
    <t>TOTAL DE COSTOS INDIRECTOS</t>
  </si>
  <si>
    <t>TOTAL A EJECUTAR</t>
  </si>
  <si>
    <t>AUMENTO DE CANTIDAD (A.C.)</t>
  </si>
  <si>
    <t xml:space="preserve">SUB-TOTAL AUMENTO DE CANTIDAD  FASE A </t>
  </si>
  <si>
    <t>VARIACION DE PRECIOS (V.P)</t>
  </si>
  <si>
    <t>NUEVAS PARTIDAS ( N.P)</t>
  </si>
  <si>
    <t>REGISTRO P/VALVULAS DE Ø 8"( INC. TAPA METALICA Y SOPORTE) SEGUN DISEÑO (3.30 X 2.10 X 1.80) MT</t>
  </si>
  <si>
    <t xml:space="preserve">REMOCIÓN DE CARPETA ASFÁLTICA </t>
  </si>
  <si>
    <t>REMOCIÓN DE CARPETA ASFÁLTICA PARA EMPALME DE TUBERÍA (ENTRADA Y SALIDA)</t>
  </si>
  <si>
    <t>DESAGUE EN TUBERIA DE Ø 6", INCLUYE (REMOCION Y REMOCION DE ASFALTO 9.10 X 0.70 ESPESOR 4") , (EXCAVACION, RELLENO Y COMPACTACION  DE MATERIAL), (COLOCACION DE TUBERIA ), (MENEJO DE TRANSITO), REPOSICION DE ASFALTO.</t>
  </si>
  <si>
    <t>DESAGUE EN TUBERIA DE Ø 6" PVC SDR-26 EXISTENTE</t>
  </si>
  <si>
    <t>HRS</t>
  </si>
  <si>
    <t>RAMPA DE ACCESO ENTRADA PRINCIPAL, CON ACERO DE REFUERZO DE 1/2" DOBLEMENTE ARMADA, e= 0.12 M. (4.74 X 1.45)M.</t>
  </si>
  <si>
    <t xml:space="preserve">CONTEN EN AREA FRONTAL </t>
  </si>
  <si>
    <t>REPOSICION DE HORMIGON EN AREA FRONTAL</t>
  </si>
  <si>
    <t>PREPARACION DE SUPERFICIES PARA EMBELLECIMIENTO CON GRAVILLA</t>
  </si>
  <si>
    <t>USO DE BOMBA DE ACHIQUE 3" ( PARA SACAR AGUA DE ZANJAS)</t>
  </si>
  <si>
    <t>SUMINISTRO Y COLOCACION DE TUBERIA DE Ø 8" PVC ,SDR-26 C/J.G ( ENTRADA Y SALIDA)</t>
  </si>
  <si>
    <t>SUMINISTRO Y COLOCACION DE TAPON DE Ø 8" PVC</t>
  </si>
  <si>
    <t>SUMINISTRO Y COLOCACION DE TAPON DE Ø 6" PVC</t>
  </si>
  <si>
    <t xml:space="preserve">REPARACION DE AVERIAS </t>
  </si>
  <si>
    <t>REPARACION DE AVERIAS DE Ø 1/2" EN PVC, INCLUYE ( MOVIMIENTO DE TIERRA, MATERIALES, EQUIPOS, HERRAMIENTASY PERSONAL).</t>
  </si>
  <si>
    <t>ZAPATA DE MURO DE VERJA PERIMETRAL FRONTAL</t>
  </si>
  <si>
    <t>SUMINISTRO Y COLOCACION DE TUBERIA DE Ø1/2" H.G. COLOCACADA EN VALVULA DE ALTITUD.</t>
  </si>
  <si>
    <t xml:space="preserve">ADITIVO AQUAFIN JK GRAY-SPEED PLUG PARA SELLAR REGISTRO DE DESAGUE Y  VALVULA MARIPOSA </t>
  </si>
  <si>
    <t xml:space="preserve">ADITIVOAZUL LAMCO PARA SELLAR REGISTRO DE DESAGUE Y  VALVULA MARIPOSA </t>
  </si>
  <si>
    <t>ELIMINACION DE PARTIDAS (E.P.)</t>
  </si>
  <si>
    <t xml:space="preserve">SUB-TOTAL ELIMINACION DE PARTIDAS FASE A </t>
  </si>
  <si>
    <t>SUB-TOTAL NUEVAS PARTIDAS FASE A</t>
  </si>
  <si>
    <t>SUB-TOTAL ACT. No.1</t>
  </si>
  <si>
    <t xml:space="preserve">SUB-TOTAL VARIACION DE PRECIOS FASE A </t>
  </si>
  <si>
    <t>COLUMNA C2 P/VERJA (0.25 X 0.25) 4.74 QQ /M3 (INC. ZAPATA)</t>
  </si>
  <si>
    <t xml:space="preserve">VIGA DE AMARRE (0.20 X 0.20) 2.78 QQ/M3 </t>
  </si>
  <si>
    <t xml:space="preserve">TERMINACIONES EN VIGAS Y COLUMNAS </t>
  </si>
  <si>
    <t>SUB-TOTAL GENERAL + ACT. No.1</t>
  </si>
  <si>
    <t xml:space="preserve">COLOCACCION DE TAPA (HOLD MAN) EN DEPOSITO REGULADOR </t>
  </si>
  <si>
    <t xml:space="preserve">OBRA: HABILITACION DEPOSITO REGULADOR ACERO VITRIFICADO STAND PIPE 500 M3 EL PEZCOZON ( INSTALACION ENTRADA, REBOSE, DESAGUE, SALIDA Y BY-PASS), PROVINCIA DUARTE  , ZONA III, LOTE VIII.     </t>
  </si>
  <si>
    <t>INSTALACIONES DEPOSITO VITRIFICADO DE 500 M3 ELEVADO A 13 M.</t>
  </si>
  <si>
    <t>(E.P), (ACT. No.1), IMPREVISTOS</t>
  </si>
  <si>
    <t>VERJA COMBINADA CON PAÑO DE MALLA CICLONICA  Y BLOCK.</t>
  </si>
  <si>
    <t>5.5.1</t>
  </si>
  <si>
    <t>ACERA PERIMETRAL 1.10 M.</t>
  </si>
  <si>
    <t>ACERA FRONTAL CON ACERO DE REFUERZO 1.46 M.</t>
  </si>
  <si>
    <t>MESES</t>
  </si>
  <si>
    <t xml:space="preserve">APLICACIÓN DE PINTURA DE ALUMINIO EN MALLA DE VERJA VIGAS Y COLUMNA </t>
  </si>
  <si>
    <t>SUB-TOTAL ELIMINACION DE PARTIDA FASE Z</t>
  </si>
  <si>
    <t xml:space="preserve">SUB-TOTAL ELIMINACION DE PARTIDAS  </t>
  </si>
  <si>
    <t>CONSTRUCCION DE PLATEA PARA SOPORTE DE DE PIEZAS ESPECIALES EN BAY PASS</t>
  </si>
  <si>
    <t xml:space="preserve">SUB-TOTA NUEVAS PARTIDAS FASE Z </t>
  </si>
  <si>
    <t>SUB-TOTA NUEVAS PARTIDAS</t>
  </si>
  <si>
    <t>M³</t>
  </si>
  <si>
    <t>RELLENO DE REPOSICION A MANO</t>
  </si>
  <si>
    <t>BOTE DE MATERIAL DE EXCAVACION, INC. CARGUIO A MANO</t>
  </si>
  <si>
    <t>HORMIGON ARMADO EN:</t>
  </si>
  <si>
    <t>ZAPATA DE MURO DE BLOCK DE 6"</t>
  </si>
  <si>
    <t>ZAPATA DE COLUMNA (0.80 X 0.80 X 0.30)</t>
  </si>
  <si>
    <t>COLUMNA C1 P/VERJA (0.15 X 0.20) - 5.56 QQ/M3</t>
  </si>
  <si>
    <t>5.2.1</t>
  </si>
  <si>
    <t>5.2.2</t>
  </si>
  <si>
    <t>5.2.3</t>
  </si>
  <si>
    <t>5.2.4</t>
  </si>
  <si>
    <t>5.2.5</t>
  </si>
  <si>
    <t>5.1.1</t>
  </si>
  <si>
    <t>5.1.2</t>
  </si>
  <si>
    <t>5.1.3</t>
  </si>
  <si>
    <t>MURO DE BLOCK</t>
  </si>
  <si>
    <t>5.3.1</t>
  </si>
  <si>
    <t>MURO DE BLOCK DE 6" BNP</t>
  </si>
  <si>
    <t>M²</t>
  </si>
  <si>
    <t xml:space="preserve">MURO DE BLOCK DE 6" SNP VIOLINADO AMBAS CARA </t>
  </si>
  <si>
    <t>5.3.2</t>
  </si>
  <si>
    <t xml:space="preserve">FRAGUACHE EN VIGA Y COLUMNA </t>
  </si>
  <si>
    <t xml:space="preserve">CANTOS GENERAL EN VIGAS Y COLUMNAS </t>
  </si>
  <si>
    <t>PAÑETE EN VIGAS Y COLUMNAS</t>
  </si>
  <si>
    <t>5.4.1</t>
  </si>
  <si>
    <t>5.4.2</t>
  </si>
  <si>
    <t>5.4.3</t>
  </si>
  <si>
    <t xml:space="preserve">COLOCACION DE PAÑO DE MALLA CICLONICA </t>
  </si>
  <si>
    <t>COLOCACION DE PAÑO DE MALLA CICLONICA, INC. MATERIALES, EQUIPOS, HERRAMIENTAS Y PERSONAL</t>
  </si>
  <si>
    <t xml:space="preserve">PINTURA GENERAL </t>
  </si>
  <si>
    <t>5.6.1</t>
  </si>
  <si>
    <t xml:space="preserve">PINTURAL EN MALLA Y TUBO </t>
  </si>
  <si>
    <t>5.6.2</t>
  </si>
  <si>
    <t xml:space="preserve">PINTURA GENERAL ACRILICA EN VIGA Y COLUMNA </t>
  </si>
  <si>
    <t>(N.P.), ( ACT. No.1) GUARDA ALNACEN Y SERENO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</si>
</sst>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.00\ &quot;€&quot;;[Red]\-#,##0.00\ &quot;€&quot;"/>
    <numFmt numFmtId="166" formatCode="_-* #,##0.00\ _€_-;\-* #,##0.00\ _€_-;_-* &quot;-&quot;??\ _€_-;_-@_-"/>
    <numFmt numFmtId="167" formatCode="#,##0.00;[Red]#,##0.00"/>
    <numFmt numFmtId="168" formatCode="0.0%"/>
    <numFmt numFmtId="169" formatCode="0.000"/>
    <numFmt numFmtId="170" formatCode="General_)"/>
    <numFmt numFmtId="171" formatCode="_-* #,##0.00_-;\-* #,##0.00_-;_-* &quot;-&quot;??_-;_-@_-"/>
    <numFmt numFmtId="172" formatCode="_-* #,##0.00\ _R_D_$_-;\-* #,##0.00\ _R_D_$_-;_-* &quot;-&quot;??\ _R_D_$_-;_-@_-"/>
    <numFmt numFmtId="176" formatCode="#,##0.0_);\(#,##0.0\)"/>
    <numFmt numFmtId="184" formatCode="0.00_)"/>
    <numFmt numFmtId="186" formatCode="#,##0.00\ _€"/>
    <numFmt numFmtId="187" formatCode="#."/>
    <numFmt numFmtId="189" formatCode="0.0"/>
    <numFmt numFmtId="192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0"/>
      <color indexed="14"/>
      <name val="Tms Rmn"/>
    </font>
    <font>
      <sz val="10"/>
      <color rgb="FFFF0000"/>
      <name val="Arial"/>
      <family val="2"/>
    </font>
    <font>
      <sz val="10"/>
      <name val="Tms Rmn"/>
    </font>
    <font>
      <sz val="10"/>
      <name val="MS Sans Serif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5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1" fillId="0" borderId="0"/>
    <xf numFmtId="166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43" fontId="14" fillId="0" borderId="0" applyFont="0" applyFill="0" applyBorder="0" applyAlignment="0" applyProtection="0"/>
    <xf numFmtId="39" fontId="4" fillId="0" borderId="0"/>
    <xf numFmtId="0" fontId="3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166" fontId="3" fillId="2" borderId="3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6" fontId="3" fillId="2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86" fontId="3" fillId="2" borderId="0" xfId="1" applyNumberFormat="1" applyFont="1" applyFill="1" applyBorder="1" applyAlignment="1">
      <alignment horizontal="center" vertical="center"/>
    </xf>
    <xf numFmtId="186" fontId="3" fillId="2" borderId="3" xfId="1" applyNumberFormat="1" applyFont="1" applyFill="1" applyBorder="1" applyAlignment="1">
      <alignment horizontal="center" vertical="center"/>
    </xf>
    <xf numFmtId="186" fontId="3" fillId="2" borderId="3" xfId="1" applyNumberFormat="1" applyFont="1" applyFill="1" applyBorder="1" applyAlignment="1">
      <alignment vertical="center"/>
    </xf>
    <xf numFmtId="186" fontId="3" fillId="2" borderId="0" xfId="1" applyNumberFormat="1" applyFont="1" applyFill="1" applyBorder="1" applyAlignment="1">
      <alignment horizontal="right" vertical="center"/>
    </xf>
    <xf numFmtId="186" fontId="3" fillId="2" borderId="3" xfId="1" applyNumberFormat="1" applyFont="1" applyFill="1" applyBorder="1" applyAlignment="1">
      <alignment horizontal="right" vertical="center"/>
    </xf>
    <xf numFmtId="186" fontId="3" fillId="2" borderId="0" xfId="1" applyNumberFormat="1" applyFont="1" applyFill="1" applyBorder="1" applyAlignment="1">
      <alignment vertical="center"/>
    </xf>
    <xf numFmtId="2" fontId="0" fillId="0" borderId="0" xfId="1" applyNumberFormat="1" applyFont="1" applyAlignment="1">
      <alignment horizontal="center" vertical="center"/>
    </xf>
    <xf numFmtId="0" fontId="10" fillId="2" borderId="0" xfId="0" quotePrefix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/>
    </xf>
    <xf numFmtId="4" fontId="3" fillId="2" borderId="0" xfId="11" applyNumberFormat="1" applyFont="1" applyFill="1" applyBorder="1" applyAlignment="1">
      <alignment vertical="top"/>
    </xf>
    <xf numFmtId="0" fontId="0" fillId="0" borderId="0" xfId="0" applyAlignment="1">
      <alignment vertical="center" wrapText="1"/>
    </xf>
    <xf numFmtId="4" fontId="9" fillId="2" borderId="0" xfId="0" applyNumberFormat="1" applyFont="1" applyFill="1" applyBorder="1" applyAlignment="1">
      <alignment vertical="top"/>
    </xf>
    <xf numFmtId="0" fontId="3" fillId="2" borderId="0" xfId="47" applyFont="1" applyFill="1" applyBorder="1" applyAlignment="1" applyProtection="1">
      <alignment horizontal="center" vertical="top"/>
      <protection locked="0"/>
    </xf>
    <xf numFmtId="43" fontId="3" fillId="2" borderId="0" xfId="29" applyFont="1" applyFill="1" applyBorder="1" applyAlignment="1" applyProtection="1">
      <alignment horizontal="right" vertical="top"/>
      <protection locked="0"/>
    </xf>
    <xf numFmtId="43" fontId="3" fillId="2" borderId="0" xfId="29" applyFont="1" applyFill="1" applyBorder="1" applyAlignment="1" applyProtection="1">
      <alignment horizontal="left" vertical="top"/>
      <protection locked="0"/>
    </xf>
    <xf numFmtId="0" fontId="3" fillId="2" borderId="0" xfId="47" applyFont="1" applyFill="1" applyBorder="1" applyAlignment="1" applyProtection="1">
      <alignment vertical="top"/>
      <protection locked="0"/>
    </xf>
    <xf numFmtId="43" fontId="3" fillId="2" borderId="0" xfId="29" applyFont="1" applyFill="1" applyBorder="1" applyAlignment="1" applyProtection="1">
      <alignment vertical="top"/>
      <protection locked="0"/>
    </xf>
    <xf numFmtId="43" fontId="2" fillId="2" borderId="0" xfId="29" applyFont="1" applyFill="1" applyBorder="1" applyAlignment="1" applyProtection="1">
      <alignment horizontal="left" vertical="top"/>
      <protection locked="0"/>
    </xf>
    <xf numFmtId="0" fontId="2" fillId="2" borderId="0" xfId="47" applyFont="1" applyFill="1" applyBorder="1" applyAlignment="1" applyProtection="1">
      <alignment vertical="top"/>
      <protection locked="0"/>
    </xf>
    <xf numFmtId="43" fontId="3" fillId="2" borderId="0" xfId="29" applyFont="1" applyFill="1" applyBorder="1" applyAlignment="1">
      <alignment horizontal="right" vertical="top" wrapText="1"/>
    </xf>
    <xf numFmtId="0" fontId="3" fillId="2" borderId="0" xfId="48" applyFont="1" applyFill="1" applyBorder="1" applyAlignment="1">
      <alignment horizontal="center" vertical="top" wrapText="1"/>
    </xf>
    <xf numFmtId="43" fontId="3" fillId="2" borderId="0" xfId="29" applyFont="1" applyFill="1" applyBorder="1" applyAlignment="1">
      <alignment vertical="top"/>
    </xf>
    <xf numFmtId="0" fontId="3" fillId="2" borderId="0" xfId="48" applyFont="1" applyFill="1" applyBorder="1" applyAlignment="1">
      <alignment horizontal="left" vertical="top" wrapText="1"/>
    </xf>
    <xf numFmtId="43" fontId="3" fillId="2" borderId="0" xfId="29" applyFont="1" applyFill="1" applyBorder="1" applyAlignment="1">
      <alignment horizontal="left" vertical="top" wrapText="1"/>
    </xf>
    <xf numFmtId="0" fontId="3" fillId="2" borderId="0" xfId="48" applyFont="1" applyFill="1" applyBorder="1" applyAlignment="1">
      <alignment horizontal="left" vertical="top"/>
    </xf>
    <xf numFmtId="43" fontId="3" fillId="2" borderId="0" xfId="29" applyFont="1" applyFill="1" applyBorder="1" applyAlignment="1">
      <alignment horizontal="right" vertical="top"/>
    </xf>
    <xf numFmtId="43" fontId="3" fillId="2" borderId="0" xfId="29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center"/>
    </xf>
    <xf numFmtId="0" fontId="12" fillId="4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vertical="center"/>
    </xf>
    <xf numFmtId="0" fontId="12" fillId="2" borderId="3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2" fillId="4" borderId="4" xfId="0" applyFont="1" applyFill="1" applyBorder="1" applyAlignment="1" applyProtection="1">
      <alignment horizontal="center" vertical="center"/>
    </xf>
    <xf numFmtId="0" fontId="2" fillId="2" borderId="3" xfId="1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10" applyFont="1" applyFill="1" applyBorder="1" applyAlignment="1">
      <alignment horizontal="center" vertical="top"/>
    </xf>
    <xf numFmtId="0" fontId="2" fillId="2" borderId="3" xfId="10" applyFont="1" applyFill="1" applyBorder="1" applyAlignment="1">
      <alignment horizontal="left" vertical="top"/>
    </xf>
    <xf numFmtId="37" fontId="2" fillId="2" borderId="3" xfId="0" applyNumberFormat="1" applyFont="1" applyFill="1" applyBorder="1" applyAlignment="1">
      <alignment horizontal="right" vertical="top" wrapText="1"/>
    </xf>
    <xf numFmtId="167" fontId="3" fillId="2" borderId="3" xfId="0" applyNumberFormat="1" applyFont="1" applyFill="1" applyBorder="1" applyAlignment="1">
      <alignment horizontal="right" vertical="top"/>
    </xf>
    <xf numFmtId="167" fontId="3" fillId="2" borderId="3" xfId="0" applyNumberFormat="1" applyFont="1" applyFill="1" applyBorder="1" applyAlignment="1">
      <alignment horizontal="center" vertical="top"/>
    </xf>
    <xf numFmtId="171" fontId="3" fillId="2" borderId="3" xfId="49" applyNumberFormat="1" applyFont="1" applyFill="1" applyBorder="1" applyAlignment="1">
      <alignment horizontal="right" vertical="top"/>
    </xf>
    <xf numFmtId="189" fontId="3" fillId="2" borderId="3" xfId="0" applyNumberFormat="1" applyFont="1" applyFill="1" applyBorder="1" applyAlignment="1">
      <alignment horizontal="right" vertical="top" wrapText="1"/>
    </xf>
    <xf numFmtId="4" fontId="3" fillId="2" borderId="3" xfId="2" applyNumberFormat="1" applyFont="1" applyFill="1" applyBorder="1" applyAlignment="1">
      <alignment horizontal="right" vertical="top"/>
    </xf>
    <xf numFmtId="49" fontId="3" fillId="2" borderId="3" xfId="5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176" fontId="3" fillId="2" borderId="3" xfId="0" applyNumberFormat="1" applyFont="1" applyFill="1" applyBorder="1" applyAlignment="1">
      <alignment horizontal="right" vertical="top" wrapText="1"/>
    </xf>
    <xf numFmtId="39" fontId="2" fillId="2" borderId="3" xfId="0" applyNumberFormat="1" applyFont="1" applyFill="1" applyBorder="1" applyAlignment="1">
      <alignment horizontal="right" vertical="top"/>
    </xf>
    <xf numFmtId="39" fontId="2" fillId="2" borderId="3" xfId="3" quotePrefix="1" applyNumberFormat="1" applyFont="1" applyFill="1" applyBorder="1" applyAlignment="1" applyProtection="1">
      <alignment horizontal="center" wrapText="1"/>
    </xf>
    <xf numFmtId="0" fontId="3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2" borderId="3" xfId="51" applyFont="1" applyFill="1" applyBorder="1" applyAlignment="1">
      <alignment horizontal="right" vertical="top" wrapText="1"/>
    </xf>
    <xf numFmtId="4" fontId="3" fillId="2" borderId="3" xfId="11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 applyProtection="1">
      <alignment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vertical="top" wrapText="1"/>
    </xf>
    <xf numFmtId="0" fontId="3" fillId="2" borderId="3" xfId="10" applyFont="1" applyFill="1" applyBorder="1" applyAlignment="1">
      <alignment horizontal="left" vertical="top" wrapText="1"/>
    </xf>
    <xf numFmtId="0" fontId="15" fillId="2" borderId="0" xfId="0" applyFont="1" applyFill="1" applyBorder="1"/>
    <xf numFmtId="4" fontId="3" fillId="2" borderId="3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center" vertical="top"/>
    </xf>
    <xf numFmtId="4" fontId="3" fillId="2" borderId="3" xfId="49" applyNumberFormat="1" applyFont="1" applyFill="1" applyBorder="1" applyAlignment="1">
      <alignment horizontal="right" vertical="top"/>
    </xf>
    <xf numFmtId="4" fontId="2" fillId="2" borderId="3" xfId="3" applyNumberFormat="1" applyFont="1" applyFill="1" applyBorder="1" applyAlignment="1" applyProtection="1">
      <alignment horizontal="right"/>
    </xf>
    <xf numFmtId="4" fontId="2" fillId="2" borderId="3" xfId="3" applyNumberFormat="1" applyFont="1" applyFill="1" applyBorder="1" applyAlignment="1">
      <alignment horizontal="center"/>
    </xf>
    <xf numFmtId="4" fontId="2" fillId="2" borderId="3" xfId="37" applyNumberFormat="1" applyFont="1" applyFill="1" applyBorder="1" applyAlignment="1" applyProtection="1"/>
    <xf numFmtId="4" fontId="2" fillId="2" borderId="3" xfId="37" applyNumberFormat="1" applyFont="1" applyFill="1" applyBorder="1" applyAlignment="1" applyProtection="1">
      <protection locked="0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49" applyNumberFormat="1" applyFont="1" applyFill="1" applyBorder="1" applyAlignment="1">
      <alignment horizontal="right" vertical="center"/>
    </xf>
    <xf numFmtId="4" fontId="3" fillId="2" borderId="3" xfId="11" applyNumberFormat="1" applyFont="1" applyFill="1" applyBorder="1" applyAlignment="1">
      <alignment horizontal="center" vertical="top"/>
    </xf>
    <xf numFmtId="4" fontId="3" fillId="2" borderId="3" xfId="10" applyNumberFormat="1" applyFont="1" applyFill="1" applyBorder="1" applyAlignment="1">
      <alignment vertical="top"/>
    </xf>
    <xf numFmtId="4" fontId="3" fillId="2" borderId="3" xfId="10" applyNumberFormat="1" applyFont="1" applyFill="1" applyBorder="1" applyAlignment="1">
      <alignment horizontal="center" vertical="top"/>
    </xf>
    <xf numFmtId="4" fontId="12" fillId="2" borderId="3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 applyProtection="1">
      <alignment horizontal="right" vertical="center"/>
    </xf>
    <xf numFmtId="4" fontId="3" fillId="2" borderId="3" xfId="0" applyNumberFormat="1" applyFont="1" applyFill="1" applyBorder="1" applyAlignment="1" applyProtection="1">
      <alignment horizontal="right"/>
    </xf>
    <xf numFmtId="4" fontId="2" fillId="2" borderId="3" xfId="0" applyNumberFormat="1" applyFont="1" applyFill="1" applyBorder="1" applyAlignment="1">
      <alignment horizontal="right" vertical="center"/>
    </xf>
    <xf numFmtId="166" fontId="2" fillId="4" borderId="1" xfId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86" fontId="2" fillId="4" borderId="1" xfId="1" applyNumberFormat="1" applyFont="1" applyFill="1" applyBorder="1" applyAlignment="1">
      <alignment horizontal="center" vertical="center"/>
    </xf>
    <xf numFmtId="186" fontId="2" fillId="4" borderId="5" xfId="1" applyNumberFormat="1" applyFont="1" applyFill="1" applyBorder="1" applyAlignment="1">
      <alignment horizontal="center" vertical="center"/>
    </xf>
    <xf numFmtId="186" fontId="2" fillId="4" borderId="1" xfId="1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top"/>
    </xf>
    <xf numFmtId="39" fontId="2" fillId="4" borderId="3" xfId="0" applyNumberFormat="1" applyFont="1" applyFill="1" applyBorder="1" applyAlignment="1">
      <alignment horizontal="right" vertical="top"/>
    </xf>
    <xf numFmtId="39" fontId="2" fillId="4" borderId="3" xfId="3" quotePrefix="1" applyNumberFormat="1" applyFont="1" applyFill="1" applyBorder="1" applyAlignment="1" applyProtection="1">
      <alignment horizontal="center" wrapText="1"/>
    </xf>
    <xf numFmtId="4" fontId="2" fillId="4" borderId="3" xfId="3" applyNumberFormat="1" applyFont="1" applyFill="1" applyBorder="1" applyAlignment="1" applyProtection="1">
      <alignment horizontal="right"/>
    </xf>
    <xf numFmtId="4" fontId="2" fillId="4" borderId="3" xfId="3" applyNumberFormat="1" applyFont="1" applyFill="1" applyBorder="1" applyAlignment="1">
      <alignment horizontal="center"/>
    </xf>
    <xf numFmtId="4" fontId="2" fillId="4" borderId="3" xfId="37" applyNumberFormat="1" applyFont="1" applyFill="1" applyBorder="1" applyAlignment="1" applyProtection="1"/>
    <xf numFmtId="4" fontId="2" fillId="4" borderId="3" xfId="37" applyNumberFormat="1" applyFont="1" applyFill="1" applyBorder="1" applyAlignment="1" applyProtection="1">
      <protection locked="0"/>
    </xf>
    <xf numFmtId="39" fontId="2" fillId="4" borderId="4" xfId="0" applyNumberFormat="1" applyFont="1" applyFill="1" applyBorder="1" applyAlignment="1">
      <alignment horizontal="right" vertical="top"/>
    </xf>
    <xf numFmtId="39" fontId="2" fillId="4" borderId="4" xfId="3" quotePrefix="1" applyNumberFormat="1" applyFont="1" applyFill="1" applyBorder="1" applyAlignment="1" applyProtection="1">
      <alignment horizontal="center" wrapText="1"/>
    </xf>
    <xf numFmtId="0" fontId="9" fillId="4" borderId="2" xfId="0" applyFont="1" applyFill="1" applyBorder="1" applyAlignment="1">
      <alignment vertical="center"/>
    </xf>
    <xf numFmtId="0" fontId="12" fillId="4" borderId="2" xfId="0" applyFont="1" applyFill="1" applyBorder="1" applyAlignment="1" applyProtection="1">
      <alignment horizontal="center" vertical="center"/>
    </xf>
    <xf numFmtId="4" fontId="12" fillId="4" borderId="2" xfId="0" applyNumberFormat="1" applyFont="1" applyFill="1" applyBorder="1" applyAlignment="1">
      <alignment horizontal="right" vertical="center"/>
    </xf>
    <xf numFmtId="4" fontId="12" fillId="4" borderId="2" xfId="0" applyNumberFormat="1" applyFont="1" applyFill="1" applyBorder="1" applyAlignment="1" applyProtection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2" fillId="4" borderId="3" xfId="0" applyNumberFormat="1" applyFont="1" applyFill="1" applyBorder="1" applyAlignment="1" applyProtection="1">
      <alignment horizontal="right" vertical="center"/>
    </xf>
    <xf numFmtId="4" fontId="2" fillId="4" borderId="3" xfId="0" applyNumberFormat="1" applyFont="1" applyFill="1" applyBorder="1" applyAlignment="1">
      <alignment horizontal="right"/>
    </xf>
    <xf numFmtId="4" fontId="12" fillId="4" borderId="4" xfId="0" applyNumberFormat="1" applyFont="1" applyFill="1" applyBorder="1" applyAlignment="1">
      <alignment horizontal="right" vertical="center"/>
    </xf>
    <xf numFmtId="4" fontId="12" fillId="4" borderId="4" xfId="0" applyNumberFormat="1" applyFont="1" applyFill="1" applyBorder="1" applyAlignment="1" applyProtection="1">
      <alignment horizontal="right" vertical="center"/>
    </xf>
    <xf numFmtId="4" fontId="2" fillId="4" borderId="4" xfId="0" applyNumberFormat="1" applyFont="1" applyFill="1" applyBorder="1" applyAlignment="1" applyProtection="1">
      <alignment horizontal="right" vertical="center"/>
    </xf>
    <xf numFmtId="10" fontId="3" fillId="2" borderId="3" xfId="27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horizontal="right" vertical="top" wrapText="1"/>
    </xf>
    <xf numFmtId="4" fontId="3" fillId="2" borderId="3" xfId="2" applyNumberFormat="1" applyFont="1" applyFill="1" applyBorder="1" applyAlignment="1">
      <alignment horizontal="right" vertical="top" wrapText="1"/>
    </xf>
    <xf numFmtId="4" fontId="3" fillId="2" borderId="3" xfId="49" applyNumberFormat="1" applyFont="1" applyFill="1" applyBorder="1" applyAlignment="1">
      <alignment horizontal="right" vertical="top" wrapText="1"/>
    </xf>
    <xf numFmtId="4" fontId="3" fillId="2" borderId="3" xfId="11" applyNumberFormat="1" applyFont="1" applyFill="1" applyBorder="1" applyAlignment="1">
      <alignment horizontal="right" vertical="top" wrapText="1"/>
    </xf>
    <xf numFmtId="4" fontId="3" fillId="2" borderId="3" xfId="10" applyNumberFormat="1" applyFont="1" applyFill="1" applyBorder="1" applyAlignment="1">
      <alignment horizontal="right" vertical="top" wrapText="1"/>
    </xf>
    <xf numFmtId="39" fontId="2" fillId="3" borderId="3" xfId="3" quotePrefix="1" applyNumberFormat="1" applyFont="1" applyFill="1" applyBorder="1" applyAlignment="1" applyProtection="1">
      <alignment horizontal="center" wrapText="1"/>
    </xf>
    <xf numFmtId="39" fontId="3" fillId="2" borderId="3" xfId="0" applyNumberFormat="1" applyFont="1" applyFill="1" applyBorder="1" applyAlignment="1">
      <alignment horizontal="right" vertical="top"/>
    </xf>
    <xf numFmtId="39" fontId="3" fillId="2" borderId="3" xfId="3" quotePrefix="1" applyNumberFormat="1" applyFont="1" applyFill="1" applyBorder="1" applyAlignment="1" applyProtection="1">
      <alignment horizontal="center" wrapText="1"/>
    </xf>
    <xf numFmtId="4" fontId="3" fillId="2" borderId="3" xfId="3" applyNumberFormat="1" applyFont="1" applyFill="1" applyBorder="1" applyAlignment="1" applyProtection="1">
      <alignment horizontal="right"/>
    </xf>
    <xf numFmtId="4" fontId="3" fillId="2" borderId="3" xfId="3" applyNumberFormat="1" applyFont="1" applyFill="1" applyBorder="1" applyAlignment="1">
      <alignment horizontal="center"/>
    </xf>
    <xf numFmtId="4" fontId="3" fillId="2" borderId="3" xfId="37" applyNumberFormat="1" applyFont="1" applyFill="1" applyBorder="1" applyAlignment="1" applyProtection="1"/>
    <xf numFmtId="4" fontId="3" fillId="2" borderId="3" xfId="37" applyNumberFormat="1" applyFont="1" applyFill="1" applyBorder="1" applyAlignment="1" applyProtection="1">
      <protection locked="0"/>
    </xf>
    <xf numFmtId="39" fontId="2" fillId="2" borderId="3" xfId="3" quotePrefix="1" applyNumberFormat="1" applyFont="1" applyFill="1" applyBorder="1" applyAlignment="1" applyProtection="1">
      <alignment horizontal="left" wrapText="1"/>
    </xf>
    <xf numFmtId="39" fontId="3" fillId="2" borderId="3" xfId="3" quotePrefix="1" applyNumberFormat="1" applyFont="1" applyFill="1" applyBorder="1" applyAlignment="1" applyProtection="1">
      <alignment horizontal="left" wrapText="1"/>
    </xf>
    <xf numFmtId="4" fontId="3" fillId="2" borderId="3" xfId="3" applyNumberFormat="1" applyFont="1" applyFill="1" applyBorder="1" applyAlignment="1" applyProtection="1">
      <alignment horizontal="right" vertical="center"/>
    </xf>
    <xf numFmtId="4" fontId="3" fillId="2" borderId="3" xfId="3" applyNumberFormat="1" applyFont="1" applyFill="1" applyBorder="1" applyAlignment="1">
      <alignment horizontal="center" vertical="center"/>
    </xf>
    <xf numFmtId="4" fontId="3" fillId="2" borderId="3" xfId="37" applyNumberFormat="1" applyFont="1" applyFill="1" applyBorder="1" applyAlignment="1" applyProtection="1">
      <alignment vertical="center"/>
    </xf>
    <xf numFmtId="39" fontId="3" fillId="2" borderId="3" xfId="0" applyNumberFormat="1" applyFont="1" applyFill="1" applyBorder="1" applyAlignment="1">
      <alignment horizontal="right" vertical="top" wrapText="1"/>
    </xf>
    <xf numFmtId="4" fontId="3" fillId="2" borderId="3" xfId="49" applyNumberFormat="1" applyFont="1" applyFill="1" applyBorder="1" applyAlignment="1">
      <alignment horizontal="right"/>
    </xf>
    <xf numFmtId="39" fontId="3" fillId="2" borderId="3" xfId="3" quotePrefix="1" applyNumberFormat="1" applyFont="1" applyFill="1" applyBorder="1" applyAlignment="1" applyProtection="1">
      <alignment horizontal="left" vertical="top" wrapText="1"/>
    </xf>
    <xf numFmtId="176" fontId="3" fillId="2" borderId="3" xfId="0" applyNumberFormat="1" applyFont="1" applyFill="1" applyBorder="1" applyAlignment="1">
      <alignment vertical="top"/>
    </xf>
    <xf numFmtId="37" fontId="3" fillId="2" borderId="3" xfId="0" applyNumberFormat="1" applyFont="1" applyFill="1" applyBorder="1" applyAlignment="1">
      <alignment vertical="top" wrapText="1"/>
    </xf>
    <xf numFmtId="37" fontId="3" fillId="2" borderId="3" xfId="0" applyNumberFormat="1" applyFont="1" applyFill="1" applyBorder="1" applyAlignment="1">
      <alignment horizontal="right" vertical="top" wrapText="1"/>
    </xf>
    <xf numFmtId="192" fontId="3" fillId="2" borderId="3" xfId="1" applyNumberFormat="1" applyFont="1" applyFill="1" applyBorder="1" applyAlignment="1">
      <alignment horizontal="right" vertical="top" wrapText="1"/>
    </xf>
    <xf numFmtId="39" fontId="3" fillId="2" borderId="0" xfId="3" applyFont="1" applyFill="1" applyBorder="1" applyAlignment="1">
      <alignment horizontal="left" vertical="center" wrapText="1"/>
    </xf>
    <xf numFmtId="186" fontId="3" fillId="2" borderId="3" xfId="1" applyNumberFormat="1" applyFont="1" applyFill="1" applyBorder="1" applyAlignment="1">
      <alignment horizontal="right" vertical="center" wrapText="1"/>
    </xf>
    <xf numFmtId="186" fontId="3" fillId="2" borderId="0" xfId="1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0" fontId="3" fillId="2" borderId="3" xfId="0" applyNumberFormat="1" applyFont="1" applyFill="1" applyBorder="1" applyAlignment="1">
      <alignment horizontal="right" vertical="top"/>
    </xf>
    <xf numFmtId="40" fontId="3" fillId="2" borderId="3" xfId="0" applyNumberFormat="1" applyFont="1" applyFill="1" applyBorder="1" applyAlignment="1">
      <alignment horizontal="center" vertical="top"/>
    </xf>
    <xf numFmtId="40" fontId="3" fillId="2" borderId="3" xfId="49" applyNumberFormat="1" applyFont="1" applyFill="1" applyBorder="1" applyAlignment="1">
      <alignment horizontal="right" vertical="top"/>
    </xf>
    <xf numFmtId="40" fontId="2" fillId="4" borderId="3" xfId="3" applyNumberFormat="1" applyFont="1" applyFill="1" applyBorder="1" applyAlignment="1" applyProtection="1">
      <alignment horizontal="right"/>
    </xf>
    <xf numFmtId="40" fontId="2" fillId="4" borderId="3" xfId="3" applyNumberFormat="1" applyFont="1" applyFill="1" applyBorder="1" applyAlignment="1">
      <alignment horizontal="center"/>
    </xf>
    <xf numFmtId="40" fontId="2" fillId="4" borderId="3" xfId="37" applyNumberFormat="1" applyFont="1" applyFill="1" applyBorder="1" applyAlignment="1" applyProtection="1"/>
    <xf numFmtId="40" fontId="2" fillId="4" borderId="3" xfId="37" applyNumberFormat="1" applyFont="1" applyFill="1" applyBorder="1" applyAlignment="1" applyProtection="1">
      <protection locked="0"/>
    </xf>
    <xf numFmtId="0" fontId="9" fillId="4" borderId="4" xfId="0" applyFont="1" applyFill="1" applyBorder="1" applyAlignment="1">
      <alignment vertical="center"/>
    </xf>
    <xf numFmtId="2" fontId="0" fillId="2" borderId="0" xfId="1" applyNumberFormat="1" applyFont="1" applyFill="1" applyAlignment="1">
      <alignment horizontal="center" vertical="center"/>
    </xf>
    <xf numFmtId="39" fontId="2" fillId="4" borderId="3" xfId="3" quotePrefix="1" applyNumberFormat="1" applyFont="1" applyFill="1" applyBorder="1" applyAlignment="1" applyProtection="1">
      <alignment horizontal="center"/>
    </xf>
    <xf numFmtId="9" fontId="12" fillId="4" borderId="3" xfId="27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top"/>
    </xf>
    <xf numFmtId="176" fontId="2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vertical="top"/>
    </xf>
    <xf numFmtId="39" fontId="3" fillId="2" borderId="3" xfId="3" quotePrefix="1" applyNumberFormat="1" applyFont="1" applyFill="1" applyBorder="1" applyAlignment="1" applyProtection="1">
      <alignment wrapText="1"/>
    </xf>
    <xf numFmtId="43" fontId="3" fillId="2" borderId="0" xfId="29" applyFont="1" applyFill="1" applyBorder="1" applyAlignment="1" applyProtection="1">
      <alignment horizontal="center" vertical="top"/>
      <protection locked="0"/>
    </xf>
    <xf numFmtId="40" fontId="3" fillId="2" borderId="3" xfId="0" applyNumberFormat="1" applyFont="1" applyFill="1" applyBorder="1" applyAlignment="1" applyProtection="1">
      <alignment horizontal="right"/>
    </xf>
    <xf numFmtId="0" fontId="15" fillId="2" borderId="7" xfId="0" applyFont="1" applyFill="1" applyBorder="1"/>
    <xf numFmtId="39" fontId="3" fillId="2" borderId="4" xfId="0" applyNumberFormat="1" applyFont="1" applyFill="1" applyBorder="1" applyAlignment="1">
      <alignment vertical="top"/>
    </xf>
    <xf numFmtId="39" fontId="3" fillId="2" borderId="4" xfId="3" quotePrefix="1" applyNumberFormat="1" applyFont="1" applyFill="1" applyBorder="1" applyAlignment="1" applyProtection="1">
      <alignment horizontal="center" wrapText="1"/>
    </xf>
    <xf numFmtId="4" fontId="3" fillId="2" borderId="4" xfId="3" applyNumberFormat="1" applyFont="1" applyFill="1" applyBorder="1" applyAlignment="1" applyProtection="1">
      <alignment horizontal="right"/>
    </xf>
    <xf numFmtId="4" fontId="3" fillId="2" borderId="4" xfId="3" applyNumberFormat="1" applyFont="1" applyFill="1" applyBorder="1" applyAlignment="1">
      <alignment horizontal="center"/>
    </xf>
    <xf numFmtId="4" fontId="3" fillId="2" borderId="4" xfId="37" applyNumberFormat="1" applyFont="1" applyFill="1" applyBorder="1" applyAlignment="1" applyProtection="1"/>
    <xf numFmtId="4" fontId="3" fillId="2" borderId="4" xfId="49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left" vertical="top" wrapText="1"/>
    </xf>
    <xf numFmtId="176" fontId="3" fillId="2" borderId="4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right" vertical="top"/>
    </xf>
    <xf numFmtId="4" fontId="3" fillId="2" borderId="4" xfId="0" applyNumberFormat="1" applyFont="1" applyFill="1" applyBorder="1" applyAlignment="1">
      <alignment horizontal="center" vertical="top"/>
    </xf>
    <xf numFmtId="43" fontId="3" fillId="2" borderId="0" xfId="29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left" vertical="top" wrapText="1"/>
    </xf>
    <xf numFmtId="4" fontId="16" fillId="2" borderId="3" xfId="0" applyNumberFormat="1" applyFont="1" applyFill="1" applyBorder="1" applyAlignment="1">
      <alignment horizontal="right" vertical="top"/>
    </xf>
    <xf numFmtId="4" fontId="16" fillId="2" borderId="3" xfId="0" applyNumberFormat="1" applyFont="1" applyFill="1" applyBorder="1" applyAlignment="1">
      <alignment horizontal="center" vertical="top"/>
    </xf>
    <xf numFmtId="2" fontId="7" fillId="2" borderId="3" xfId="1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40" fontId="16" fillId="2" borderId="3" xfId="11" applyNumberFormat="1" applyFont="1" applyFill="1" applyBorder="1" applyAlignment="1">
      <alignment vertical="top"/>
    </xf>
    <xf numFmtId="40" fontId="16" fillId="2" borderId="3" xfId="11" applyNumberFormat="1" applyFont="1" applyFill="1" applyBorder="1" applyAlignment="1">
      <alignment horizontal="center" vertical="top"/>
    </xf>
    <xf numFmtId="40" fontId="16" fillId="2" borderId="3" xfId="49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vertical="top"/>
    </xf>
    <xf numFmtId="2" fontId="19" fillId="2" borderId="3" xfId="1" applyNumberFormat="1" applyFont="1" applyFill="1" applyBorder="1" applyAlignment="1">
      <alignment horizontal="right"/>
    </xf>
    <xf numFmtId="2" fontId="19" fillId="2" borderId="3" xfId="1" applyNumberFormat="1" applyFont="1" applyFill="1" applyBorder="1" applyAlignment="1">
      <alignment horizontal="center"/>
    </xf>
    <xf numFmtId="4" fontId="3" fillId="2" borderId="3" xfId="27" applyNumberFormat="1" applyFont="1" applyFill="1" applyBorder="1" applyAlignment="1"/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right" vertical="top"/>
    </xf>
    <xf numFmtId="39" fontId="2" fillId="2" borderId="2" xfId="3" quotePrefix="1" applyNumberFormat="1" applyFont="1" applyFill="1" applyBorder="1" applyAlignment="1" applyProtection="1">
      <alignment horizontal="center" wrapText="1"/>
    </xf>
    <xf numFmtId="4" fontId="2" fillId="2" borderId="2" xfId="3" applyNumberFormat="1" applyFont="1" applyFill="1" applyBorder="1" applyAlignment="1" applyProtection="1">
      <alignment horizontal="right"/>
    </xf>
    <xf numFmtId="4" fontId="2" fillId="2" borderId="2" xfId="3" applyNumberFormat="1" applyFont="1" applyFill="1" applyBorder="1" applyAlignment="1">
      <alignment horizontal="center"/>
    </xf>
    <xf numFmtId="4" fontId="2" fillId="2" borderId="2" xfId="37" applyNumberFormat="1" applyFont="1" applyFill="1" applyBorder="1" applyAlignment="1" applyProtection="1"/>
    <xf numFmtId="4" fontId="2" fillId="2" borderId="2" xfId="37" applyNumberFormat="1" applyFont="1" applyFill="1" applyBorder="1" applyAlignment="1" applyProtection="1">
      <protection locked="0"/>
    </xf>
    <xf numFmtId="40" fontId="2" fillId="4" borderId="4" xfId="3" applyNumberFormat="1" applyFont="1" applyFill="1" applyBorder="1" applyAlignment="1" applyProtection="1">
      <alignment horizontal="right"/>
    </xf>
    <xf numFmtId="40" fontId="2" fillId="4" borderId="4" xfId="3" applyNumberFormat="1" applyFont="1" applyFill="1" applyBorder="1" applyAlignment="1">
      <alignment horizontal="center"/>
    </xf>
    <xf numFmtId="40" fontId="2" fillId="4" borderId="4" xfId="37" applyNumberFormat="1" applyFont="1" applyFill="1" applyBorder="1" applyAlignment="1" applyProtection="1"/>
    <xf numFmtId="40" fontId="2" fillId="4" borderId="4" xfId="37" applyNumberFormat="1" applyFont="1" applyFill="1" applyBorder="1" applyAlignment="1" applyProtection="1">
      <protection locked="0"/>
    </xf>
    <xf numFmtId="176" fontId="11" fillId="2" borderId="4" xfId="0" applyNumberFormat="1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vertical="top"/>
    </xf>
    <xf numFmtId="2" fontId="7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quotePrefix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>
      <alignment horizontal="center"/>
    </xf>
    <xf numFmtId="43" fontId="3" fillId="2" borderId="0" xfId="29" applyFont="1" applyFill="1" applyBorder="1" applyAlignment="1">
      <alignment horizontal="center" vertical="top"/>
    </xf>
    <xf numFmtId="43" fontId="3" fillId="2" borderId="0" xfId="29" applyFont="1" applyFill="1" applyBorder="1" applyAlignment="1" applyProtection="1">
      <alignment horizontal="center" vertical="top"/>
      <protection locked="0"/>
    </xf>
    <xf numFmtId="43" fontId="2" fillId="2" borderId="0" xfId="29" applyFont="1" applyFill="1" applyBorder="1" applyAlignment="1" applyProtection="1">
      <alignment horizontal="center" vertical="top"/>
      <protection locked="0"/>
    </xf>
    <xf numFmtId="43" fontId="3" fillId="2" borderId="0" xfId="29" applyFont="1" applyFill="1" applyBorder="1" applyAlignment="1">
      <alignment horizontal="center" vertical="top" wrapText="1"/>
    </xf>
  </cellXfs>
  <cellStyles count="52">
    <cellStyle name="Comma_ANALISIS EL PUERTO" xfId="32"/>
    <cellStyle name="Millares" xfId="1" builtinId="3"/>
    <cellStyle name="Millares 10" xfId="11"/>
    <cellStyle name="Millares 10 2" xfId="38"/>
    <cellStyle name="Millares 10 4" xfId="30"/>
    <cellStyle name="Millares 11" xfId="17"/>
    <cellStyle name="Millares 13" xfId="31"/>
    <cellStyle name="Millares 14" xfId="4"/>
    <cellStyle name="Millares 15" xfId="22"/>
    <cellStyle name="Millares 15 2 2" xfId="44"/>
    <cellStyle name="Millares 16" xfId="34"/>
    <cellStyle name="Millares 2" xfId="13"/>
    <cellStyle name="Millares 2 11" xfId="23"/>
    <cellStyle name="Millares 2 2" xfId="8"/>
    <cellStyle name="Millares 2 2 2" xfId="5"/>
    <cellStyle name="Millares 2 2 2 4" xfId="25"/>
    <cellStyle name="Millares 2 4" xfId="49"/>
    <cellStyle name="Millares 3" xfId="33"/>
    <cellStyle name="Millares 3 3" xfId="15"/>
    <cellStyle name="Millares 3 3 2" xfId="36"/>
    <cellStyle name="Millares 4" xfId="14"/>
    <cellStyle name="Millares 4 2 2" xfId="37"/>
    <cellStyle name="Millares 5" xfId="16"/>
    <cellStyle name="Millares 5 2" xfId="29"/>
    <cellStyle name="Millares 5 2 2" xfId="35"/>
    <cellStyle name="Millares 5 3" xfId="20"/>
    <cellStyle name="Millares 5 3 2" xfId="18"/>
    <cellStyle name="Millares 7 2" xfId="26"/>
    <cellStyle name="Millares 7 2 2" xfId="42"/>
    <cellStyle name="Millares 8" xfId="40"/>
    <cellStyle name="Millares 9" xfId="12"/>
    <cellStyle name="Moneda 3 2" xfId="45"/>
    <cellStyle name="Normal" xfId="0" builtinId="0"/>
    <cellStyle name="Normal 10" xfId="6"/>
    <cellStyle name="Normal 10 2" xfId="21"/>
    <cellStyle name="Normal 10 2 2" xfId="39"/>
    <cellStyle name="Normal 13 2" xfId="9"/>
    <cellStyle name="Normal 19 4" xfId="46"/>
    <cellStyle name="Normal 2 2" xfId="2"/>
    <cellStyle name="Normal 2 2 2" xfId="28"/>
    <cellStyle name="Normal 2 3" xfId="10"/>
    <cellStyle name="Normal 2 3 2" xfId="48"/>
    <cellStyle name="Normal 3" xfId="3"/>
    <cellStyle name="Normal 31_correccion de averia ac.hatillo prov.hato mayor oct.2011" xfId="51"/>
    <cellStyle name="Normal 39" xfId="41"/>
    <cellStyle name="Normal 44" xfId="24"/>
    <cellStyle name="Normal 5" xfId="7"/>
    <cellStyle name="Normal 85" xfId="43"/>
    <cellStyle name="Normal_Hoja1" xfId="50"/>
    <cellStyle name="Normal_REC. 1 No.204-05 AL AC. LA ANGELINA-LA CANA-Las guaranas-_REC. 3 No. xxx-08 AL 018-02 ACUEDUCTO MULTIPLE ANGELINA-LAS CANAS- LAS GUARANAS" xfId="47"/>
    <cellStyle name="Porcentaje" xfId="27" builtinId="5"/>
    <cellStyle name="Porcentaje 2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114304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104779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104779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114304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114304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2</xdr:col>
      <xdr:colOff>303300</xdr:colOff>
      <xdr:row>230</xdr:row>
      <xdr:rowOff>104779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47005875"/>
          <a:ext cx="1977629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0</xdr:row>
      <xdr:rowOff>165653</xdr:rowOff>
    </xdr:from>
    <xdr:to>
      <xdr:col>1</xdr:col>
      <xdr:colOff>588065</xdr:colOff>
      <xdr:row>4</xdr:row>
      <xdr:rowOff>198784</xdr:rowOff>
    </xdr:to>
    <xdr:pic>
      <xdr:nvPicPr>
        <xdr:cNvPr id="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5653"/>
          <a:ext cx="932622" cy="70402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8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8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7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8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8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1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2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2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4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7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8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8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9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9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29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0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0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6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30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31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332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3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3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3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3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5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5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5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6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1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8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9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92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9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9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49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49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1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2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522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2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2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2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2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2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2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3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3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4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5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6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38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6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6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7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59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0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230</xdr:row>
      <xdr:rowOff>114300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4286250" y="4493895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4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5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230</xdr:row>
      <xdr:rowOff>114300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4286250" y="449389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114300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905000" y="44938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8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7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8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698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02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8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0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8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8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6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57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58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65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66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68" name="Text Box 9"/>
        <xdr:cNvSpPr txBox="1">
          <a:spLocks noChangeArrowheads="1"/>
        </xdr:cNvSpPr>
      </xdr:nvSpPr>
      <xdr:spPr bwMode="auto">
        <a:xfrm>
          <a:off x="4286250" y="44938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3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4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1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4286250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600075" y="44938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4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0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0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23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24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7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2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0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31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32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34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7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3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0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56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57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0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64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65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66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67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0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7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5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88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89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890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89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899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00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3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0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5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1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22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23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2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30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31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32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33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6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3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5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4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4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55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56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5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63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64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65" name="Text Box 8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9525</xdr:colOff>
      <xdr:row>229</xdr:row>
      <xdr:rowOff>152400</xdr:rowOff>
    </xdr:to>
    <xdr:sp macro="" textlink="">
      <xdr:nvSpPr>
        <xdr:cNvPr id="966" name="Text Box 9"/>
        <xdr:cNvSpPr txBox="1">
          <a:spLocks noChangeArrowheads="1"/>
        </xdr:cNvSpPr>
      </xdr:nvSpPr>
      <xdr:spPr bwMode="auto">
        <a:xfrm>
          <a:off x="4286250" y="45539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69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1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2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4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5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8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0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1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3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4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5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229</xdr:row>
      <xdr:rowOff>0</xdr:rowOff>
    </xdr:from>
    <xdr:to>
      <xdr:col>3</xdr:col>
      <xdr:colOff>104775</xdr:colOff>
      <xdr:row>229</xdr:row>
      <xdr:rowOff>142875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4286250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229</xdr:row>
      <xdr:rowOff>0</xdr:rowOff>
    </xdr:from>
    <xdr:to>
      <xdr:col>1</xdr:col>
      <xdr:colOff>99391</xdr:colOff>
      <xdr:row>229</xdr:row>
      <xdr:rowOff>142875</xdr:rowOff>
    </xdr:to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600075" y="45539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990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991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992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993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994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995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999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00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01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02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03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08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09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11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95250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1905000" y="473868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95250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1905000" y="473868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85725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1905000" y="473868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85725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1905000" y="473868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29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34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35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38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39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42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43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44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45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48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49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95250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905000" y="473868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95250</xdr:rowOff>
    </xdr:to>
    <xdr:sp macro="" textlink="">
      <xdr:nvSpPr>
        <xdr:cNvPr id="1051" name="Text Box 9"/>
        <xdr:cNvSpPr txBox="1">
          <a:spLocks noChangeArrowheads="1"/>
        </xdr:cNvSpPr>
      </xdr:nvSpPr>
      <xdr:spPr bwMode="auto">
        <a:xfrm>
          <a:off x="1905000" y="473868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85725</xdr:rowOff>
    </xdr:to>
    <xdr:sp macro="" textlink="">
      <xdr:nvSpPr>
        <xdr:cNvPr id="1052" name="Text Box 8"/>
        <xdr:cNvSpPr txBox="1">
          <a:spLocks noChangeArrowheads="1"/>
        </xdr:cNvSpPr>
      </xdr:nvSpPr>
      <xdr:spPr bwMode="auto">
        <a:xfrm>
          <a:off x="1905000" y="473868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85725</xdr:rowOff>
    </xdr:to>
    <xdr:sp macro="" textlink="">
      <xdr:nvSpPr>
        <xdr:cNvPr id="1053" name="Text Box 9"/>
        <xdr:cNvSpPr txBox="1">
          <a:spLocks noChangeArrowheads="1"/>
        </xdr:cNvSpPr>
      </xdr:nvSpPr>
      <xdr:spPr bwMode="auto">
        <a:xfrm>
          <a:off x="1905000" y="473868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66675</xdr:rowOff>
    </xdr:to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1905000" y="47386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57150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1905000" y="47386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47625</xdr:rowOff>
    </xdr:to>
    <xdr:sp macro="" textlink="">
      <xdr:nvSpPr>
        <xdr:cNvPr id="1059" name="Text Box 9"/>
        <xdr:cNvSpPr txBox="1">
          <a:spLocks noChangeArrowheads="1"/>
        </xdr:cNvSpPr>
      </xdr:nvSpPr>
      <xdr:spPr bwMode="auto">
        <a:xfrm>
          <a:off x="1905000" y="473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60" name="Text Box 8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38100</xdr:rowOff>
    </xdr:to>
    <xdr:sp macro="" textlink="">
      <xdr:nvSpPr>
        <xdr:cNvPr id="1061" name="Text Box 9"/>
        <xdr:cNvSpPr txBox="1">
          <a:spLocks noChangeArrowheads="1"/>
        </xdr:cNvSpPr>
      </xdr:nvSpPr>
      <xdr:spPr bwMode="auto">
        <a:xfrm>
          <a:off x="1905000" y="4738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142875</xdr:rowOff>
    </xdr:to>
    <xdr:sp macro="" textlink="">
      <xdr:nvSpPr>
        <xdr:cNvPr id="1062" name="Text Box 9"/>
        <xdr:cNvSpPr txBox="1">
          <a:spLocks noChangeArrowheads="1"/>
        </xdr:cNvSpPr>
      </xdr:nvSpPr>
      <xdr:spPr bwMode="auto">
        <a:xfrm>
          <a:off x="1905000" y="4730115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85725</xdr:rowOff>
    </xdr:to>
    <xdr:sp macro="" textlink="">
      <xdr:nvSpPr>
        <xdr:cNvPr id="1063" name="Text Box 8"/>
        <xdr:cNvSpPr txBox="1">
          <a:spLocks noChangeArrowheads="1"/>
        </xdr:cNvSpPr>
      </xdr:nvSpPr>
      <xdr:spPr bwMode="auto">
        <a:xfrm>
          <a:off x="1905000" y="47386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85725</xdr:rowOff>
    </xdr:to>
    <xdr:sp macro="" textlink="">
      <xdr:nvSpPr>
        <xdr:cNvPr id="1064" name="Text Box 9"/>
        <xdr:cNvSpPr txBox="1">
          <a:spLocks noChangeArrowheads="1"/>
        </xdr:cNvSpPr>
      </xdr:nvSpPr>
      <xdr:spPr bwMode="auto">
        <a:xfrm>
          <a:off x="1905000" y="47386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95250</xdr:rowOff>
    </xdr:to>
    <xdr:sp macro="" textlink="">
      <xdr:nvSpPr>
        <xdr:cNvPr id="1065" name="Text Box 8"/>
        <xdr:cNvSpPr txBox="1">
          <a:spLocks noChangeArrowheads="1"/>
        </xdr:cNvSpPr>
      </xdr:nvSpPr>
      <xdr:spPr bwMode="auto">
        <a:xfrm>
          <a:off x="1905000" y="473868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95250</xdr:rowOff>
    </xdr:to>
    <xdr:sp macro="" textlink="">
      <xdr:nvSpPr>
        <xdr:cNvPr id="1066" name="Text Box 9"/>
        <xdr:cNvSpPr txBox="1">
          <a:spLocks noChangeArrowheads="1"/>
        </xdr:cNvSpPr>
      </xdr:nvSpPr>
      <xdr:spPr bwMode="auto">
        <a:xfrm>
          <a:off x="1905000" y="473868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85725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905000" y="47386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85725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1905000" y="47386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118027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1905000" y="2025967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108502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1905000" y="2025967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108502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1905000" y="2025967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118027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905000" y="2025967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118027</xdr:rowOff>
    </xdr:to>
    <xdr:sp macro="" textlink="">
      <xdr:nvSpPr>
        <xdr:cNvPr id="1081" name="Text Box 9"/>
        <xdr:cNvSpPr txBox="1">
          <a:spLocks noChangeArrowheads="1"/>
        </xdr:cNvSpPr>
      </xdr:nvSpPr>
      <xdr:spPr bwMode="auto">
        <a:xfrm>
          <a:off x="1905000" y="2025967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227</xdr:row>
      <xdr:rowOff>0</xdr:rowOff>
    </xdr:from>
    <xdr:to>
      <xdr:col>2</xdr:col>
      <xdr:colOff>301901</xdr:colOff>
      <xdr:row>228</xdr:row>
      <xdr:rowOff>108502</xdr:rowOff>
    </xdr:to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1905000" y="2025967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227</xdr:row>
      <xdr:rowOff>142875</xdr:rowOff>
    </xdr:from>
    <xdr:to>
      <xdr:col>2</xdr:col>
      <xdr:colOff>330476</xdr:colOff>
      <xdr:row>228</xdr:row>
      <xdr:rowOff>165652</xdr:rowOff>
    </xdr:to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1933575" y="204025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84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85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86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87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89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90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91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092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093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095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98977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1905000" y="205835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98977</xdr:rowOff>
    </xdr:to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1905000" y="205835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89452</xdr:rowOff>
    </xdr:to>
    <xdr:sp macro="" textlink="">
      <xdr:nvSpPr>
        <xdr:cNvPr id="1110" name="Text Box 8"/>
        <xdr:cNvSpPr txBox="1">
          <a:spLocks noChangeArrowheads="1"/>
        </xdr:cNvSpPr>
      </xdr:nvSpPr>
      <xdr:spPr bwMode="auto">
        <a:xfrm>
          <a:off x="1905000" y="205835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89452</xdr:rowOff>
    </xdr:to>
    <xdr:sp macro="" textlink="">
      <xdr:nvSpPr>
        <xdr:cNvPr id="1111" name="Text Box 9"/>
        <xdr:cNvSpPr txBox="1">
          <a:spLocks noChangeArrowheads="1"/>
        </xdr:cNvSpPr>
      </xdr:nvSpPr>
      <xdr:spPr bwMode="auto">
        <a:xfrm>
          <a:off x="1905000" y="205835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13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15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16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17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20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21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24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25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43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98977</xdr:rowOff>
    </xdr:to>
    <xdr:sp macro="" textlink="">
      <xdr:nvSpPr>
        <xdr:cNvPr id="1144" name="Text Box 8"/>
        <xdr:cNvSpPr txBox="1">
          <a:spLocks noChangeArrowheads="1"/>
        </xdr:cNvSpPr>
      </xdr:nvSpPr>
      <xdr:spPr bwMode="auto">
        <a:xfrm>
          <a:off x="1905000" y="205835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98977</xdr:rowOff>
    </xdr:to>
    <xdr:sp macro="" textlink="">
      <xdr:nvSpPr>
        <xdr:cNvPr id="1145" name="Text Box 9"/>
        <xdr:cNvSpPr txBox="1">
          <a:spLocks noChangeArrowheads="1"/>
        </xdr:cNvSpPr>
      </xdr:nvSpPr>
      <xdr:spPr bwMode="auto">
        <a:xfrm>
          <a:off x="1905000" y="205835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89452</xdr:rowOff>
    </xdr:to>
    <xdr:sp macro="" textlink="">
      <xdr:nvSpPr>
        <xdr:cNvPr id="1146" name="Text Box 8"/>
        <xdr:cNvSpPr txBox="1">
          <a:spLocks noChangeArrowheads="1"/>
        </xdr:cNvSpPr>
      </xdr:nvSpPr>
      <xdr:spPr bwMode="auto">
        <a:xfrm>
          <a:off x="1905000" y="205835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89452</xdr:rowOff>
    </xdr:to>
    <xdr:sp macro="" textlink="">
      <xdr:nvSpPr>
        <xdr:cNvPr id="1147" name="Text Box 9"/>
        <xdr:cNvSpPr txBox="1">
          <a:spLocks noChangeArrowheads="1"/>
        </xdr:cNvSpPr>
      </xdr:nvSpPr>
      <xdr:spPr bwMode="auto">
        <a:xfrm>
          <a:off x="1905000" y="205835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70402</xdr:rowOff>
    </xdr:to>
    <xdr:sp macro="" textlink="">
      <xdr:nvSpPr>
        <xdr:cNvPr id="1149" name="Text Box 9"/>
        <xdr:cNvSpPr txBox="1">
          <a:spLocks noChangeArrowheads="1"/>
        </xdr:cNvSpPr>
      </xdr:nvSpPr>
      <xdr:spPr bwMode="auto">
        <a:xfrm>
          <a:off x="1905000" y="20583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50" name="Text Box 8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60877</xdr:rowOff>
    </xdr:to>
    <xdr:sp macro="" textlink="">
      <xdr:nvSpPr>
        <xdr:cNvPr id="1151" name="Text Box 9"/>
        <xdr:cNvSpPr txBox="1">
          <a:spLocks noChangeArrowheads="1"/>
        </xdr:cNvSpPr>
      </xdr:nvSpPr>
      <xdr:spPr bwMode="auto">
        <a:xfrm>
          <a:off x="1905000" y="205835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51352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1905000" y="205835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54" name="Text Box 8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230</xdr:row>
      <xdr:rowOff>41827</xdr:rowOff>
    </xdr:to>
    <xdr:sp macro="" textlink="">
      <xdr:nvSpPr>
        <xdr:cNvPr id="1155" name="Text Box 9"/>
        <xdr:cNvSpPr txBox="1">
          <a:spLocks noChangeArrowheads="1"/>
        </xdr:cNvSpPr>
      </xdr:nvSpPr>
      <xdr:spPr bwMode="auto">
        <a:xfrm>
          <a:off x="1905000" y="205835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228</xdr:row>
      <xdr:rowOff>104775</xdr:rowOff>
    </xdr:from>
    <xdr:to>
      <xdr:col>1</xdr:col>
      <xdr:colOff>1409700</xdr:colOff>
      <xdr:row>229</xdr:row>
      <xdr:rowOff>114300</xdr:rowOff>
    </xdr:to>
    <xdr:sp macro="" textlink="">
      <xdr:nvSpPr>
        <xdr:cNvPr id="1156" name="Text Box 9"/>
        <xdr:cNvSpPr txBox="1">
          <a:spLocks noChangeArrowheads="1"/>
        </xdr:cNvSpPr>
      </xdr:nvSpPr>
      <xdr:spPr bwMode="auto">
        <a:xfrm>
          <a:off x="1905000" y="205263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89452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1905000" y="205835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89452</xdr:rowOff>
    </xdr:to>
    <xdr:sp macro="" textlink="">
      <xdr:nvSpPr>
        <xdr:cNvPr id="1158" name="Text Box 9"/>
        <xdr:cNvSpPr txBox="1">
          <a:spLocks noChangeArrowheads="1"/>
        </xdr:cNvSpPr>
      </xdr:nvSpPr>
      <xdr:spPr bwMode="auto">
        <a:xfrm>
          <a:off x="1905000" y="205835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98977</xdr:rowOff>
    </xdr:to>
    <xdr:sp macro="" textlink="">
      <xdr:nvSpPr>
        <xdr:cNvPr id="1159" name="Text Box 8"/>
        <xdr:cNvSpPr txBox="1">
          <a:spLocks noChangeArrowheads="1"/>
        </xdr:cNvSpPr>
      </xdr:nvSpPr>
      <xdr:spPr bwMode="auto">
        <a:xfrm>
          <a:off x="1905000" y="205835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98977</xdr:rowOff>
    </xdr:to>
    <xdr:sp macro="" textlink="">
      <xdr:nvSpPr>
        <xdr:cNvPr id="1160" name="Text Box 9"/>
        <xdr:cNvSpPr txBox="1">
          <a:spLocks noChangeArrowheads="1"/>
        </xdr:cNvSpPr>
      </xdr:nvSpPr>
      <xdr:spPr bwMode="auto">
        <a:xfrm>
          <a:off x="1905000" y="205835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89452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905000" y="205835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1409700</xdr:colOff>
      <xdr:row>230</xdr:row>
      <xdr:rowOff>89452</xdr:rowOff>
    </xdr:to>
    <xdr:sp macro="" textlink="">
      <xdr:nvSpPr>
        <xdr:cNvPr id="1162" name="Text Box 9"/>
        <xdr:cNvSpPr txBox="1">
          <a:spLocks noChangeArrowheads="1"/>
        </xdr:cNvSpPr>
      </xdr:nvSpPr>
      <xdr:spPr bwMode="auto">
        <a:xfrm>
          <a:off x="1905000" y="205835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257175</xdr:colOff>
      <xdr:row>226</xdr:row>
      <xdr:rowOff>85725</xdr:rowOff>
    </xdr:from>
    <xdr:to>
      <xdr:col>1</xdr:col>
      <xdr:colOff>2181225</xdr:colOff>
      <xdr:row>226</xdr:row>
      <xdr:rowOff>85725</xdr:rowOff>
    </xdr:to>
    <xdr:sp macro="" textlink="">
      <xdr:nvSpPr>
        <xdr:cNvPr id="1163" name="Line 2"/>
        <xdr:cNvSpPr>
          <a:spLocks noChangeShapeType="1"/>
        </xdr:cNvSpPr>
      </xdr:nvSpPr>
      <xdr:spPr bwMode="auto">
        <a:xfrm>
          <a:off x="257175" y="20183475"/>
          <a:ext cx="252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217</xdr:row>
      <xdr:rowOff>66675</xdr:rowOff>
    </xdr:from>
    <xdr:to>
      <xdr:col>1</xdr:col>
      <xdr:colOff>2200275</xdr:colOff>
      <xdr:row>217</xdr:row>
      <xdr:rowOff>66675</xdr:rowOff>
    </xdr:to>
    <xdr:sp macro="" textlink="">
      <xdr:nvSpPr>
        <xdr:cNvPr id="1164" name="Line 9"/>
        <xdr:cNvSpPr>
          <a:spLocks noChangeShapeType="1"/>
        </xdr:cNvSpPr>
      </xdr:nvSpPr>
      <xdr:spPr bwMode="auto">
        <a:xfrm>
          <a:off x="276225" y="18707100"/>
          <a:ext cx="252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226</xdr:row>
      <xdr:rowOff>66675</xdr:rowOff>
    </xdr:from>
    <xdr:to>
      <xdr:col>5</xdr:col>
      <xdr:colOff>685800</xdr:colOff>
      <xdr:row>226</xdr:row>
      <xdr:rowOff>66675</xdr:rowOff>
    </xdr:to>
    <xdr:sp macro="" textlink="">
      <xdr:nvSpPr>
        <xdr:cNvPr id="1165" name="Line 2"/>
        <xdr:cNvSpPr>
          <a:spLocks noChangeShapeType="1"/>
        </xdr:cNvSpPr>
      </xdr:nvSpPr>
      <xdr:spPr bwMode="auto">
        <a:xfrm>
          <a:off x="4324350" y="20164425"/>
          <a:ext cx="2924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217</xdr:row>
      <xdr:rowOff>47625</xdr:rowOff>
    </xdr:from>
    <xdr:to>
      <xdr:col>5</xdr:col>
      <xdr:colOff>733425</xdr:colOff>
      <xdr:row>217</xdr:row>
      <xdr:rowOff>47625</xdr:rowOff>
    </xdr:to>
    <xdr:sp macro="" textlink="">
      <xdr:nvSpPr>
        <xdr:cNvPr id="1166" name="Line 2"/>
        <xdr:cNvSpPr>
          <a:spLocks noChangeShapeType="1"/>
        </xdr:cNvSpPr>
      </xdr:nvSpPr>
      <xdr:spPr bwMode="auto">
        <a:xfrm>
          <a:off x="4371975" y="18688050"/>
          <a:ext cx="2924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showZeros="0" tabSelected="1" view="pageBreakPreview" zoomScale="115" zoomScaleNormal="100" zoomScaleSheetLayoutView="115" workbookViewId="0">
      <selection activeCell="M214" sqref="M214"/>
    </sheetView>
  </sheetViews>
  <sheetFormatPr baseColWidth="10" defaultColWidth="9.140625" defaultRowHeight="15" x14ac:dyDescent="0.25"/>
  <cols>
    <col min="1" max="1" width="7.42578125" style="4" customWidth="1"/>
    <col min="2" max="2" width="44.7109375" style="3" customWidth="1"/>
    <col min="3" max="3" width="12.7109375" style="6" customWidth="1"/>
    <col min="4" max="4" width="7.140625" style="6" customWidth="1"/>
    <col min="5" max="5" width="12.42578125" style="9" customWidth="1"/>
    <col min="6" max="6" width="16.85546875" style="11" bestFit="1" customWidth="1"/>
    <col min="7" max="16384" width="9.140625" style="1"/>
  </cols>
  <sheetData>
    <row r="1" spans="1:6" ht="13.5" customHeight="1" x14ac:dyDescent="0.25"/>
    <row r="2" spans="1:6" ht="12.75" customHeight="1" x14ac:dyDescent="0.25">
      <c r="A2" s="202" t="s">
        <v>0</v>
      </c>
      <c r="B2" s="202"/>
      <c r="C2" s="202"/>
      <c r="D2" s="202"/>
      <c r="E2" s="202"/>
      <c r="F2" s="202"/>
    </row>
    <row r="3" spans="1:6" ht="12.75" customHeight="1" x14ac:dyDescent="0.25">
      <c r="A3" s="202" t="s">
        <v>23</v>
      </c>
      <c r="B3" s="202"/>
      <c r="C3" s="202"/>
      <c r="D3" s="202"/>
      <c r="E3" s="202"/>
      <c r="F3" s="202"/>
    </row>
    <row r="4" spans="1:6" ht="12.75" customHeight="1" x14ac:dyDescent="0.25">
      <c r="A4" s="202" t="s">
        <v>1</v>
      </c>
      <c r="B4" s="202"/>
      <c r="C4" s="202"/>
      <c r="D4" s="202"/>
      <c r="E4" s="202"/>
      <c r="F4" s="202"/>
    </row>
    <row r="5" spans="1:6" ht="18.75" customHeight="1" x14ac:dyDescent="0.25">
      <c r="A5" s="202" t="s">
        <v>26</v>
      </c>
      <c r="B5" s="202"/>
      <c r="C5" s="202"/>
      <c r="D5" s="202"/>
      <c r="E5" s="202"/>
      <c r="F5" s="202"/>
    </row>
    <row r="6" spans="1:6" ht="28.5" customHeight="1" x14ac:dyDescent="0.25">
      <c r="A6" s="203" t="s">
        <v>130</v>
      </c>
      <c r="B6" s="203"/>
      <c r="C6" s="203"/>
      <c r="D6" s="203"/>
      <c r="E6" s="203"/>
      <c r="F6" s="203"/>
    </row>
    <row r="7" spans="1:6" ht="12" customHeight="1" x14ac:dyDescent="0.25">
      <c r="A7" s="167" t="s">
        <v>39</v>
      </c>
      <c r="B7" s="167"/>
      <c r="C7" s="3"/>
      <c r="D7" s="3"/>
      <c r="E7" s="167" t="s">
        <v>40</v>
      </c>
      <c r="F7" s="167"/>
    </row>
    <row r="8" spans="1:6" ht="8.25" customHeight="1" x14ac:dyDescent="0.25">
      <c r="A8" s="13"/>
      <c r="B8" s="14"/>
      <c r="C8" s="15"/>
      <c r="D8" s="18"/>
      <c r="E8" s="14"/>
      <c r="F8" s="16"/>
    </row>
    <row r="9" spans="1:6" ht="12" customHeight="1" x14ac:dyDescent="0.2">
      <c r="A9" s="204" t="s">
        <v>24</v>
      </c>
      <c r="B9" s="204"/>
      <c r="C9" s="204"/>
      <c r="D9" s="204"/>
      <c r="E9" s="204"/>
      <c r="F9" s="204"/>
    </row>
    <row r="10" spans="1:6" ht="12.75" customHeight="1" x14ac:dyDescent="0.25">
      <c r="A10" s="85" t="s">
        <v>2</v>
      </c>
      <c r="B10" s="86" t="s">
        <v>3</v>
      </c>
      <c r="C10" s="87" t="s">
        <v>4</v>
      </c>
      <c r="D10" s="88" t="s">
        <v>5</v>
      </c>
      <c r="E10" s="89" t="s">
        <v>6</v>
      </c>
      <c r="F10" s="87" t="s">
        <v>7</v>
      </c>
    </row>
    <row r="11" spans="1:6" ht="12.75" customHeight="1" x14ac:dyDescent="0.25">
      <c r="A11" s="2"/>
      <c r="C11" s="7"/>
      <c r="E11" s="10"/>
      <c r="F11" s="8"/>
    </row>
    <row r="12" spans="1:6" ht="25.5" x14ac:dyDescent="0.25">
      <c r="A12" s="43" t="s">
        <v>8</v>
      </c>
      <c r="B12" s="44" t="s">
        <v>41</v>
      </c>
      <c r="C12" s="45"/>
      <c r="D12" s="45"/>
      <c r="E12" s="45"/>
      <c r="F12" s="45"/>
    </row>
    <row r="13" spans="1:6" ht="12.75" customHeight="1" x14ac:dyDescent="0.25">
      <c r="A13" s="43"/>
      <c r="B13" s="46"/>
      <c r="C13" s="45"/>
      <c r="D13" s="45"/>
      <c r="E13" s="45"/>
      <c r="F13" s="45"/>
    </row>
    <row r="14" spans="1:6" ht="12.75" customHeight="1" x14ac:dyDescent="0.25">
      <c r="A14" s="47">
        <v>1</v>
      </c>
      <c r="B14" s="44" t="s">
        <v>42</v>
      </c>
      <c r="C14" s="48"/>
      <c r="D14" s="49"/>
      <c r="E14" s="48"/>
      <c r="F14" s="50"/>
    </row>
    <row r="15" spans="1:6" s="17" customFormat="1" ht="25.5" x14ac:dyDescent="0.25">
      <c r="A15" s="51">
        <v>1.1000000000000001</v>
      </c>
      <c r="B15" s="34" t="s">
        <v>43</v>
      </c>
      <c r="C15" s="110">
        <v>39.090000000000003</v>
      </c>
      <c r="D15" s="64" t="s">
        <v>9</v>
      </c>
      <c r="E15" s="111">
        <v>3947.01</v>
      </c>
      <c r="F15" s="112">
        <f t="shared" ref="F15:F32" si="0">E15*C15</f>
        <v>154288.62090000001</v>
      </c>
    </row>
    <row r="16" spans="1:6" s="17" customFormat="1" ht="25.5" x14ac:dyDescent="0.25">
      <c r="A16" s="51">
        <v>1.2</v>
      </c>
      <c r="B16" s="34" t="s">
        <v>44</v>
      </c>
      <c r="C16" s="110">
        <v>5.76</v>
      </c>
      <c r="D16" s="64" t="s">
        <v>9</v>
      </c>
      <c r="E16" s="111">
        <v>2644.89</v>
      </c>
      <c r="F16" s="112">
        <f t="shared" si="0"/>
        <v>15234.566399999998</v>
      </c>
    </row>
    <row r="17" spans="1:6" s="17" customFormat="1" ht="25.5" x14ac:dyDescent="0.25">
      <c r="A17" s="51">
        <v>1.3</v>
      </c>
      <c r="B17" s="53" t="s">
        <v>45</v>
      </c>
      <c r="C17" s="110">
        <v>86.32</v>
      </c>
      <c r="D17" s="64" t="s">
        <v>9</v>
      </c>
      <c r="E17" s="111">
        <v>1566.86</v>
      </c>
      <c r="F17" s="113">
        <f t="shared" si="0"/>
        <v>135251.35519999999</v>
      </c>
    </row>
    <row r="18" spans="1:6" s="17" customFormat="1" ht="25.5" x14ac:dyDescent="0.25">
      <c r="A18" s="51">
        <v>1.4</v>
      </c>
      <c r="B18" s="34" t="s">
        <v>46</v>
      </c>
      <c r="C18" s="110">
        <v>2</v>
      </c>
      <c r="D18" s="64" t="s">
        <v>12</v>
      </c>
      <c r="E18" s="110">
        <v>5892.1399999999994</v>
      </c>
      <c r="F18" s="112">
        <f t="shared" si="0"/>
        <v>11784.279999999999</v>
      </c>
    </row>
    <row r="19" spans="1:6" s="17" customFormat="1" ht="25.5" x14ac:dyDescent="0.25">
      <c r="A19" s="51">
        <v>1.5</v>
      </c>
      <c r="B19" s="34" t="s">
        <v>47</v>
      </c>
      <c r="C19" s="110">
        <v>5</v>
      </c>
      <c r="D19" s="64" t="s">
        <v>12</v>
      </c>
      <c r="E19" s="110">
        <v>2948.22</v>
      </c>
      <c r="F19" s="112">
        <f t="shared" si="0"/>
        <v>14741.099999999999</v>
      </c>
    </row>
    <row r="20" spans="1:6" s="17" customFormat="1" ht="25.5" x14ac:dyDescent="0.25">
      <c r="A20" s="51">
        <v>1.6</v>
      </c>
      <c r="B20" s="34" t="s">
        <v>48</v>
      </c>
      <c r="C20" s="110">
        <v>4</v>
      </c>
      <c r="D20" s="64" t="s">
        <v>12</v>
      </c>
      <c r="E20" s="110">
        <v>2390.48</v>
      </c>
      <c r="F20" s="112">
        <f t="shared" si="0"/>
        <v>9561.92</v>
      </c>
    </row>
    <row r="21" spans="1:6" s="17" customFormat="1" ht="25.5" x14ac:dyDescent="0.25">
      <c r="A21" s="51">
        <v>1.7</v>
      </c>
      <c r="B21" s="34" t="s">
        <v>49</v>
      </c>
      <c r="C21" s="110">
        <v>5</v>
      </c>
      <c r="D21" s="64" t="s">
        <v>12</v>
      </c>
      <c r="E21" s="110">
        <v>6229.7300000000005</v>
      </c>
      <c r="F21" s="112">
        <f t="shared" si="0"/>
        <v>31148.65</v>
      </c>
    </row>
    <row r="22" spans="1:6" s="17" customFormat="1" ht="25.5" x14ac:dyDescent="0.25">
      <c r="A22" s="51">
        <v>1.8</v>
      </c>
      <c r="B22" s="34" t="s">
        <v>50</v>
      </c>
      <c r="C22" s="110">
        <v>3</v>
      </c>
      <c r="D22" s="64" t="s">
        <v>12</v>
      </c>
      <c r="E22" s="110">
        <v>8434.9000000000015</v>
      </c>
      <c r="F22" s="112">
        <f t="shared" si="0"/>
        <v>25304.700000000004</v>
      </c>
    </row>
    <row r="23" spans="1:6" s="17" customFormat="1" ht="25.5" x14ac:dyDescent="0.25">
      <c r="A23" s="51">
        <v>1.9</v>
      </c>
      <c r="B23" s="34" t="s">
        <v>51</v>
      </c>
      <c r="C23" s="110">
        <v>2</v>
      </c>
      <c r="D23" s="64" t="s">
        <v>12</v>
      </c>
      <c r="E23" s="110">
        <v>6684.0300000000007</v>
      </c>
      <c r="F23" s="112">
        <f t="shared" si="0"/>
        <v>13368.060000000001</v>
      </c>
    </row>
    <row r="24" spans="1:6" s="17" customFormat="1" ht="25.5" x14ac:dyDescent="0.25">
      <c r="A24" s="54">
        <v>1.1000000000000001</v>
      </c>
      <c r="B24" s="34" t="s">
        <v>52</v>
      </c>
      <c r="C24" s="110">
        <v>1</v>
      </c>
      <c r="D24" s="64" t="s">
        <v>12</v>
      </c>
      <c r="E24" s="114">
        <v>8564.7000000000007</v>
      </c>
      <c r="F24" s="112">
        <f t="shared" si="0"/>
        <v>8564.7000000000007</v>
      </c>
    </row>
    <row r="25" spans="1:6" s="17" customFormat="1" ht="25.5" x14ac:dyDescent="0.25">
      <c r="A25" s="54">
        <v>1.1100000000000001</v>
      </c>
      <c r="B25" s="34" t="s">
        <v>53</v>
      </c>
      <c r="C25" s="110">
        <v>1</v>
      </c>
      <c r="D25" s="64" t="s">
        <v>12</v>
      </c>
      <c r="E25" s="114">
        <v>11030.900000000001</v>
      </c>
      <c r="F25" s="112">
        <f t="shared" si="0"/>
        <v>11030.900000000001</v>
      </c>
    </row>
    <row r="26" spans="1:6" s="17" customFormat="1" ht="25.5" x14ac:dyDescent="0.25">
      <c r="A26" s="54">
        <v>1.1200000000000001</v>
      </c>
      <c r="B26" s="34" t="s">
        <v>54</v>
      </c>
      <c r="C26" s="110">
        <v>2</v>
      </c>
      <c r="D26" s="64" t="s">
        <v>12</v>
      </c>
      <c r="E26" s="110">
        <v>8302.66</v>
      </c>
      <c r="F26" s="112">
        <f t="shared" si="0"/>
        <v>16605.32</v>
      </c>
    </row>
    <row r="27" spans="1:6" s="17" customFormat="1" ht="25.5" x14ac:dyDescent="0.25">
      <c r="A27" s="54">
        <v>1.1299999999999999</v>
      </c>
      <c r="B27" s="34" t="s">
        <v>55</v>
      </c>
      <c r="C27" s="110">
        <v>2</v>
      </c>
      <c r="D27" s="64" t="s">
        <v>12</v>
      </c>
      <c r="E27" s="110">
        <v>6622.02</v>
      </c>
      <c r="F27" s="112">
        <f t="shared" si="0"/>
        <v>13244.04</v>
      </c>
    </row>
    <row r="28" spans="1:6" s="17" customFormat="1" ht="25.5" x14ac:dyDescent="0.25">
      <c r="A28" s="54">
        <v>1.1399999999999999</v>
      </c>
      <c r="B28" s="34" t="s">
        <v>56</v>
      </c>
      <c r="C28" s="110">
        <v>2</v>
      </c>
      <c r="D28" s="64" t="s">
        <v>12</v>
      </c>
      <c r="E28" s="110">
        <v>7329.66</v>
      </c>
      <c r="F28" s="112">
        <f t="shared" si="0"/>
        <v>14659.32</v>
      </c>
    </row>
    <row r="29" spans="1:6" s="17" customFormat="1" ht="25.5" x14ac:dyDescent="0.25">
      <c r="A29" s="54">
        <v>1.1499999999999999</v>
      </c>
      <c r="B29" s="34" t="s">
        <v>57</v>
      </c>
      <c r="C29" s="110">
        <v>1</v>
      </c>
      <c r="D29" s="64" t="s">
        <v>12</v>
      </c>
      <c r="E29" s="110">
        <v>18607.669999999998</v>
      </c>
      <c r="F29" s="112">
        <f t="shared" si="0"/>
        <v>18607.669999999998</v>
      </c>
    </row>
    <row r="30" spans="1:6" s="17" customFormat="1" x14ac:dyDescent="0.25">
      <c r="A30" s="54">
        <v>1.1599999999999999</v>
      </c>
      <c r="B30" s="34" t="s">
        <v>58</v>
      </c>
      <c r="C30" s="110">
        <v>5</v>
      </c>
      <c r="D30" s="64" t="s">
        <v>12</v>
      </c>
      <c r="E30" s="110">
        <v>5200</v>
      </c>
      <c r="F30" s="112">
        <f t="shared" si="0"/>
        <v>26000</v>
      </c>
    </row>
    <row r="31" spans="1:6" ht="12.75" customHeight="1" x14ac:dyDescent="0.25">
      <c r="A31" s="54">
        <v>1.17</v>
      </c>
      <c r="B31" s="34" t="s">
        <v>59</v>
      </c>
      <c r="C31" s="68">
        <v>3</v>
      </c>
      <c r="D31" s="69" t="s">
        <v>12</v>
      </c>
      <c r="E31" s="68">
        <v>5000</v>
      </c>
      <c r="F31" s="70">
        <f t="shared" si="0"/>
        <v>15000</v>
      </c>
    </row>
    <row r="32" spans="1:6" ht="12.75" customHeight="1" x14ac:dyDescent="0.25">
      <c r="A32" s="54">
        <v>1.18</v>
      </c>
      <c r="B32" s="34" t="s">
        <v>60</v>
      </c>
      <c r="C32" s="68">
        <v>1</v>
      </c>
      <c r="D32" s="69" t="s">
        <v>12</v>
      </c>
      <c r="E32" s="68">
        <v>172492.17</v>
      </c>
      <c r="F32" s="70">
        <f t="shared" si="0"/>
        <v>172492.17</v>
      </c>
    </row>
    <row r="33" spans="1:6" ht="11.25" customHeight="1" x14ac:dyDescent="0.25">
      <c r="A33" s="55"/>
      <c r="B33" s="34"/>
      <c r="C33" s="68"/>
      <c r="D33" s="69"/>
      <c r="E33" s="68"/>
      <c r="F33" s="70"/>
    </row>
    <row r="34" spans="1:6" x14ac:dyDescent="0.25">
      <c r="A34" s="47">
        <v>2</v>
      </c>
      <c r="B34" s="44" t="s">
        <v>61</v>
      </c>
      <c r="C34" s="68"/>
      <c r="D34" s="69"/>
      <c r="E34" s="52"/>
      <c r="F34" s="70"/>
    </row>
    <row r="35" spans="1:6" ht="12.75" customHeight="1" x14ac:dyDescent="0.25">
      <c r="A35" s="56">
        <v>2.1</v>
      </c>
      <c r="B35" s="34" t="s">
        <v>13</v>
      </c>
      <c r="C35" s="68">
        <v>92.32</v>
      </c>
      <c r="D35" s="69" t="s">
        <v>21</v>
      </c>
      <c r="E35" s="52">
        <v>15</v>
      </c>
      <c r="F35" s="70">
        <f>E35*C35</f>
        <v>1384.8</v>
      </c>
    </row>
    <row r="36" spans="1:6" ht="12.75" customHeight="1" x14ac:dyDescent="0.25">
      <c r="A36" s="56">
        <v>2.2000000000000002</v>
      </c>
      <c r="B36" s="34" t="s">
        <v>62</v>
      </c>
      <c r="C36" s="68">
        <v>85.21</v>
      </c>
      <c r="D36" s="69" t="s">
        <v>11</v>
      </c>
      <c r="E36" s="68">
        <v>110.69</v>
      </c>
      <c r="F36" s="70">
        <f>E36*C36</f>
        <v>9431.8948999999993</v>
      </c>
    </row>
    <row r="37" spans="1:6" x14ac:dyDescent="0.25">
      <c r="A37" s="56">
        <v>2.2999999999999998</v>
      </c>
      <c r="B37" s="34" t="s">
        <v>63</v>
      </c>
      <c r="C37" s="68">
        <v>6.28</v>
      </c>
      <c r="D37" s="69" t="s">
        <v>11</v>
      </c>
      <c r="E37" s="68">
        <v>1100</v>
      </c>
      <c r="F37" s="70">
        <f>E37*C37</f>
        <v>6908</v>
      </c>
    </row>
    <row r="38" spans="1:6" ht="25.5" x14ac:dyDescent="0.25">
      <c r="A38" s="56">
        <v>2.4</v>
      </c>
      <c r="B38" s="34" t="s">
        <v>64</v>
      </c>
      <c r="C38" s="68">
        <v>71.34</v>
      </c>
      <c r="D38" s="69" t="s">
        <v>11</v>
      </c>
      <c r="E38" s="68">
        <v>153.02000000000001</v>
      </c>
      <c r="F38" s="70">
        <f>E38*C38</f>
        <v>10916.446800000002</v>
      </c>
    </row>
    <row r="39" spans="1:6" ht="12.75" customHeight="1" x14ac:dyDescent="0.25">
      <c r="A39" s="56">
        <v>2.5</v>
      </c>
      <c r="B39" s="34" t="s">
        <v>65</v>
      </c>
      <c r="C39" s="68">
        <v>16.649999999999999</v>
      </c>
      <c r="D39" s="69" t="s">
        <v>11</v>
      </c>
      <c r="E39" s="68">
        <v>210</v>
      </c>
      <c r="F39" s="70">
        <f>E39*C39</f>
        <v>3496.4999999999995</v>
      </c>
    </row>
    <row r="40" spans="1:6" ht="12" customHeight="1" x14ac:dyDescent="0.25">
      <c r="A40" s="55"/>
      <c r="B40" s="34"/>
      <c r="C40" s="68"/>
      <c r="D40" s="69"/>
      <c r="E40" s="68"/>
      <c r="F40" s="70"/>
    </row>
    <row r="41" spans="1:6" s="12" customFormat="1" x14ac:dyDescent="0.25">
      <c r="A41" s="47">
        <v>3</v>
      </c>
      <c r="B41" s="44" t="s">
        <v>66</v>
      </c>
      <c r="C41" s="68"/>
      <c r="D41" s="69"/>
      <c r="E41" s="68"/>
      <c r="F41" s="70"/>
    </row>
    <row r="42" spans="1:6" s="12" customFormat="1" x14ac:dyDescent="0.25">
      <c r="A42" s="90">
        <v>3.1</v>
      </c>
      <c r="B42" s="149" t="s">
        <v>67</v>
      </c>
      <c r="C42" s="68">
        <v>2</v>
      </c>
      <c r="D42" s="69" t="s">
        <v>12</v>
      </c>
      <c r="E42" s="68">
        <v>15992.04</v>
      </c>
      <c r="F42" s="70">
        <f t="shared" ref="F42:F48" si="1">E42*C42</f>
        <v>31984.080000000002</v>
      </c>
    </row>
    <row r="43" spans="1:6" s="12" customFormat="1" x14ac:dyDescent="0.25">
      <c r="A43" s="56">
        <v>3.2</v>
      </c>
      <c r="B43" s="34" t="s">
        <v>68</v>
      </c>
      <c r="C43" s="68">
        <v>4</v>
      </c>
      <c r="D43" s="69" t="s">
        <v>12</v>
      </c>
      <c r="E43" s="68">
        <v>46696.74</v>
      </c>
      <c r="F43" s="70">
        <f t="shared" si="1"/>
        <v>186786.96</v>
      </c>
    </row>
    <row r="44" spans="1:6" s="12" customFormat="1" x14ac:dyDescent="0.25">
      <c r="A44" s="56">
        <v>3.3</v>
      </c>
      <c r="B44" s="34" t="s">
        <v>69</v>
      </c>
      <c r="C44" s="68">
        <v>4</v>
      </c>
      <c r="D44" s="69" t="s">
        <v>12</v>
      </c>
      <c r="E44" s="68">
        <v>63092.5</v>
      </c>
      <c r="F44" s="70">
        <f t="shared" si="1"/>
        <v>252370</v>
      </c>
    </row>
    <row r="45" spans="1:6" s="12" customFormat="1" x14ac:dyDescent="0.25">
      <c r="A45" s="163">
        <v>3.4</v>
      </c>
      <c r="B45" s="162" t="s">
        <v>70</v>
      </c>
      <c r="C45" s="164">
        <v>1</v>
      </c>
      <c r="D45" s="165" t="s">
        <v>12</v>
      </c>
      <c r="E45" s="164">
        <v>300000</v>
      </c>
      <c r="F45" s="161">
        <f t="shared" si="1"/>
        <v>300000</v>
      </c>
    </row>
    <row r="46" spans="1:6" s="12" customFormat="1" ht="38.25" x14ac:dyDescent="0.25">
      <c r="A46" s="56">
        <v>3.5</v>
      </c>
      <c r="B46" s="34" t="s">
        <v>71</v>
      </c>
      <c r="C46" s="68">
        <v>1</v>
      </c>
      <c r="D46" s="69" t="s">
        <v>12</v>
      </c>
      <c r="E46" s="68">
        <v>153395</v>
      </c>
      <c r="F46" s="70">
        <f t="shared" si="1"/>
        <v>153395</v>
      </c>
    </row>
    <row r="47" spans="1:6" s="12" customFormat="1" ht="38.25" x14ac:dyDescent="0.25">
      <c r="A47" s="56">
        <v>3.6</v>
      </c>
      <c r="B47" s="34" t="s">
        <v>72</v>
      </c>
      <c r="C47" s="68">
        <v>1</v>
      </c>
      <c r="D47" s="69" t="s">
        <v>12</v>
      </c>
      <c r="E47" s="68">
        <v>133060</v>
      </c>
      <c r="F47" s="70">
        <f t="shared" si="1"/>
        <v>133060</v>
      </c>
    </row>
    <row r="48" spans="1:6" s="12" customFormat="1" ht="26.25" customHeight="1" x14ac:dyDescent="0.25">
      <c r="A48" s="90">
        <v>3.6</v>
      </c>
      <c r="B48" s="34" t="s">
        <v>73</v>
      </c>
      <c r="C48" s="68">
        <v>2</v>
      </c>
      <c r="D48" s="69" t="s">
        <v>12</v>
      </c>
      <c r="E48" s="68">
        <v>13750</v>
      </c>
      <c r="F48" s="70">
        <f t="shared" si="1"/>
        <v>27500</v>
      </c>
    </row>
    <row r="49" spans="1:6" s="12" customFormat="1" ht="12.75" customHeight="1" x14ac:dyDescent="0.25">
      <c r="A49" s="55"/>
      <c r="B49" s="34"/>
      <c r="C49" s="68"/>
      <c r="D49" s="69"/>
      <c r="E49" s="68"/>
      <c r="F49" s="70"/>
    </row>
    <row r="50" spans="1:6" s="12" customFormat="1" ht="12.75" customHeight="1" x14ac:dyDescent="0.25">
      <c r="A50" s="47">
        <v>4</v>
      </c>
      <c r="B50" s="44" t="s">
        <v>74</v>
      </c>
      <c r="C50" s="68"/>
      <c r="D50" s="69"/>
      <c r="E50" s="68"/>
      <c r="F50" s="70"/>
    </row>
    <row r="51" spans="1:6" s="12" customFormat="1" ht="25.5" x14ac:dyDescent="0.25">
      <c r="A51" s="56">
        <v>4.0999999999999996</v>
      </c>
      <c r="B51" s="34" t="s">
        <v>75</v>
      </c>
      <c r="C51" s="68">
        <v>100.21</v>
      </c>
      <c r="D51" s="69" t="s">
        <v>9</v>
      </c>
      <c r="E51" s="68">
        <v>7850</v>
      </c>
      <c r="F51" s="70">
        <f>E51*C51</f>
        <v>786648.5</v>
      </c>
    </row>
    <row r="52" spans="1:6" s="12" customFormat="1" ht="12" customHeight="1" x14ac:dyDescent="0.25">
      <c r="A52" s="56">
        <v>4.2</v>
      </c>
      <c r="B52" s="34" t="s">
        <v>76</v>
      </c>
      <c r="C52" s="68">
        <v>33</v>
      </c>
      <c r="D52" s="69" t="s">
        <v>12</v>
      </c>
      <c r="E52" s="68">
        <v>404.36</v>
      </c>
      <c r="F52" s="70">
        <f>E52*C52</f>
        <v>13343.880000000001</v>
      </c>
    </row>
    <row r="53" spans="1:6" s="12" customFormat="1" ht="25.5" x14ac:dyDescent="0.25">
      <c r="A53" s="56">
        <v>4.3</v>
      </c>
      <c r="B53" s="34" t="s">
        <v>77</v>
      </c>
      <c r="C53" s="68">
        <v>5</v>
      </c>
      <c r="D53" s="69" t="s">
        <v>12</v>
      </c>
      <c r="E53" s="68">
        <v>7550</v>
      </c>
      <c r="F53" s="70">
        <f>E53*C53</f>
        <v>37750</v>
      </c>
    </row>
    <row r="54" spans="1:6" s="12" customFormat="1" ht="12.75" customHeight="1" x14ac:dyDescent="0.25">
      <c r="A54" s="56">
        <v>4.4000000000000004</v>
      </c>
      <c r="B54" s="34" t="s">
        <v>78</v>
      </c>
      <c r="C54" s="68">
        <v>1</v>
      </c>
      <c r="D54" s="69" t="s">
        <v>12</v>
      </c>
      <c r="E54" s="68">
        <v>28500</v>
      </c>
      <c r="F54" s="70">
        <f>E54*C54</f>
        <v>28500</v>
      </c>
    </row>
    <row r="55" spans="1:6" s="12" customFormat="1" ht="12.75" customHeight="1" x14ac:dyDescent="0.2">
      <c r="A55" s="91"/>
      <c r="B55" s="92" t="s">
        <v>79</v>
      </c>
      <c r="C55" s="93"/>
      <c r="D55" s="94"/>
      <c r="E55" s="95"/>
      <c r="F55" s="96">
        <f>SUM(F15:F54)</f>
        <v>2690363.4342</v>
      </c>
    </row>
    <row r="56" spans="1:6" s="12" customFormat="1" ht="10.5" customHeight="1" x14ac:dyDescent="0.2">
      <c r="A56" s="55"/>
      <c r="B56" s="59"/>
      <c r="C56" s="75"/>
      <c r="D56" s="76"/>
      <c r="E56" s="75"/>
      <c r="F56" s="77"/>
    </row>
    <row r="57" spans="1:6" s="12" customFormat="1" ht="12.75" customHeight="1" x14ac:dyDescent="0.25">
      <c r="A57" s="60" t="s">
        <v>14</v>
      </c>
      <c r="B57" s="44" t="s">
        <v>25</v>
      </c>
      <c r="C57" s="68"/>
      <c r="D57" s="69"/>
      <c r="E57" s="68"/>
      <c r="F57" s="70"/>
    </row>
    <row r="58" spans="1:6" s="12" customFormat="1" ht="12.75" customHeight="1" x14ac:dyDescent="0.25">
      <c r="A58" s="61">
        <v>1</v>
      </c>
      <c r="B58" s="34" t="s">
        <v>80</v>
      </c>
      <c r="C58" s="62">
        <v>32.19</v>
      </c>
      <c r="D58" s="78" t="s">
        <v>10</v>
      </c>
      <c r="E58" s="62">
        <v>725.8</v>
      </c>
      <c r="F58" s="70">
        <f>E58*C58</f>
        <v>23363.501999999997</v>
      </c>
    </row>
    <row r="59" spans="1:6" s="12" customFormat="1" x14ac:dyDescent="0.25">
      <c r="A59" s="61">
        <v>2</v>
      </c>
      <c r="B59" s="34" t="s">
        <v>81</v>
      </c>
      <c r="C59" s="63">
        <v>1</v>
      </c>
      <c r="D59" s="64" t="s">
        <v>12</v>
      </c>
      <c r="E59" s="65">
        <v>18519.96535982201</v>
      </c>
      <c r="F59" s="70">
        <f>E59*C59</f>
        <v>18519.96535982201</v>
      </c>
    </row>
    <row r="60" spans="1:6" s="12" customFormat="1" ht="12.75" customHeight="1" x14ac:dyDescent="0.25">
      <c r="A60" s="61">
        <v>3</v>
      </c>
      <c r="B60" s="34" t="s">
        <v>82</v>
      </c>
      <c r="C60" s="63">
        <v>1</v>
      </c>
      <c r="D60" s="64" t="s">
        <v>12</v>
      </c>
      <c r="E60" s="65">
        <v>45000</v>
      </c>
      <c r="F60" s="70">
        <f>E60*C60</f>
        <v>45000</v>
      </c>
    </row>
    <row r="61" spans="1:6" s="12" customFormat="1" ht="12.75" customHeight="1" x14ac:dyDescent="0.25">
      <c r="A61" s="61">
        <v>4</v>
      </c>
      <c r="B61" s="34" t="s">
        <v>83</v>
      </c>
      <c r="C61" s="68">
        <v>502.74</v>
      </c>
      <c r="D61" s="69" t="s">
        <v>10</v>
      </c>
      <c r="E61" s="68">
        <v>105</v>
      </c>
      <c r="F61" s="70">
        <f>E61*C61</f>
        <v>52787.700000000004</v>
      </c>
    </row>
    <row r="62" spans="1:6" s="12" customFormat="1" ht="12.75" customHeight="1" x14ac:dyDescent="0.25">
      <c r="A62" s="61">
        <v>5</v>
      </c>
      <c r="B62" s="34" t="s">
        <v>84</v>
      </c>
      <c r="C62" s="63">
        <v>1</v>
      </c>
      <c r="D62" s="64" t="s">
        <v>12</v>
      </c>
      <c r="E62" s="65">
        <v>12500</v>
      </c>
      <c r="F62" s="70">
        <f>E62*C62</f>
        <v>12500</v>
      </c>
    </row>
    <row r="63" spans="1:6" s="12" customFormat="1" ht="12.75" customHeight="1" x14ac:dyDescent="0.25">
      <c r="A63" s="61">
        <v>6</v>
      </c>
      <c r="B63" s="66" t="s">
        <v>85</v>
      </c>
      <c r="C63" s="79">
        <v>1</v>
      </c>
      <c r="D63" s="80" t="s">
        <v>12</v>
      </c>
      <c r="E63" s="79">
        <v>43500</v>
      </c>
      <c r="F63" s="79">
        <f>ROUND((C63*E63),2)</f>
        <v>43500</v>
      </c>
    </row>
    <row r="64" spans="1:6" s="12" customFormat="1" x14ac:dyDescent="0.2">
      <c r="A64" s="91"/>
      <c r="B64" s="92" t="s">
        <v>86</v>
      </c>
      <c r="C64" s="93"/>
      <c r="D64" s="94"/>
      <c r="E64" s="95"/>
      <c r="F64" s="96">
        <f>SUM(F58:F63)</f>
        <v>195671.16735982202</v>
      </c>
    </row>
    <row r="65" spans="1:6" s="12" customFormat="1" ht="10.5" customHeight="1" x14ac:dyDescent="0.25">
      <c r="A65" s="61"/>
      <c r="B65" s="66"/>
      <c r="C65" s="79"/>
      <c r="D65" s="80"/>
      <c r="E65" s="79"/>
      <c r="F65" s="79"/>
    </row>
    <row r="66" spans="1:6" s="12" customFormat="1" ht="12.75" customHeight="1" x14ac:dyDescent="0.2">
      <c r="A66" s="91"/>
      <c r="B66" s="92" t="s">
        <v>87</v>
      </c>
      <c r="C66" s="93"/>
      <c r="D66" s="94"/>
      <c r="E66" s="95"/>
      <c r="F66" s="96">
        <f>+F64+F55</f>
        <v>2886034.601559822</v>
      </c>
    </row>
    <row r="67" spans="1:6" s="12" customFormat="1" ht="8.25" customHeight="1" x14ac:dyDescent="0.2">
      <c r="A67" s="57"/>
      <c r="B67" s="58"/>
      <c r="C67" s="71"/>
      <c r="D67" s="72"/>
      <c r="E67" s="73"/>
      <c r="F67" s="74"/>
    </row>
    <row r="68" spans="1:6" s="12" customFormat="1" ht="25.5" x14ac:dyDescent="0.2">
      <c r="A68" s="57"/>
      <c r="B68" s="115" t="s">
        <v>24</v>
      </c>
      <c r="C68" s="71"/>
      <c r="D68" s="72"/>
      <c r="E68" s="73"/>
      <c r="F68" s="74"/>
    </row>
    <row r="69" spans="1:6" s="12" customFormat="1" ht="7.5" customHeight="1" x14ac:dyDescent="0.2">
      <c r="A69" s="57"/>
      <c r="B69" s="58"/>
      <c r="C69" s="71"/>
      <c r="D69" s="72"/>
      <c r="E69" s="73"/>
      <c r="F69" s="74"/>
    </row>
    <row r="70" spans="1:6" s="12" customFormat="1" ht="12.75" customHeight="1" x14ac:dyDescent="0.2">
      <c r="A70" s="57"/>
      <c r="B70" s="58" t="s">
        <v>120</v>
      </c>
      <c r="C70" s="71"/>
      <c r="D70" s="72"/>
      <c r="E70" s="73"/>
      <c r="F70" s="74"/>
    </row>
    <row r="71" spans="1:6" s="12" customFormat="1" ht="9" customHeight="1" x14ac:dyDescent="0.2">
      <c r="A71" s="57"/>
      <c r="B71" s="58"/>
      <c r="C71" s="71"/>
      <c r="D71" s="72"/>
      <c r="E71" s="73"/>
      <c r="F71" s="74"/>
    </row>
    <row r="72" spans="1:6" s="12" customFormat="1" ht="25.5" x14ac:dyDescent="0.2">
      <c r="A72" s="45" t="s">
        <v>8</v>
      </c>
      <c r="B72" s="44" t="s">
        <v>41</v>
      </c>
      <c r="C72" s="71"/>
      <c r="D72" s="72"/>
      <c r="E72" s="73"/>
      <c r="F72" s="74"/>
    </row>
    <row r="73" spans="1:6" s="12" customFormat="1" ht="9.75" customHeight="1" x14ac:dyDescent="0.2">
      <c r="A73" s="57"/>
      <c r="B73" s="58"/>
      <c r="C73" s="71"/>
      <c r="D73" s="72"/>
      <c r="E73" s="73"/>
      <c r="F73" s="74"/>
    </row>
    <row r="74" spans="1:6" s="12" customFormat="1" ht="12.75" customHeight="1" x14ac:dyDescent="0.25">
      <c r="A74" s="47">
        <v>4</v>
      </c>
      <c r="B74" s="44" t="s">
        <v>74</v>
      </c>
      <c r="C74" s="68"/>
      <c r="D74" s="69"/>
      <c r="E74" s="68"/>
      <c r="F74" s="70"/>
    </row>
    <row r="75" spans="1:6" s="12" customFormat="1" ht="12.75" customHeight="1" x14ac:dyDescent="0.25">
      <c r="A75" s="56">
        <v>4.0999999999999996</v>
      </c>
      <c r="B75" s="34" t="s">
        <v>75</v>
      </c>
      <c r="C75" s="138">
        <v>-100.21</v>
      </c>
      <c r="D75" s="139" t="s">
        <v>9</v>
      </c>
      <c r="E75" s="138">
        <v>7850</v>
      </c>
      <c r="F75" s="140">
        <f>E75*C75</f>
        <v>-786648.5</v>
      </c>
    </row>
    <row r="76" spans="1:6" s="12" customFormat="1" ht="12.75" customHeight="1" x14ac:dyDescent="0.25">
      <c r="A76" s="56">
        <v>4.2</v>
      </c>
      <c r="B76" s="34" t="s">
        <v>76</v>
      </c>
      <c r="C76" s="138">
        <v>-33</v>
      </c>
      <c r="D76" s="139" t="s">
        <v>12</v>
      </c>
      <c r="E76" s="138">
        <v>404.36</v>
      </c>
      <c r="F76" s="140">
        <f>E76*C76</f>
        <v>-13343.880000000001</v>
      </c>
    </row>
    <row r="77" spans="1:6" s="12" customFormat="1" ht="12.75" customHeight="1" x14ac:dyDescent="0.25">
      <c r="A77" s="56">
        <v>4.3</v>
      </c>
      <c r="B77" s="34" t="s">
        <v>77</v>
      </c>
      <c r="C77" s="138">
        <v>-5</v>
      </c>
      <c r="D77" s="139" t="s">
        <v>12</v>
      </c>
      <c r="E77" s="138">
        <v>7550</v>
      </c>
      <c r="F77" s="140">
        <f>E77*C77</f>
        <v>-37750</v>
      </c>
    </row>
    <row r="78" spans="1:6" s="12" customFormat="1" ht="8.25" customHeight="1" x14ac:dyDescent="0.25">
      <c r="A78" s="56"/>
      <c r="B78" s="34"/>
      <c r="C78" s="138"/>
      <c r="D78" s="139"/>
      <c r="E78" s="138"/>
      <c r="F78" s="140"/>
    </row>
    <row r="79" spans="1:6" s="12" customFormat="1" ht="12.75" customHeight="1" x14ac:dyDescent="0.25">
      <c r="A79" s="47">
        <v>3</v>
      </c>
      <c r="B79" s="44" t="s">
        <v>66</v>
      </c>
      <c r="C79" s="68"/>
      <c r="D79" s="69"/>
      <c r="E79" s="68"/>
      <c r="F79" s="70"/>
    </row>
    <row r="80" spans="1:6" s="12" customFormat="1" ht="38.25" x14ac:dyDescent="0.25">
      <c r="A80" s="56">
        <v>3.5</v>
      </c>
      <c r="B80" s="34" t="s">
        <v>71</v>
      </c>
      <c r="C80" s="138">
        <v>-1</v>
      </c>
      <c r="D80" s="139" t="s">
        <v>12</v>
      </c>
      <c r="E80" s="138">
        <v>153395</v>
      </c>
      <c r="F80" s="140">
        <f t="shared" ref="F80" si="2">E80*C80</f>
        <v>-153395</v>
      </c>
    </row>
    <row r="81" spans="1:6" s="12" customFormat="1" ht="11.25" customHeight="1" x14ac:dyDescent="0.2">
      <c r="A81" s="91"/>
      <c r="B81" s="92" t="s">
        <v>121</v>
      </c>
      <c r="C81" s="141"/>
      <c r="D81" s="142"/>
      <c r="E81" s="143"/>
      <c r="F81" s="144">
        <f>SUM(F75:F80)</f>
        <v>-991137.38</v>
      </c>
    </row>
    <row r="82" spans="1:6" s="12" customFormat="1" ht="12.75" customHeight="1" x14ac:dyDescent="0.2">
      <c r="A82" s="57"/>
      <c r="B82" s="58"/>
      <c r="C82" s="71"/>
      <c r="D82" s="72"/>
      <c r="E82" s="73"/>
      <c r="F82" s="74"/>
    </row>
    <row r="83" spans="1:6" s="12" customFormat="1" x14ac:dyDescent="0.25">
      <c r="A83" s="60" t="s">
        <v>14</v>
      </c>
      <c r="B83" s="44" t="s">
        <v>25</v>
      </c>
      <c r="C83" s="68"/>
      <c r="D83" s="69"/>
      <c r="E83" s="68"/>
      <c r="F83" s="70"/>
    </row>
    <row r="84" spans="1:6" s="12" customFormat="1" x14ac:dyDescent="0.25">
      <c r="A84" s="61">
        <v>1</v>
      </c>
      <c r="B84" s="34" t="s">
        <v>80</v>
      </c>
      <c r="C84" s="175">
        <v>-32.19</v>
      </c>
      <c r="D84" s="176" t="s">
        <v>10</v>
      </c>
      <c r="E84" s="175">
        <v>725.8</v>
      </c>
      <c r="F84" s="177">
        <f>E84*C84</f>
        <v>-23363.501999999997</v>
      </c>
    </row>
    <row r="85" spans="1:6" s="12" customFormat="1" x14ac:dyDescent="0.2">
      <c r="A85" s="91"/>
      <c r="B85" s="92" t="s">
        <v>139</v>
      </c>
      <c r="C85" s="141"/>
      <c r="D85" s="142"/>
      <c r="E85" s="143"/>
      <c r="F85" s="144">
        <f>SUM(F84:F84)</f>
        <v>-23363.501999999997</v>
      </c>
    </row>
    <row r="86" spans="1:6" s="12" customFormat="1" ht="10.5" customHeight="1" x14ac:dyDescent="0.2">
      <c r="A86" s="57"/>
      <c r="B86" s="58"/>
      <c r="C86" s="71"/>
      <c r="D86" s="72"/>
      <c r="E86" s="73"/>
      <c r="F86" s="74"/>
    </row>
    <row r="87" spans="1:6" s="12" customFormat="1" x14ac:dyDescent="0.2">
      <c r="A87" s="97"/>
      <c r="B87" s="98" t="s">
        <v>140</v>
      </c>
      <c r="C87" s="192"/>
      <c r="D87" s="193"/>
      <c r="E87" s="194"/>
      <c r="F87" s="195">
        <f>+F85+F81</f>
        <v>-1014500.882</v>
      </c>
    </row>
    <row r="88" spans="1:6" s="12" customFormat="1" ht="10.5" customHeight="1" x14ac:dyDescent="0.2">
      <c r="A88" s="186"/>
      <c r="B88" s="187"/>
      <c r="C88" s="188"/>
      <c r="D88" s="189"/>
      <c r="E88" s="190"/>
      <c r="F88" s="191"/>
    </row>
    <row r="89" spans="1:6" s="12" customFormat="1" ht="12.75" customHeight="1" x14ac:dyDescent="0.2">
      <c r="A89" s="57"/>
      <c r="B89" s="58" t="s">
        <v>96</v>
      </c>
      <c r="C89" s="71"/>
      <c r="D89" s="72"/>
      <c r="E89" s="73"/>
      <c r="F89" s="74"/>
    </row>
    <row r="90" spans="1:6" s="12" customFormat="1" ht="12.75" customHeight="1" x14ac:dyDescent="0.2">
      <c r="A90" s="57"/>
      <c r="B90" s="58"/>
      <c r="C90" s="71"/>
      <c r="D90" s="72"/>
      <c r="E90" s="73"/>
      <c r="F90" s="74"/>
    </row>
    <row r="91" spans="1:6" s="12" customFormat="1" ht="12.75" customHeight="1" x14ac:dyDescent="0.25">
      <c r="A91" s="45" t="s">
        <v>8</v>
      </c>
      <c r="B91" s="44" t="s">
        <v>41</v>
      </c>
      <c r="C91" s="45"/>
      <c r="D91" s="45"/>
      <c r="E91" s="45"/>
      <c r="F91" s="45"/>
    </row>
    <row r="92" spans="1:6" s="12" customFormat="1" ht="11.25" customHeight="1" x14ac:dyDescent="0.25">
      <c r="A92" s="43"/>
      <c r="B92" s="46"/>
      <c r="C92" s="45"/>
      <c r="D92" s="45"/>
      <c r="E92" s="45"/>
      <c r="F92" s="45"/>
    </row>
    <row r="93" spans="1:6" s="12" customFormat="1" ht="12.75" customHeight="1" x14ac:dyDescent="0.25">
      <c r="A93" s="47">
        <v>1</v>
      </c>
      <c r="B93" s="44" t="s">
        <v>42</v>
      </c>
      <c r="C93" s="48"/>
      <c r="D93" s="49"/>
      <c r="E93" s="48"/>
      <c r="F93" s="50"/>
    </row>
    <row r="94" spans="1:6" s="12" customFormat="1" ht="12.75" customHeight="1" x14ac:dyDescent="0.25">
      <c r="A94" s="51">
        <v>1.3</v>
      </c>
      <c r="B94" s="53" t="s">
        <v>45</v>
      </c>
      <c r="C94" s="110">
        <v>4.5</v>
      </c>
      <c r="D94" s="64" t="s">
        <v>9</v>
      </c>
      <c r="E94" s="111">
        <v>1566.86</v>
      </c>
      <c r="F94" s="113">
        <f t="shared" ref="F94:F101" si="3">E94*C94</f>
        <v>7050.87</v>
      </c>
    </row>
    <row r="95" spans="1:6" s="12" customFormat="1" ht="12.75" customHeight="1" x14ac:dyDescent="0.25">
      <c r="A95" s="51">
        <v>1.4</v>
      </c>
      <c r="B95" s="34" t="s">
        <v>46</v>
      </c>
      <c r="C95" s="110">
        <v>2</v>
      </c>
      <c r="D95" s="64" t="s">
        <v>12</v>
      </c>
      <c r="E95" s="110">
        <v>5892.1399999999994</v>
      </c>
      <c r="F95" s="112">
        <f t="shared" si="3"/>
        <v>11784.279999999999</v>
      </c>
    </row>
    <row r="96" spans="1:6" s="12" customFormat="1" ht="12.75" customHeight="1" x14ac:dyDescent="0.25">
      <c r="A96" s="51">
        <v>1.5</v>
      </c>
      <c r="B96" s="34" t="s">
        <v>47</v>
      </c>
      <c r="C96" s="110">
        <v>5</v>
      </c>
      <c r="D96" s="64" t="s">
        <v>12</v>
      </c>
      <c r="E96" s="110">
        <v>2948.22</v>
      </c>
      <c r="F96" s="112">
        <f t="shared" si="3"/>
        <v>14741.099999999999</v>
      </c>
    </row>
    <row r="97" spans="1:6" s="12" customFormat="1" ht="12.75" customHeight="1" x14ac:dyDescent="0.25">
      <c r="A97" s="51">
        <v>1.6</v>
      </c>
      <c r="B97" s="34" t="s">
        <v>48</v>
      </c>
      <c r="C97" s="110">
        <v>4</v>
      </c>
      <c r="D97" s="64" t="s">
        <v>12</v>
      </c>
      <c r="E97" s="110">
        <v>2390.48</v>
      </c>
      <c r="F97" s="112">
        <f t="shared" si="3"/>
        <v>9561.92</v>
      </c>
    </row>
    <row r="98" spans="1:6" s="12" customFormat="1" ht="25.5" x14ac:dyDescent="0.25">
      <c r="A98" s="51">
        <v>1.7</v>
      </c>
      <c r="B98" s="34" t="s">
        <v>49</v>
      </c>
      <c r="C98" s="110">
        <v>3</v>
      </c>
      <c r="D98" s="64" t="s">
        <v>12</v>
      </c>
      <c r="E98" s="110">
        <v>6229.7300000000005</v>
      </c>
      <c r="F98" s="112">
        <f t="shared" si="3"/>
        <v>18689.190000000002</v>
      </c>
    </row>
    <row r="99" spans="1:6" s="12" customFormat="1" ht="12.75" customHeight="1" x14ac:dyDescent="0.25">
      <c r="A99" s="51">
        <v>1.8</v>
      </c>
      <c r="B99" s="34" t="s">
        <v>50</v>
      </c>
      <c r="C99" s="110">
        <v>3</v>
      </c>
      <c r="D99" s="64" t="s">
        <v>12</v>
      </c>
      <c r="E99" s="110">
        <v>8434.9000000000015</v>
      </c>
      <c r="F99" s="112">
        <f t="shared" si="3"/>
        <v>25304.700000000004</v>
      </c>
    </row>
    <row r="100" spans="1:6" s="12" customFormat="1" ht="12.75" customHeight="1" x14ac:dyDescent="0.25">
      <c r="A100" s="51">
        <v>1.9</v>
      </c>
      <c r="B100" s="34" t="s">
        <v>51</v>
      </c>
      <c r="C100" s="110">
        <v>2</v>
      </c>
      <c r="D100" s="64" t="s">
        <v>12</v>
      </c>
      <c r="E100" s="110">
        <v>6684.0300000000007</v>
      </c>
      <c r="F100" s="112">
        <f t="shared" si="3"/>
        <v>13368.060000000001</v>
      </c>
    </row>
    <row r="101" spans="1:6" s="12" customFormat="1" ht="12.75" customHeight="1" x14ac:dyDescent="0.25">
      <c r="A101" s="54">
        <v>1.1000000000000001</v>
      </c>
      <c r="B101" s="34" t="s">
        <v>52</v>
      </c>
      <c r="C101" s="110">
        <v>1</v>
      </c>
      <c r="D101" s="64" t="s">
        <v>12</v>
      </c>
      <c r="E101" s="114">
        <v>8564.7000000000007</v>
      </c>
      <c r="F101" s="112">
        <f t="shared" si="3"/>
        <v>8564.7000000000007</v>
      </c>
    </row>
    <row r="102" spans="1:6" s="12" customFormat="1" ht="12.75" customHeight="1" x14ac:dyDescent="0.25">
      <c r="A102" s="55"/>
      <c r="B102" s="34"/>
      <c r="C102" s="68"/>
      <c r="D102" s="69"/>
      <c r="E102" s="68"/>
      <c r="F102" s="70"/>
    </row>
    <row r="103" spans="1:6" s="12" customFormat="1" ht="12.75" customHeight="1" x14ac:dyDescent="0.25">
      <c r="A103" s="47">
        <v>2</v>
      </c>
      <c r="B103" s="44" t="s">
        <v>61</v>
      </c>
      <c r="C103" s="68"/>
      <c r="D103" s="69"/>
      <c r="E103" s="52"/>
      <c r="F103" s="70"/>
    </row>
    <row r="104" spans="1:6" s="12" customFormat="1" ht="12.75" customHeight="1" x14ac:dyDescent="0.25">
      <c r="A104" s="56">
        <v>2.2000000000000002</v>
      </c>
      <c r="B104" s="34" t="s">
        <v>62</v>
      </c>
      <c r="C104" s="68">
        <v>48.02</v>
      </c>
      <c r="D104" s="69" t="s">
        <v>11</v>
      </c>
      <c r="E104" s="68">
        <v>110.69</v>
      </c>
      <c r="F104" s="70">
        <f>E104*C104</f>
        <v>5315.3338000000003</v>
      </c>
    </row>
    <row r="105" spans="1:6" s="12" customFormat="1" x14ac:dyDescent="0.25">
      <c r="A105" s="56">
        <v>2.2999999999999998</v>
      </c>
      <c r="B105" s="34" t="s">
        <v>63</v>
      </c>
      <c r="C105" s="68">
        <v>13.74</v>
      </c>
      <c r="D105" s="69" t="s">
        <v>11</v>
      </c>
      <c r="E105" s="68">
        <v>1100</v>
      </c>
      <c r="F105" s="70">
        <f>E105*C105</f>
        <v>15114</v>
      </c>
    </row>
    <row r="106" spans="1:6" s="12" customFormat="1" ht="25.5" x14ac:dyDescent="0.25">
      <c r="A106" s="56">
        <v>2.4</v>
      </c>
      <c r="B106" s="34" t="s">
        <v>64</v>
      </c>
      <c r="C106" s="68">
        <v>48.74</v>
      </c>
      <c r="D106" s="69" t="s">
        <v>11</v>
      </c>
      <c r="E106" s="68">
        <v>153.02000000000001</v>
      </c>
      <c r="F106" s="70">
        <f>E106*C106</f>
        <v>7458.1948000000011</v>
      </c>
    </row>
    <row r="107" spans="1:6" s="12" customFormat="1" ht="12.75" customHeight="1" x14ac:dyDescent="0.25">
      <c r="A107" s="56">
        <v>2.5</v>
      </c>
      <c r="B107" s="34" t="s">
        <v>65</v>
      </c>
      <c r="C107" s="68">
        <v>55.74</v>
      </c>
      <c r="D107" s="69" t="s">
        <v>11</v>
      </c>
      <c r="E107" s="68">
        <v>210</v>
      </c>
      <c r="F107" s="70">
        <f>E107*C107</f>
        <v>11705.4</v>
      </c>
    </row>
    <row r="108" spans="1:6" s="12" customFormat="1" ht="12.75" customHeight="1" x14ac:dyDescent="0.2">
      <c r="A108" s="91"/>
      <c r="B108" s="92" t="s">
        <v>97</v>
      </c>
      <c r="C108" s="93"/>
      <c r="D108" s="94"/>
      <c r="E108" s="95"/>
      <c r="F108" s="96">
        <f>SUM(F94:F107)</f>
        <v>148657.74859999999</v>
      </c>
    </row>
    <row r="109" spans="1:6" s="12" customFormat="1" ht="9" customHeight="1" x14ac:dyDescent="0.2">
      <c r="A109" s="55"/>
      <c r="B109" s="59"/>
      <c r="C109" s="75"/>
      <c r="D109" s="76"/>
      <c r="E109" s="75"/>
      <c r="F109" s="77"/>
    </row>
    <row r="110" spans="1:6" s="12" customFormat="1" x14ac:dyDescent="0.2">
      <c r="A110" s="57"/>
      <c r="B110" s="58" t="s">
        <v>98</v>
      </c>
      <c r="C110" s="71"/>
      <c r="D110" s="72"/>
      <c r="E110" s="73"/>
      <c r="F110" s="74"/>
    </row>
    <row r="111" spans="1:6" s="12" customFormat="1" ht="11.25" customHeight="1" x14ac:dyDescent="0.2">
      <c r="A111" s="57"/>
      <c r="B111" s="58"/>
      <c r="C111" s="71"/>
      <c r="D111" s="72"/>
      <c r="E111" s="73"/>
      <c r="F111" s="74"/>
    </row>
    <row r="112" spans="1:6" s="12" customFormat="1" ht="25.5" x14ac:dyDescent="0.2">
      <c r="A112" s="45" t="s">
        <v>8</v>
      </c>
      <c r="B112" s="44" t="s">
        <v>41</v>
      </c>
      <c r="C112" s="71"/>
      <c r="D112" s="72"/>
      <c r="E112" s="73"/>
      <c r="F112" s="74"/>
    </row>
    <row r="113" spans="1:6" s="12" customFormat="1" ht="12.75" customHeight="1" x14ac:dyDescent="0.2">
      <c r="A113" s="45"/>
      <c r="B113" s="44"/>
      <c r="C113" s="71"/>
      <c r="D113" s="72"/>
      <c r="E113" s="73"/>
      <c r="F113" s="74"/>
    </row>
    <row r="114" spans="1:6" s="12" customFormat="1" ht="12.75" customHeight="1" x14ac:dyDescent="0.25">
      <c r="A114" s="47">
        <v>3</v>
      </c>
      <c r="B114" s="44" t="s">
        <v>66</v>
      </c>
      <c r="C114" s="68"/>
      <c r="D114" s="69"/>
      <c r="E114" s="68"/>
      <c r="F114" s="70"/>
    </row>
    <row r="115" spans="1:6" s="12" customFormat="1" x14ac:dyDescent="0.25">
      <c r="A115" s="56">
        <v>3.4</v>
      </c>
      <c r="B115" s="34" t="s">
        <v>70</v>
      </c>
      <c r="C115" s="68">
        <v>1</v>
      </c>
      <c r="D115" s="69" t="s">
        <v>12</v>
      </c>
      <c r="E115" s="68">
        <v>13290</v>
      </c>
      <c r="F115" s="70">
        <f t="shared" ref="F115" si="4">E115*C115</f>
        <v>13290</v>
      </c>
    </row>
    <row r="116" spans="1:6" s="12" customFormat="1" ht="38.25" x14ac:dyDescent="0.25">
      <c r="A116" s="56">
        <v>3.6</v>
      </c>
      <c r="B116" s="34" t="s">
        <v>100</v>
      </c>
      <c r="C116" s="68">
        <v>1</v>
      </c>
      <c r="D116" s="69" t="s">
        <v>12</v>
      </c>
      <c r="E116" s="68">
        <v>22160.010000000009</v>
      </c>
      <c r="F116" s="70">
        <f t="shared" ref="F116:F117" si="5">E116*C116</f>
        <v>22160.010000000009</v>
      </c>
    </row>
    <row r="117" spans="1:6" s="12" customFormat="1" ht="27.75" customHeight="1" x14ac:dyDescent="0.25">
      <c r="A117" s="56">
        <v>3.6</v>
      </c>
      <c r="B117" s="34" t="s">
        <v>73</v>
      </c>
      <c r="C117" s="68">
        <v>1</v>
      </c>
      <c r="D117" s="69" t="s">
        <v>12</v>
      </c>
      <c r="E117" s="68">
        <v>58005.11</v>
      </c>
      <c r="F117" s="70">
        <f t="shared" si="5"/>
        <v>58005.11</v>
      </c>
    </row>
    <row r="118" spans="1:6" s="12" customFormat="1" x14ac:dyDescent="0.2">
      <c r="A118" s="91"/>
      <c r="B118" s="92" t="s">
        <v>124</v>
      </c>
      <c r="C118" s="93"/>
      <c r="D118" s="94"/>
      <c r="E118" s="95"/>
      <c r="F118" s="96">
        <f>SUM(F115:F117)</f>
        <v>93455.12000000001</v>
      </c>
    </row>
    <row r="119" spans="1:6" s="12" customFormat="1" ht="11.25" customHeight="1" x14ac:dyDescent="0.2">
      <c r="A119" s="57"/>
      <c r="B119" s="58"/>
      <c r="C119" s="71"/>
      <c r="D119" s="72"/>
      <c r="E119" s="73"/>
      <c r="F119" s="74"/>
    </row>
    <row r="120" spans="1:6" s="12" customFormat="1" x14ac:dyDescent="0.2">
      <c r="A120" s="57"/>
      <c r="B120" s="58" t="s">
        <v>99</v>
      </c>
      <c r="C120" s="71"/>
      <c r="D120" s="72"/>
      <c r="E120" s="73"/>
      <c r="F120" s="74"/>
    </row>
    <row r="121" spans="1:6" s="12" customFormat="1" ht="12.75" customHeight="1" x14ac:dyDescent="0.2">
      <c r="A121" s="2"/>
      <c r="B121" s="3"/>
      <c r="C121" s="71"/>
      <c r="D121" s="72"/>
      <c r="E121" s="73"/>
      <c r="F121" s="74"/>
    </row>
    <row r="122" spans="1:6" s="12" customFormat="1" ht="12.75" customHeight="1" x14ac:dyDescent="0.2">
      <c r="A122" s="45" t="s">
        <v>8</v>
      </c>
      <c r="B122" s="182" t="s">
        <v>131</v>
      </c>
      <c r="C122" s="71"/>
      <c r="D122" s="72"/>
      <c r="E122" s="73"/>
      <c r="F122" s="74"/>
    </row>
    <row r="123" spans="1:6" s="12" customFormat="1" x14ac:dyDescent="0.2">
      <c r="A123" s="116"/>
      <c r="B123" s="183"/>
      <c r="C123" s="118"/>
      <c r="D123" s="119"/>
      <c r="E123" s="120"/>
      <c r="F123" s="121"/>
    </row>
    <row r="124" spans="1:6" s="12" customFormat="1" x14ac:dyDescent="0.2">
      <c r="A124" s="47">
        <v>5</v>
      </c>
      <c r="B124" s="184" t="s">
        <v>101</v>
      </c>
      <c r="C124" s="118"/>
      <c r="D124" s="119"/>
      <c r="E124" s="120"/>
      <c r="F124" s="121"/>
    </row>
    <row r="125" spans="1:6" s="12" customFormat="1" ht="25.5" x14ac:dyDescent="0.2">
      <c r="A125" s="56">
        <v>5.0999999999999996</v>
      </c>
      <c r="B125" s="185" t="s">
        <v>102</v>
      </c>
      <c r="C125" s="118">
        <v>4</v>
      </c>
      <c r="D125" s="119" t="s">
        <v>22</v>
      </c>
      <c r="E125" s="120">
        <v>1020.0799999999999</v>
      </c>
      <c r="F125" s="128">
        <f>E125*C125</f>
        <v>4080.3199999999997</v>
      </c>
    </row>
    <row r="126" spans="1:6" s="12" customFormat="1" x14ac:dyDescent="0.2">
      <c r="A126" s="127"/>
      <c r="B126" s="117"/>
      <c r="C126" s="118"/>
      <c r="D126" s="119"/>
      <c r="E126" s="120"/>
      <c r="F126" s="70">
        <f t="shared" ref="F126:F149" si="6">E126*C126</f>
        <v>0</v>
      </c>
    </row>
    <row r="127" spans="1:6" s="12" customFormat="1" ht="25.5" x14ac:dyDescent="0.2">
      <c r="A127" s="47">
        <v>6</v>
      </c>
      <c r="B127" s="122" t="s">
        <v>104</v>
      </c>
      <c r="C127" s="118"/>
      <c r="D127" s="119"/>
      <c r="E127" s="120"/>
      <c r="F127" s="70">
        <f t="shared" si="6"/>
        <v>0</v>
      </c>
    </row>
    <row r="128" spans="1:6" s="12" customFormat="1" ht="12.75" customHeight="1" x14ac:dyDescent="0.2">
      <c r="A128" s="130">
        <v>6.1</v>
      </c>
      <c r="B128" s="123" t="s">
        <v>103</v>
      </c>
      <c r="C128" s="124">
        <v>1</v>
      </c>
      <c r="D128" s="125" t="s">
        <v>5</v>
      </c>
      <c r="E128" s="126">
        <v>79287</v>
      </c>
      <c r="F128" s="77">
        <f t="shared" si="6"/>
        <v>79287</v>
      </c>
    </row>
    <row r="129" spans="1:6" s="12" customFormat="1" ht="11.25" customHeight="1" x14ac:dyDescent="0.2">
      <c r="A129" s="156"/>
      <c r="B129" s="157"/>
      <c r="C129" s="158"/>
      <c r="D129" s="159"/>
      <c r="E129" s="160"/>
      <c r="F129" s="161">
        <f t="shared" si="6"/>
        <v>0</v>
      </c>
    </row>
    <row r="130" spans="1:6" s="12" customFormat="1" ht="12.75" customHeight="1" x14ac:dyDescent="0.2">
      <c r="A130" s="131">
        <v>7</v>
      </c>
      <c r="B130" s="129" t="s">
        <v>106</v>
      </c>
      <c r="C130" s="118">
        <v>0.85</v>
      </c>
      <c r="D130" s="119" t="s">
        <v>11</v>
      </c>
      <c r="E130" s="120">
        <v>13056.5</v>
      </c>
      <c r="F130" s="128">
        <f t="shared" si="6"/>
        <v>11098.025</v>
      </c>
    </row>
    <row r="131" spans="1:6" s="12" customFormat="1" ht="12.75" customHeight="1" x14ac:dyDescent="0.2">
      <c r="A131" s="131">
        <v>8</v>
      </c>
      <c r="B131" s="152" t="s">
        <v>107</v>
      </c>
      <c r="C131" s="118">
        <v>38.4</v>
      </c>
      <c r="D131" s="119" t="s">
        <v>9</v>
      </c>
      <c r="E131" s="120">
        <v>1043.3699999999999</v>
      </c>
      <c r="F131" s="70">
        <f t="shared" si="6"/>
        <v>40065.407999999996</v>
      </c>
    </row>
    <row r="132" spans="1:6" s="12" customFormat="1" ht="12.75" customHeight="1" x14ac:dyDescent="0.2">
      <c r="A132" s="131">
        <v>9</v>
      </c>
      <c r="B132" s="152" t="s">
        <v>108</v>
      </c>
      <c r="C132" s="118">
        <v>8.67</v>
      </c>
      <c r="D132" s="119" t="s">
        <v>10</v>
      </c>
      <c r="E132" s="120">
        <v>1050.4000000000001</v>
      </c>
      <c r="F132" s="70">
        <f t="shared" si="6"/>
        <v>9106.9680000000008</v>
      </c>
    </row>
    <row r="133" spans="1:6" s="12" customFormat="1" ht="25.5" x14ac:dyDescent="0.2">
      <c r="A133" s="132">
        <v>10</v>
      </c>
      <c r="B133" s="123" t="s">
        <v>109</v>
      </c>
      <c r="C133" s="118">
        <v>502.74</v>
      </c>
      <c r="D133" s="119" t="s">
        <v>10</v>
      </c>
      <c r="E133" s="120">
        <v>52.773454545454548</v>
      </c>
      <c r="F133" s="128">
        <f t="shared" si="6"/>
        <v>26531.32653818182</v>
      </c>
    </row>
    <row r="134" spans="1:6" s="12" customFormat="1" ht="9" customHeight="1" x14ac:dyDescent="0.25">
      <c r="A134" s="133">
        <v>11</v>
      </c>
      <c r="B134" s="134" t="s">
        <v>110</v>
      </c>
      <c r="C134" s="135">
        <v>140</v>
      </c>
      <c r="D134" s="136" t="s">
        <v>105</v>
      </c>
      <c r="E134" s="135">
        <v>430.95</v>
      </c>
      <c r="F134" s="137">
        <f t="shared" ref="F134" si="7">+ROUND(C134*E134,2)</f>
        <v>60333</v>
      </c>
    </row>
    <row r="135" spans="1:6" s="12" customFormat="1" ht="25.5" x14ac:dyDescent="0.2">
      <c r="A135" s="132">
        <v>12</v>
      </c>
      <c r="B135" s="123" t="s">
        <v>111</v>
      </c>
      <c r="C135" s="118">
        <v>17.37</v>
      </c>
      <c r="D135" s="119" t="s">
        <v>9</v>
      </c>
      <c r="E135" s="120">
        <v>3613.7811999999999</v>
      </c>
      <c r="F135" s="128">
        <f t="shared" si="6"/>
        <v>62771.379443999998</v>
      </c>
    </row>
    <row r="136" spans="1:6" s="12" customFormat="1" ht="25.5" x14ac:dyDescent="0.2">
      <c r="A136" s="131">
        <v>13</v>
      </c>
      <c r="B136" s="123" t="s">
        <v>112</v>
      </c>
      <c r="C136" s="118">
        <v>2</v>
      </c>
      <c r="D136" s="119" t="s">
        <v>5</v>
      </c>
      <c r="E136" s="120">
        <v>1037.55</v>
      </c>
      <c r="F136" s="128">
        <f t="shared" si="6"/>
        <v>2075.1</v>
      </c>
    </row>
    <row r="137" spans="1:6" s="12" customFormat="1" ht="25.5" customHeight="1" x14ac:dyDescent="0.2">
      <c r="A137" s="131">
        <v>14</v>
      </c>
      <c r="B137" s="123" t="s">
        <v>113</v>
      </c>
      <c r="C137" s="118">
        <v>1</v>
      </c>
      <c r="D137" s="119" t="s">
        <v>5</v>
      </c>
      <c r="E137" s="120">
        <v>646.95000000000005</v>
      </c>
      <c r="F137" s="128">
        <f t="shared" si="6"/>
        <v>646.95000000000005</v>
      </c>
    </row>
    <row r="138" spans="1:6" s="12" customFormat="1" ht="9" customHeight="1" x14ac:dyDescent="0.2">
      <c r="A138" s="116"/>
      <c r="B138" s="117"/>
      <c r="C138" s="118"/>
      <c r="D138" s="119"/>
      <c r="E138" s="120"/>
      <c r="F138" s="70">
        <f t="shared" si="6"/>
        <v>0</v>
      </c>
    </row>
    <row r="139" spans="1:6" s="12" customFormat="1" ht="25.5" x14ac:dyDescent="0.2">
      <c r="A139" s="132">
        <v>15</v>
      </c>
      <c r="B139" s="123" t="s">
        <v>129</v>
      </c>
      <c r="C139" s="118">
        <v>1</v>
      </c>
      <c r="D139" s="119" t="s">
        <v>5</v>
      </c>
      <c r="E139" s="120">
        <v>1500</v>
      </c>
      <c r="F139" s="128">
        <f t="shared" si="6"/>
        <v>1500</v>
      </c>
    </row>
    <row r="140" spans="1:6" s="12" customFormat="1" ht="25.5" x14ac:dyDescent="0.2">
      <c r="A140" s="132">
        <v>16</v>
      </c>
      <c r="B140" s="123" t="s">
        <v>141</v>
      </c>
      <c r="C140" s="118">
        <v>1</v>
      </c>
      <c r="D140" s="119" t="s">
        <v>5</v>
      </c>
      <c r="E140" s="120">
        <v>84156.57</v>
      </c>
      <c r="F140" s="128">
        <f t="shared" ref="F140" si="8">E140*C140</f>
        <v>84156.57</v>
      </c>
    </row>
    <row r="141" spans="1:6" s="12" customFormat="1" ht="10.5" customHeight="1" x14ac:dyDescent="0.2">
      <c r="A141" s="116"/>
      <c r="B141" s="117"/>
      <c r="C141" s="118"/>
      <c r="D141" s="119"/>
      <c r="E141" s="120"/>
      <c r="F141" s="70"/>
    </row>
    <row r="142" spans="1:6" s="12" customFormat="1" x14ac:dyDescent="0.2">
      <c r="A142" s="47">
        <v>17</v>
      </c>
      <c r="B142" s="122" t="s">
        <v>114</v>
      </c>
      <c r="C142" s="118"/>
      <c r="D142" s="119"/>
      <c r="E142" s="120"/>
      <c r="F142" s="70">
        <f t="shared" si="6"/>
        <v>0</v>
      </c>
    </row>
    <row r="143" spans="1:6" s="12" customFormat="1" ht="40.5" customHeight="1" x14ac:dyDescent="0.2">
      <c r="A143" s="130">
        <v>17.100000000000001</v>
      </c>
      <c r="B143" s="129" t="s">
        <v>115</v>
      </c>
      <c r="C143" s="118">
        <v>2</v>
      </c>
      <c r="D143" s="119" t="s">
        <v>5</v>
      </c>
      <c r="E143" s="120">
        <v>2523.5349999999999</v>
      </c>
      <c r="F143" s="128">
        <f t="shared" si="6"/>
        <v>5047.07</v>
      </c>
    </row>
    <row r="144" spans="1:6" s="12" customFormat="1" ht="7.5" customHeight="1" x14ac:dyDescent="0.2">
      <c r="A144" s="116"/>
      <c r="B144" s="117"/>
      <c r="C144" s="118"/>
      <c r="D144" s="119"/>
      <c r="E144" s="120"/>
      <c r="F144" s="128">
        <f t="shared" si="6"/>
        <v>0</v>
      </c>
    </row>
    <row r="145" spans="1:6" s="12" customFormat="1" ht="25.5" x14ac:dyDescent="0.2">
      <c r="A145" s="132">
        <v>18</v>
      </c>
      <c r="B145" s="123" t="s">
        <v>116</v>
      </c>
      <c r="C145" s="118">
        <v>0.9</v>
      </c>
      <c r="D145" s="119" t="s">
        <v>11</v>
      </c>
      <c r="E145" s="120">
        <v>9754.1136999999999</v>
      </c>
      <c r="F145" s="128">
        <f t="shared" si="6"/>
        <v>8778.7023300000001</v>
      </c>
    </row>
    <row r="146" spans="1:6" s="12" customFormat="1" ht="38.25" x14ac:dyDescent="0.2">
      <c r="A146" s="132">
        <v>19</v>
      </c>
      <c r="B146" s="123" t="s">
        <v>117</v>
      </c>
      <c r="C146" s="118">
        <v>1</v>
      </c>
      <c r="D146" s="119" t="s">
        <v>5</v>
      </c>
      <c r="E146" s="120">
        <v>2850</v>
      </c>
      <c r="F146" s="128">
        <f t="shared" si="6"/>
        <v>2850</v>
      </c>
    </row>
    <row r="147" spans="1:6" s="12" customFormat="1" ht="25.5" x14ac:dyDescent="0.2">
      <c r="A147" s="132">
        <v>20</v>
      </c>
      <c r="B147" s="129" t="s">
        <v>119</v>
      </c>
      <c r="C147" s="118">
        <v>3</v>
      </c>
      <c r="D147" s="119" t="s">
        <v>5</v>
      </c>
      <c r="E147" s="120">
        <v>1376.12</v>
      </c>
      <c r="F147" s="128">
        <f t="shared" si="6"/>
        <v>4128.3599999999997</v>
      </c>
    </row>
    <row r="148" spans="1:6" s="12" customFormat="1" ht="38.25" x14ac:dyDescent="0.2">
      <c r="A148" s="132">
        <v>21</v>
      </c>
      <c r="B148" s="123" t="s">
        <v>118</v>
      </c>
      <c r="C148" s="118">
        <v>4</v>
      </c>
      <c r="D148" s="119" t="s">
        <v>5</v>
      </c>
      <c r="E148" s="120">
        <v>1376.12</v>
      </c>
      <c r="F148" s="128">
        <f t="shared" ref="F148" si="9">E148*C148</f>
        <v>5504.48</v>
      </c>
    </row>
    <row r="149" spans="1:6" s="12" customFormat="1" ht="25.5" x14ac:dyDescent="0.2">
      <c r="A149" s="132">
        <v>22</v>
      </c>
      <c r="B149" s="123" t="s">
        <v>138</v>
      </c>
      <c r="C149" s="118">
        <v>1</v>
      </c>
      <c r="D149" s="119" t="s">
        <v>5</v>
      </c>
      <c r="E149" s="120">
        <v>15000</v>
      </c>
      <c r="F149" s="128">
        <f t="shared" si="6"/>
        <v>15000</v>
      </c>
    </row>
    <row r="150" spans="1:6" s="12" customFormat="1" ht="10.5" customHeight="1" x14ac:dyDescent="0.2">
      <c r="A150" s="132"/>
      <c r="B150" s="123"/>
      <c r="C150" s="118"/>
      <c r="D150" s="119"/>
      <c r="E150" s="120"/>
      <c r="F150" s="128"/>
    </row>
    <row r="151" spans="1:6" s="146" customFormat="1" ht="12.75" customHeight="1" x14ac:dyDescent="0.25">
      <c r="A151" s="47">
        <v>5</v>
      </c>
      <c r="B151" s="44" t="s">
        <v>133</v>
      </c>
      <c r="C151" s="68"/>
      <c r="D151" s="69"/>
      <c r="E151" s="68"/>
      <c r="F151" s="70"/>
    </row>
    <row r="152" spans="1:6" s="146" customFormat="1" ht="8.25" customHeight="1" x14ac:dyDescent="0.25">
      <c r="A152" s="47"/>
      <c r="B152" s="44"/>
      <c r="C152" s="68"/>
      <c r="D152" s="69"/>
      <c r="E152" s="68"/>
      <c r="F152" s="70"/>
    </row>
    <row r="153" spans="1:6" s="146" customFormat="1" ht="12.75" customHeight="1" x14ac:dyDescent="0.25">
      <c r="A153" s="150">
        <v>5.0999999999999996</v>
      </c>
      <c r="B153" s="44" t="s">
        <v>61</v>
      </c>
      <c r="C153" s="68"/>
      <c r="D153" s="69"/>
      <c r="E153" s="68"/>
      <c r="F153" s="70"/>
    </row>
    <row r="154" spans="1:6" s="146" customFormat="1" ht="12.75" customHeight="1" x14ac:dyDescent="0.25">
      <c r="A154" s="56" t="s">
        <v>156</v>
      </c>
      <c r="B154" s="34" t="s">
        <v>62</v>
      </c>
      <c r="C154" s="68">
        <v>34.76</v>
      </c>
      <c r="D154" s="69" t="s">
        <v>144</v>
      </c>
      <c r="E154" s="68">
        <v>1311.95</v>
      </c>
      <c r="F154" s="70">
        <f>E154*C154</f>
        <v>45603.381999999998</v>
      </c>
    </row>
    <row r="155" spans="1:6" s="146" customFormat="1" ht="12.75" customHeight="1" x14ac:dyDescent="0.25">
      <c r="A155" s="56" t="s">
        <v>157</v>
      </c>
      <c r="B155" s="34" t="s">
        <v>145</v>
      </c>
      <c r="C155" s="68">
        <v>23.25</v>
      </c>
      <c r="D155" s="69" t="s">
        <v>144</v>
      </c>
      <c r="E155" s="68">
        <v>90</v>
      </c>
      <c r="F155" s="70">
        <f>E155*C155</f>
        <v>2092.5</v>
      </c>
    </row>
    <row r="156" spans="1:6" s="146" customFormat="1" ht="25.5" x14ac:dyDescent="0.25">
      <c r="A156" s="56" t="s">
        <v>158</v>
      </c>
      <c r="B156" s="34" t="s">
        <v>146</v>
      </c>
      <c r="C156" s="68">
        <v>15</v>
      </c>
      <c r="D156" s="69" t="s">
        <v>144</v>
      </c>
      <c r="E156" s="68">
        <v>502.42066666666665</v>
      </c>
      <c r="F156" s="70">
        <f>E156*C156</f>
        <v>7536.3099999999995</v>
      </c>
    </row>
    <row r="157" spans="1:6" s="146" customFormat="1" ht="10.5" customHeight="1" x14ac:dyDescent="0.25">
      <c r="A157" s="56"/>
      <c r="B157" s="34"/>
      <c r="C157" s="68"/>
      <c r="D157" s="69"/>
      <c r="E157" s="68"/>
      <c r="F157" s="70">
        <f t="shared" ref="F157:F179" si="10">E157*C157</f>
        <v>0</v>
      </c>
    </row>
    <row r="158" spans="1:6" s="146" customFormat="1" x14ac:dyDescent="0.25">
      <c r="A158" s="150">
        <v>5.2</v>
      </c>
      <c r="B158" s="44" t="s">
        <v>147</v>
      </c>
      <c r="C158" s="68"/>
      <c r="D158" s="69"/>
      <c r="E158" s="68"/>
      <c r="F158" s="70">
        <f t="shared" si="10"/>
        <v>0</v>
      </c>
    </row>
    <row r="159" spans="1:6" s="146" customFormat="1" x14ac:dyDescent="0.25">
      <c r="A159" s="56" t="s">
        <v>151</v>
      </c>
      <c r="B159" s="34" t="s">
        <v>148</v>
      </c>
      <c r="C159" s="68">
        <v>11.72</v>
      </c>
      <c r="D159" s="69" t="s">
        <v>144</v>
      </c>
      <c r="E159" s="68">
        <v>10708.85</v>
      </c>
      <c r="F159" s="70">
        <f t="shared" si="10"/>
        <v>125507.72200000001</v>
      </c>
    </row>
    <row r="160" spans="1:6" s="146" customFormat="1" ht="13.5" customHeight="1" x14ac:dyDescent="0.25">
      <c r="A160" s="56" t="s">
        <v>152</v>
      </c>
      <c r="B160" s="34" t="s">
        <v>149</v>
      </c>
      <c r="C160" s="68">
        <v>7.05</v>
      </c>
      <c r="D160" s="69" t="s">
        <v>144</v>
      </c>
      <c r="E160" s="68">
        <v>11761.08</v>
      </c>
      <c r="F160" s="70">
        <f t="shared" si="10"/>
        <v>82915.614000000001</v>
      </c>
    </row>
    <row r="161" spans="1:6" s="146" customFormat="1" ht="12.75" customHeight="1" x14ac:dyDescent="0.25">
      <c r="A161" s="56" t="s">
        <v>153</v>
      </c>
      <c r="B161" s="34" t="s">
        <v>126</v>
      </c>
      <c r="C161" s="68">
        <v>2.15</v>
      </c>
      <c r="D161" s="69" t="s">
        <v>144</v>
      </c>
      <c r="E161" s="68">
        <v>26303.482100000001</v>
      </c>
      <c r="F161" s="70">
        <f t="shared" si="10"/>
        <v>56552.486514999997</v>
      </c>
    </row>
    <row r="162" spans="1:6" s="146" customFormat="1" ht="12.75" customHeight="1" x14ac:dyDescent="0.25">
      <c r="A162" s="56" t="s">
        <v>154</v>
      </c>
      <c r="B162" s="149" t="s">
        <v>150</v>
      </c>
      <c r="C162" s="68">
        <v>3.22</v>
      </c>
      <c r="D162" s="69" t="s">
        <v>144</v>
      </c>
      <c r="E162" s="68">
        <v>34193.972133333336</v>
      </c>
      <c r="F162" s="70">
        <f t="shared" si="10"/>
        <v>110104.59026933335</v>
      </c>
    </row>
    <row r="163" spans="1:6" ht="12.75" customHeight="1" x14ac:dyDescent="0.25">
      <c r="A163" s="56" t="s">
        <v>155</v>
      </c>
      <c r="B163" s="34" t="s">
        <v>125</v>
      </c>
      <c r="C163" s="68">
        <v>1.1599999999999999</v>
      </c>
      <c r="D163" s="69" t="s">
        <v>144</v>
      </c>
      <c r="E163" s="68">
        <v>30591.802200000002</v>
      </c>
      <c r="F163" s="70">
        <f t="shared" si="10"/>
        <v>35486.490552000003</v>
      </c>
    </row>
    <row r="164" spans="1:6" ht="8.25" customHeight="1" x14ac:dyDescent="0.25">
      <c r="A164" s="168"/>
      <c r="B164" s="169"/>
      <c r="C164" s="170"/>
      <c r="D164" s="171"/>
      <c r="E164" s="170"/>
      <c r="F164" s="70">
        <f t="shared" si="10"/>
        <v>0</v>
      </c>
    </row>
    <row r="165" spans="1:6" ht="12.75" customHeight="1" x14ac:dyDescent="0.25">
      <c r="A165" s="150">
        <v>5.3</v>
      </c>
      <c r="B165" s="151" t="s">
        <v>159</v>
      </c>
      <c r="C165" s="172"/>
      <c r="D165" s="172"/>
      <c r="E165" s="172"/>
      <c r="F165" s="70">
        <f t="shared" si="10"/>
        <v>0</v>
      </c>
    </row>
    <row r="166" spans="1:6" ht="12.75" customHeight="1" x14ac:dyDescent="0.25">
      <c r="A166" s="56" t="s">
        <v>160</v>
      </c>
      <c r="B166" s="178" t="s">
        <v>161</v>
      </c>
      <c r="C166" s="179">
        <v>61.8</v>
      </c>
      <c r="D166" s="180" t="s">
        <v>162</v>
      </c>
      <c r="E166" s="179">
        <v>1355.91</v>
      </c>
      <c r="F166" s="128">
        <f t="shared" si="10"/>
        <v>83795.237999999998</v>
      </c>
    </row>
    <row r="167" spans="1:6" ht="25.5" x14ac:dyDescent="0.25">
      <c r="A167" s="56" t="s">
        <v>164</v>
      </c>
      <c r="B167" s="59" t="s">
        <v>163</v>
      </c>
      <c r="C167" s="179">
        <v>175.96</v>
      </c>
      <c r="D167" s="180" t="s">
        <v>162</v>
      </c>
      <c r="E167" s="179">
        <v>1990.14</v>
      </c>
      <c r="F167" s="128">
        <f t="shared" si="10"/>
        <v>350185.03440000006</v>
      </c>
    </row>
    <row r="168" spans="1:6" ht="12.75" customHeight="1" x14ac:dyDescent="0.25">
      <c r="A168" s="196"/>
      <c r="B168" s="197"/>
      <c r="C168" s="198"/>
      <c r="D168" s="198"/>
      <c r="E168" s="198"/>
      <c r="F168" s="161"/>
    </row>
    <row r="169" spans="1:6" ht="12.75" customHeight="1" x14ac:dyDescent="0.25">
      <c r="A169" s="150">
        <v>5.4</v>
      </c>
      <c r="B169" s="151" t="s">
        <v>127</v>
      </c>
      <c r="C169" s="172"/>
      <c r="D169" s="172"/>
      <c r="E169" s="172"/>
      <c r="F169" s="70"/>
    </row>
    <row r="170" spans="1:6" ht="12.75" customHeight="1" x14ac:dyDescent="0.25">
      <c r="A170" s="56" t="s">
        <v>168</v>
      </c>
      <c r="B170" s="34" t="s">
        <v>165</v>
      </c>
      <c r="C170" s="68">
        <v>192.4</v>
      </c>
      <c r="D170" s="180" t="s">
        <v>162</v>
      </c>
      <c r="E170" s="68">
        <v>81.569999999999993</v>
      </c>
      <c r="F170" s="70">
        <f t="shared" si="10"/>
        <v>15694.067999999999</v>
      </c>
    </row>
    <row r="171" spans="1:6" ht="12.75" customHeight="1" x14ac:dyDescent="0.25">
      <c r="A171" s="56" t="s">
        <v>169</v>
      </c>
      <c r="B171" s="34" t="s">
        <v>167</v>
      </c>
      <c r="C171" s="68">
        <v>192.4</v>
      </c>
      <c r="D171" s="180" t="s">
        <v>162</v>
      </c>
      <c r="E171" s="68">
        <v>418.35</v>
      </c>
      <c r="F171" s="70">
        <f>E171*C171</f>
        <v>80490.540000000008</v>
      </c>
    </row>
    <row r="172" spans="1:6" ht="12.75" customHeight="1" x14ac:dyDescent="0.25">
      <c r="A172" s="56" t="s">
        <v>170</v>
      </c>
      <c r="B172" s="34" t="s">
        <v>166</v>
      </c>
      <c r="C172" s="68">
        <v>427.4</v>
      </c>
      <c r="D172" s="69" t="s">
        <v>9</v>
      </c>
      <c r="E172" s="68">
        <v>106.34</v>
      </c>
      <c r="F172" s="70">
        <f t="shared" si="10"/>
        <v>45449.716</v>
      </c>
    </row>
    <row r="173" spans="1:6" ht="12.75" customHeight="1" x14ac:dyDescent="0.25">
      <c r="A173" s="56"/>
      <c r="B173" s="34"/>
      <c r="C173" s="68"/>
      <c r="D173" s="180"/>
      <c r="E173" s="68"/>
      <c r="F173" s="70">
        <f t="shared" si="10"/>
        <v>0</v>
      </c>
    </row>
    <row r="174" spans="1:6" ht="12.75" customHeight="1" x14ac:dyDescent="0.25">
      <c r="A174" s="150">
        <v>5.5</v>
      </c>
      <c r="B174" s="44" t="s">
        <v>171</v>
      </c>
      <c r="C174" s="68"/>
      <c r="D174" s="180"/>
      <c r="E174" s="68"/>
      <c r="F174" s="70">
        <f t="shared" si="10"/>
        <v>0</v>
      </c>
    </row>
    <row r="175" spans="1:6" ht="38.25" x14ac:dyDescent="0.25">
      <c r="A175" s="56" t="s">
        <v>134</v>
      </c>
      <c r="B175" s="34" t="s">
        <v>172</v>
      </c>
      <c r="C175" s="75">
        <v>46.82</v>
      </c>
      <c r="D175" s="180" t="s">
        <v>21</v>
      </c>
      <c r="E175" s="75">
        <v>1207.52</v>
      </c>
      <c r="F175" s="128">
        <f t="shared" si="10"/>
        <v>56536.0864</v>
      </c>
    </row>
    <row r="176" spans="1:6" ht="9" customHeight="1" x14ac:dyDescent="0.25">
      <c r="A176" s="56"/>
      <c r="B176" s="34"/>
      <c r="C176" s="68"/>
      <c r="D176" s="180"/>
      <c r="E176" s="68"/>
      <c r="F176" s="70">
        <f t="shared" si="10"/>
        <v>0</v>
      </c>
    </row>
    <row r="177" spans="1:6" ht="12.75" customHeight="1" x14ac:dyDescent="0.25">
      <c r="A177" s="150">
        <v>5.6</v>
      </c>
      <c r="B177" s="44" t="s">
        <v>173</v>
      </c>
      <c r="C177" s="68"/>
      <c r="D177" s="180"/>
      <c r="E177" s="68"/>
      <c r="F177" s="70">
        <f t="shared" si="10"/>
        <v>0</v>
      </c>
    </row>
    <row r="178" spans="1:6" ht="12.75" customHeight="1" x14ac:dyDescent="0.25">
      <c r="A178" s="56" t="s">
        <v>174</v>
      </c>
      <c r="B178" s="34" t="s">
        <v>177</v>
      </c>
      <c r="C178" s="68">
        <v>192.4</v>
      </c>
      <c r="D178" s="180" t="s">
        <v>162</v>
      </c>
      <c r="E178" s="68">
        <v>134.73999999999998</v>
      </c>
      <c r="F178" s="70">
        <f t="shared" si="10"/>
        <v>25923.975999999999</v>
      </c>
    </row>
    <row r="179" spans="1:6" ht="12.75" customHeight="1" x14ac:dyDescent="0.25">
      <c r="A179" s="56" t="s">
        <v>176</v>
      </c>
      <c r="B179" s="34" t="s">
        <v>175</v>
      </c>
      <c r="C179" s="68">
        <v>84.275999999999996</v>
      </c>
      <c r="D179" s="180" t="s">
        <v>162</v>
      </c>
      <c r="E179" s="68">
        <v>171.54</v>
      </c>
      <c r="F179" s="70">
        <f t="shared" si="10"/>
        <v>14456.705039999999</v>
      </c>
    </row>
    <row r="180" spans="1:6" ht="12.75" customHeight="1" x14ac:dyDescent="0.2">
      <c r="A180" s="91"/>
      <c r="B180" s="147" t="s">
        <v>122</v>
      </c>
      <c r="C180" s="93"/>
      <c r="D180" s="94"/>
      <c r="E180" s="95"/>
      <c r="F180" s="96">
        <f>SUM(F124:F179)</f>
        <v>1561291.118488515</v>
      </c>
    </row>
    <row r="181" spans="1:6" ht="12.75" customHeight="1" x14ac:dyDescent="0.2">
      <c r="A181" s="132"/>
      <c r="B181" s="123"/>
      <c r="C181" s="118"/>
      <c r="D181" s="119"/>
      <c r="E181" s="120"/>
      <c r="F181" s="128"/>
    </row>
    <row r="182" spans="1:6" ht="12.75" customHeight="1" x14ac:dyDescent="0.25">
      <c r="A182" s="60" t="s">
        <v>14</v>
      </c>
      <c r="B182" s="44" t="s">
        <v>25</v>
      </c>
      <c r="C182" s="68"/>
      <c r="D182" s="69"/>
      <c r="E182" s="68"/>
      <c r="F182" s="70"/>
    </row>
    <row r="183" spans="1:6" ht="12.75" customHeight="1" x14ac:dyDescent="0.25">
      <c r="A183" s="61">
        <v>7</v>
      </c>
      <c r="B183" s="34" t="s">
        <v>135</v>
      </c>
      <c r="C183" s="62">
        <v>47.28</v>
      </c>
      <c r="D183" s="78" t="s">
        <v>162</v>
      </c>
      <c r="E183" s="62">
        <v>1050.4000000000001</v>
      </c>
      <c r="F183" s="70">
        <f>E183*C183</f>
        <v>49662.912000000004</v>
      </c>
    </row>
    <row r="184" spans="1:6" ht="25.5" x14ac:dyDescent="0.25">
      <c r="A184" s="61">
        <v>8</v>
      </c>
      <c r="B184" s="34" t="s">
        <v>136</v>
      </c>
      <c r="C184" s="62">
        <v>7.01</v>
      </c>
      <c r="D184" s="78" t="s">
        <v>162</v>
      </c>
      <c r="E184" s="62">
        <v>1556.78</v>
      </c>
      <c r="F184" s="70">
        <f>E184*C184</f>
        <v>10913.0278</v>
      </c>
    </row>
    <row r="185" spans="1:6" ht="12.75" customHeight="1" x14ac:dyDescent="0.2">
      <c r="A185" s="91"/>
      <c r="B185" s="92" t="s">
        <v>142</v>
      </c>
      <c r="C185" s="93"/>
      <c r="D185" s="94"/>
      <c r="E185" s="95"/>
      <c r="F185" s="96">
        <f>SUM(F183:F184)</f>
        <v>60575.939800000007</v>
      </c>
    </row>
    <row r="186" spans="1:6" ht="12.75" customHeight="1" x14ac:dyDescent="0.2">
      <c r="A186" s="57"/>
      <c r="B186" s="58"/>
      <c r="C186" s="71"/>
      <c r="D186" s="72"/>
      <c r="E186" s="73"/>
      <c r="F186" s="74"/>
    </row>
    <row r="187" spans="1:6" ht="12.75" customHeight="1" x14ac:dyDescent="0.2">
      <c r="A187" s="91"/>
      <c r="B187" s="92" t="s">
        <v>143</v>
      </c>
      <c r="C187" s="93"/>
      <c r="D187" s="94"/>
      <c r="E187" s="95"/>
      <c r="F187" s="96">
        <f>+F185+F180</f>
        <v>1621867.0582885151</v>
      </c>
    </row>
    <row r="188" spans="1:6" ht="12.75" customHeight="1" x14ac:dyDescent="0.2">
      <c r="A188" s="57"/>
      <c r="B188" s="58"/>
      <c r="C188" s="71"/>
      <c r="D188" s="72"/>
      <c r="E188" s="73"/>
      <c r="F188" s="74"/>
    </row>
    <row r="189" spans="1:6" ht="12.75" customHeight="1" x14ac:dyDescent="0.2">
      <c r="A189" s="91"/>
      <c r="B189" s="147" t="s">
        <v>123</v>
      </c>
      <c r="C189" s="93"/>
      <c r="D189" s="94"/>
      <c r="E189" s="95"/>
      <c r="F189" s="96">
        <f>+F187+F118+F108+F87</f>
        <v>849479.04488851526</v>
      </c>
    </row>
    <row r="190" spans="1:6" ht="12.75" customHeight="1" x14ac:dyDescent="0.2">
      <c r="A190" s="132"/>
      <c r="B190" s="123"/>
      <c r="C190" s="118"/>
      <c r="D190" s="119"/>
      <c r="E190" s="120"/>
      <c r="F190" s="128"/>
    </row>
    <row r="191" spans="1:6" ht="12.75" customHeight="1" x14ac:dyDescent="0.25">
      <c r="A191" s="145"/>
      <c r="B191" s="42" t="s">
        <v>128</v>
      </c>
      <c r="C191" s="106"/>
      <c r="D191" s="106"/>
      <c r="E191" s="107"/>
      <c r="F191" s="107">
        <f>F66+F189</f>
        <v>3735513.6464483375</v>
      </c>
    </row>
    <row r="192" spans="1:6" ht="12.75" customHeight="1" x14ac:dyDescent="0.25">
      <c r="A192" s="99"/>
      <c r="B192" s="100" t="s">
        <v>128</v>
      </c>
      <c r="C192" s="101"/>
      <c r="D192" s="101"/>
      <c r="E192" s="102"/>
      <c r="F192" s="102">
        <f>+F191</f>
        <v>3735513.6464483375</v>
      </c>
    </row>
    <row r="193" spans="1:6" x14ac:dyDescent="0.25">
      <c r="A193" s="37"/>
      <c r="B193" s="38"/>
      <c r="C193" s="81"/>
      <c r="D193" s="81"/>
      <c r="E193" s="82"/>
      <c r="F193" s="82"/>
    </row>
    <row r="194" spans="1:6" x14ac:dyDescent="0.25">
      <c r="A194" s="37"/>
      <c r="B194" s="5" t="s">
        <v>15</v>
      </c>
      <c r="C194" s="81"/>
      <c r="D194" s="81"/>
      <c r="E194" s="82"/>
      <c r="F194" s="82"/>
    </row>
    <row r="195" spans="1:6" x14ac:dyDescent="0.2">
      <c r="A195" s="37"/>
      <c r="B195" s="39" t="s">
        <v>18</v>
      </c>
      <c r="C195" s="109">
        <v>0.04</v>
      </c>
      <c r="D195" s="81"/>
      <c r="E195" s="82"/>
      <c r="F195" s="83">
        <f t="shared" ref="F195:F200" si="11">ROUND($F$191*C195,2)</f>
        <v>149420.54999999999</v>
      </c>
    </row>
    <row r="196" spans="1:6" x14ac:dyDescent="0.2">
      <c r="A196" s="37"/>
      <c r="B196" s="39" t="s">
        <v>16</v>
      </c>
      <c r="C196" s="109">
        <v>0.1</v>
      </c>
      <c r="D196" s="81"/>
      <c r="E196" s="82"/>
      <c r="F196" s="83">
        <f t="shared" si="11"/>
        <v>373551.35999999999</v>
      </c>
    </row>
    <row r="197" spans="1:6" x14ac:dyDescent="0.2">
      <c r="A197" s="37"/>
      <c r="B197" s="39" t="s">
        <v>88</v>
      </c>
      <c r="C197" s="109">
        <v>0.04</v>
      </c>
      <c r="D197" s="81"/>
      <c r="E197" s="82"/>
      <c r="F197" s="83">
        <f t="shared" si="11"/>
        <v>149420.54999999999</v>
      </c>
    </row>
    <row r="198" spans="1:6" x14ac:dyDescent="0.2">
      <c r="A198" s="37"/>
      <c r="B198" s="39" t="s">
        <v>89</v>
      </c>
      <c r="C198" s="109">
        <v>0.05</v>
      </c>
      <c r="D198" s="81"/>
      <c r="E198" s="82"/>
      <c r="F198" s="83">
        <f t="shared" si="11"/>
        <v>186775.67999999999</v>
      </c>
    </row>
    <row r="199" spans="1:6" x14ac:dyDescent="0.2">
      <c r="A199" s="37"/>
      <c r="B199" s="39" t="s">
        <v>17</v>
      </c>
      <c r="C199" s="109">
        <v>0.03</v>
      </c>
      <c r="D199" s="81"/>
      <c r="E199" s="82"/>
      <c r="F199" s="83">
        <f t="shared" si="11"/>
        <v>112065.41</v>
      </c>
    </row>
    <row r="200" spans="1:6" x14ac:dyDescent="0.2">
      <c r="A200" s="37"/>
      <c r="B200" s="39" t="s">
        <v>19</v>
      </c>
      <c r="C200" s="109">
        <v>0.01</v>
      </c>
      <c r="D200" s="81"/>
      <c r="E200" s="82"/>
      <c r="F200" s="83">
        <f t="shared" si="11"/>
        <v>37355.14</v>
      </c>
    </row>
    <row r="201" spans="1:6" x14ac:dyDescent="0.2">
      <c r="A201" s="37"/>
      <c r="B201" s="39" t="s">
        <v>90</v>
      </c>
      <c r="C201" s="109">
        <v>0.18</v>
      </c>
      <c r="D201" s="81"/>
      <c r="E201" s="82"/>
      <c r="F201" s="83">
        <f>ROUND(F196*C201,2)</f>
        <v>67239.240000000005</v>
      </c>
    </row>
    <row r="202" spans="1:6" x14ac:dyDescent="0.2">
      <c r="A202" s="37"/>
      <c r="B202" s="39" t="s">
        <v>91</v>
      </c>
      <c r="C202" s="109">
        <v>0.05</v>
      </c>
      <c r="D202" s="81"/>
      <c r="E202" s="82"/>
      <c r="F202" s="83">
        <v>144301.73000000001</v>
      </c>
    </row>
    <row r="203" spans="1:6" x14ac:dyDescent="0.2">
      <c r="A203" s="37"/>
      <c r="B203" s="39" t="s">
        <v>132</v>
      </c>
      <c r="C203" s="109">
        <v>0.05</v>
      </c>
      <c r="D203" s="81"/>
      <c r="E203" s="82"/>
      <c r="F203" s="154">
        <v>-144301.73000000001</v>
      </c>
    </row>
    <row r="204" spans="1:6" x14ac:dyDescent="0.2">
      <c r="A204" s="37"/>
      <c r="B204" s="39" t="s">
        <v>92</v>
      </c>
      <c r="C204" s="109">
        <v>0.02</v>
      </c>
      <c r="D204" s="81"/>
      <c r="E204" s="82"/>
      <c r="F204" s="83">
        <v>57720.69</v>
      </c>
    </row>
    <row r="205" spans="1:6" x14ac:dyDescent="0.2">
      <c r="A205" s="37"/>
      <c r="B205" s="39" t="s">
        <v>93</v>
      </c>
      <c r="C205" s="109">
        <v>0.1</v>
      </c>
      <c r="D205" s="81"/>
      <c r="E205" s="82"/>
      <c r="F205" s="83">
        <v>288603.46000000002</v>
      </c>
    </row>
    <row r="206" spans="1:6" x14ac:dyDescent="0.2">
      <c r="A206" s="37"/>
      <c r="B206" s="39" t="s">
        <v>20</v>
      </c>
      <c r="C206" s="109">
        <v>1E-3</v>
      </c>
      <c r="D206" s="81"/>
      <c r="E206" s="82"/>
      <c r="F206" s="83">
        <f>ROUND($F$191*C206,2)</f>
        <v>3735.51</v>
      </c>
    </row>
    <row r="207" spans="1:6" x14ac:dyDescent="0.2">
      <c r="A207" s="37"/>
      <c r="B207" s="39" t="s">
        <v>178</v>
      </c>
      <c r="C207" s="181">
        <v>5</v>
      </c>
      <c r="D207" s="173" t="s">
        <v>137</v>
      </c>
      <c r="E207" s="174">
        <v>18000</v>
      </c>
      <c r="F207" s="83">
        <f>+E207*C207</f>
        <v>90000</v>
      </c>
    </row>
    <row r="208" spans="1:6" x14ac:dyDescent="0.2">
      <c r="A208" s="35"/>
      <c r="B208" s="36" t="s">
        <v>94</v>
      </c>
      <c r="C208" s="148"/>
      <c r="D208" s="103"/>
      <c r="E208" s="104"/>
      <c r="F208" s="105">
        <f>SUM(F195:F207)</f>
        <v>1515887.5899999999</v>
      </c>
    </row>
    <row r="209" spans="1:6" x14ac:dyDescent="0.25">
      <c r="A209" s="37"/>
      <c r="B209" s="40"/>
      <c r="C209" s="81"/>
      <c r="D209" s="81"/>
      <c r="E209" s="82"/>
      <c r="F209" s="84"/>
    </row>
    <row r="210" spans="1:6" ht="12.75" customHeight="1" x14ac:dyDescent="0.25">
      <c r="A210" s="41"/>
      <c r="B210" s="42" t="s">
        <v>95</v>
      </c>
      <c r="C210" s="106"/>
      <c r="D210" s="106"/>
      <c r="E210" s="107"/>
      <c r="F210" s="108">
        <f>F208+F191</f>
        <v>5251401.2364483373</v>
      </c>
    </row>
    <row r="211" spans="1:6" x14ac:dyDescent="0.2">
      <c r="A211" s="155"/>
      <c r="B211" s="155"/>
      <c r="C211" s="155"/>
      <c r="D211" s="155"/>
      <c r="E211" s="155"/>
      <c r="F211" s="155"/>
    </row>
    <row r="212" spans="1:6" x14ac:dyDescent="0.2">
      <c r="A212" s="67"/>
      <c r="B212" s="67"/>
      <c r="C212" s="67"/>
      <c r="D212" s="67"/>
      <c r="E212" s="67"/>
      <c r="F212" s="67"/>
    </row>
    <row r="213" spans="1:6" x14ac:dyDescent="0.2">
      <c r="A213" s="67"/>
      <c r="B213" s="67"/>
      <c r="C213" s="67"/>
      <c r="D213" s="67"/>
      <c r="E213" s="67"/>
      <c r="F213" s="67"/>
    </row>
    <row r="214" spans="1:6" x14ac:dyDescent="0.2">
      <c r="A214" s="67"/>
      <c r="B214" s="67"/>
      <c r="C214" s="67"/>
      <c r="D214" s="67"/>
      <c r="E214" s="67"/>
      <c r="F214" s="67"/>
    </row>
    <row r="215" spans="1:6" x14ac:dyDescent="0.25">
      <c r="A215" s="153"/>
      <c r="B215" s="19"/>
      <c r="C215" s="153"/>
      <c r="D215" s="153"/>
      <c r="E215" s="20"/>
      <c r="F215" s="153"/>
    </row>
    <row r="216" spans="1:6" x14ac:dyDescent="0.25">
      <c r="A216" s="21"/>
      <c r="B216" s="22" t="s">
        <v>27</v>
      </c>
      <c r="C216" s="206" t="s">
        <v>28</v>
      </c>
      <c r="D216" s="206"/>
      <c r="E216" s="206"/>
      <c r="F216" s="206"/>
    </row>
    <row r="217" spans="1:6" x14ac:dyDescent="0.25">
      <c r="A217" s="21"/>
      <c r="B217" s="22"/>
      <c r="C217" s="153"/>
      <c r="D217" s="153"/>
      <c r="E217" s="20"/>
      <c r="F217" s="153"/>
    </row>
    <row r="218" spans="1:6" x14ac:dyDescent="0.25">
      <c r="A218" s="20"/>
      <c r="B218" s="22"/>
      <c r="C218" s="20"/>
      <c r="D218" s="23"/>
      <c r="E218" s="20"/>
      <c r="F218" s="20"/>
    </row>
    <row r="219" spans="1:6" x14ac:dyDescent="0.25">
      <c r="A219" s="24" t="s">
        <v>29</v>
      </c>
      <c r="B219" s="25"/>
      <c r="C219" s="207" t="s">
        <v>30</v>
      </c>
      <c r="D219" s="207"/>
      <c r="E219" s="207"/>
      <c r="F219" s="207"/>
    </row>
    <row r="220" spans="1:6" x14ac:dyDescent="0.25">
      <c r="A220" s="21" t="s">
        <v>31</v>
      </c>
      <c r="B220" s="21"/>
      <c r="C220" s="206" t="s">
        <v>32</v>
      </c>
      <c r="D220" s="206"/>
      <c r="E220" s="206"/>
      <c r="F220" s="206"/>
    </row>
    <row r="221" spans="1:6" x14ac:dyDescent="0.25">
      <c r="A221" s="26"/>
      <c r="B221" s="27"/>
      <c r="C221" s="33"/>
      <c r="D221" s="33"/>
      <c r="E221" s="26"/>
      <c r="F221" s="33"/>
    </row>
    <row r="222" spans="1:6" x14ac:dyDescent="0.25">
      <c r="A222" s="26"/>
      <c r="B222" s="27"/>
      <c r="C222" s="166"/>
      <c r="D222" s="166"/>
      <c r="E222" s="26"/>
      <c r="F222" s="166"/>
    </row>
    <row r="223" spans="1:6" x14ac:dyDescent="0.25">
      <c r="A223" s="26"/>
      <c r="B223" s="27"/>
      <c r="C223" s="33"/>
      <c r="D223" s="33"/>
      <c r="E223" s="26"/>
      <c r="F223" s="33"/>
    </row>
    <row r="224" spans="1:6" x14ac:dyDescent="0.25">
      <c r="A224" s="26"/>
      <c r="B224" s="27"/>
      <c r="C224" s="33"/>
      <c r="D224" s="33"/>
      <c r="E224" s="26"/>
      <c r="F224" s="33"/>
    </row>
    <row r="225" spans="1:6" x14ac:dyDescent="0.25">
      <c r="A225" s="28" t="s">
        <v>33</v>
      </c>
      <c r="B225" s="29"/>
      <c r="C225" s="208" t="s">
        <v>34</v>
      </c>
      <c r="D225" s="208"/>
      <c r="E225" s="208"/>
      <c r="F225" s="208"/>
    </row>
    <row r="226" spans="1:6" x14ac:dyDescent="0.25">
      <c r="A226" s="26"/>
      <c r="B226" s="29"/>
      <c r="C226" s="30"/>
      <c r="D226" s="30"/>
      <c r="E226" s="26"/>
      <c r="F226" s="30"/>
    </row>
    <row r="227" spans="1:6" x14ac:dyDescent="0.25">
      <c r="A227" s="26"/>
      <c r="B227" s="29"/>
      <c r="C227" s="30"/>
      <c r="D227" s="30"/>
      <c r="E227" s="26"/>
      <c r="F227" s="30"/>
    </row>
    <row r="228" spans="1:6" x14ac:dyDescent="0.25">
      <c r="A228" s="199" t="s">
        <v>35</v>
      </c>
      <c r="B228" s="199"/>
      <c r="C228" s="200" t="s">
        <v>36</v>
      </c>
      <c r="D228" s="201"/>
      <c r="E228" s="201"/>
      <c r="F228" s="201"/>
    </row>
    <row r="229" spans="1:6" x14ac:dyDescent="0.25">
      <c r="A229" s="21" t="s">
        <v>37</v>
      </c>
      <c r="B229" s="31"/>
      <c r="C229" s="205" t="s">
        <v>38</v>
      </c>
      <c r="D229" s="205"/>
      <c r="E229" s="205"/>
      <c r="F229" s="205"/>
    </row>
    <row r="230" spans="1:6" x14ac:dyDescent="0.25">
      <c r="A230" s="28"/>
      <c r="B230" s="14"/>
      <c r="C230" s="28"/>
      <c r="D230" s="28"/>
      <c r="E230" s="32"/>
      <c r="F230" s="28"/>
    </row>
  </sheetData>
  <mergeCells count="13">
    <mergeCell ref="A228:B228"/>
    <mergeCell ref="C228:F228"/>
    <mergeCell ref="A2:F2"/>
    <mergeCell ref="A3:F3"/>
    <mergeCell ref="A4:F4"/>
    <mergeCell ref="A6:F6"/>
    <mergeCell ref="A9:F9"/>
    <mergeCell ref="A5:F5"/>
    <mergeCell ref="C229:F229"/>
    <mergeCell ref="C216:F216"/>
    <mergeCell ref="C219:F219"/>
    <mergeCell ref="C220:F220"/>
    <mergeCell ref="C225:F225"/>
  </mergeCells>
  <pageMargins left="0.19685039370078741" right="0.19685039370078741" top="0.19685039370078741" bottom="0.19685039370078741" header="0.19685039370078741" footer="0.31496062992125984"/>
  <pageSetup paperSize="9" scale="95" orientation="portrait" r:id="rId1"/>
  <headerFooter>
    <oddFooter xml:space="preserve">&amp;CPagina &amp;P de &amp;N
</oddFooter>
  </headerFooter>
  <rowBreaks count="5" manualBreakCount="5">
    <brk id="45" max="5" man="1"/>
    <brk id="87" max="5" man="1"/>
    <brk id="129" max="5" man="1"/>
    <brk id="168" max="5" man="1"/>
    <brk id="191" max="5" man="1"/>
  </rowBreaks>
  <ignoredErrors>
    <ignoredError sqref="F55 F64:F66 F192:F193 F109 F110:F111 F190:F191 F81:F85 F180:F181 F182:F184 F188 F187 F189 F186" unlockedFormula="1"/>
    <ignoredError sqref="F1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ACT.NO.1-2021</vt:lpstr>
      <vt:lpstr>'ACT.NO.1-2021'!Área_de_impresión</vt:lpstr>
      <vt:lpstr>'ACT.NO.1-2021'!Títulos_a_imprimir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2022-03-04T14:10:22Z</dcterms:modified>
  <cp:category/>
  <cp:contentStatus/>
</cp:coreProperties>
</file>