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-120" yWindow="-120" windowWidth="29040" windowHeight="15840" tabRatio="821"/>
  </bookViews>
  <sheets>
    <sheet name="PRES. ACT. No.3 DSFO " sheetId="44" r:id="rId1"/>
  </sheets>
  <externalReferences>
    <externalReference r:id="rId2"/>
    <externalReference r:id="rId3"/>
  </externalReferences>
  <definedNames>
    <definedName name="\a">#N/A</definedName>
    <definedName name="\b" localSheetId="0">'[1]PRESUPUESTO BASE '!#REF!</definedName>
    <definedName name="\b">'[1]PRESUPUESTO BASE '!#REF!</definedName>
    <definedName name="\c">#N/A</definedName>
    <definedName name="\d">#N/A</definedName>
    <definedName name="\f" localSheetId="0">'[1]PRESUPUESTO BASE '!#REF!</definedName>
    <definedName name="\f">'[1]PRESUPUESTO BASE '!#REF!</definedName>
    <definedName name="\i" localSheetId="0">'[1]PRESUPUESTO BASE '!#REF!</definedName>
    <definedName name="\i">'[1]PRESUPUESTO BASE '!#REF!</definedName>
    <definedName name="\m" localSheetId="0">'[1]PRESUPUESTO BASE '!#REF!</definedName>
    <definedName name="\m">'[1]PRESUPUESTO BASE '!#REF!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ero" localSheetId="0">#REF!</definedName>
    <definedName name="Acero">#REF!</definedName>
    <definedName name="ACERO_DE_REFUERZO" localSheetId="0">#REF!</definedName>
    <definedName name="ACERO_DE_REFUERZO">#REF!</definedName>
    <definedName name="Agua" localSheetId="0">#REF!</definedName>
    <definedName name="Agua">#REF!</definedName>
    <definedName name="Alambre_No._18" localSheetId="0">#REF!</definedName>
    <definedName name="Alambre_No._18">#REF!</definedName>
    <definedName name="Albañil_de_Primera" localSheetId="0">#REF!</definedName>
    <definedName name="Albañil_de_Primera">#REF!</definedName>
    <definedName name="Albañil_de_Segunda" localSheetId="0">#REF!</definedName>
    <definedName name="Albañil_de_Segunda">#REF!</definedName>
    <definedName name="Albañil_de_Tercera" localSheetId="0">#REF!</definedName>
    <definedName name="Albañil_de_Tercera">#REF!</definedName>
    <definedName name="ALQUILER_DE_BOMBA_DE_4" localSheetId="0">#REF!</definedName>
    <definedName name="ALQUILER_DE_BOMBA_DE_4">#REF!</definedName>
    <definedName name="_xlnm.Print_Area" localSheetId="0">'PRES. ACT. No.3 DSFO '!$A$1:$F$865</definedName>
    <definedName name="Arena" localSheetId="0">#REF!</definedName>
    <definedName name="Arena">#REF!</definedName>
    <definedName name="Ayudante_de_Albañil" localSheetId="0">#REF!</definedName>
    <definedName name="Ayudante_de_Albañil">#REF!</definedName>
    <definedName name="Ayudante_de_plomero" localSheetId="0">#REF!</definedName>
    <definedName name="Ayudante_de_plomero">#REF!</definedName>
    <definedName name="Ayudante_de_Varillero" localSheetId="0">#REF!</definedName>
    <definedName name="Ayudante_de_Varillero">#REF!</definedName>
    <definedName name="Ayudante_Electicista" localSheetId="0">#REF!</definedName>
    <definedName name="Ayudante_Electicista">#REF!</definedName>
    <definedName name="Ayudante_Operadores_Equipos_Pesados" localSheetId="0">#REF!</definedName>
    <definedName name="Ayudante_Operadores_Equipos_Pesados">#REF!</definedName>
    <definedName name="Barra_cuadrada_de_1" localSheetId="0">#REF!</definedName>
    <definedName name="Barra_cuadrada_de_1">#REF!</definedName>
    <definedName name="Block_de_4" localSheetId="0">#REF!</definedName>
    <definedName name="Block_de_4">#REF!</definedName>
    <definedName name="Block_de_6" localSheetId="0">#REF!</definedName>
    <definedName name="Block_de_6">#REF!</definedName>
    <definedName name="BRIGADA_TOPOGRAFICA" localSheetId="0">#REF!</definedName>
    <definedName name="BRIGADA_TOPOGRAFICA">#REF!</definedName>
    <definedName name="Cadeneros" localSheetId="0">#REF!</definedName>
    <definedName name="Cadeneros">#REF!</definedName>
    <definedName name="Caja_telescopica_P_Valvulas" localSheetId="0">#REF!</definedName>
    <definedName name="Caja_telescopica_P_Valvulas">#REF!</definedName>
    <definedName name="Cal" localSheetId="0">#REF!</definedName>
    <definedName name="Cal">#REF!</definedName>
    <definedName name="CARGAS_SOCIALES" localSheetId="0">#REF!</definedName>
    <definedName name="CARGAS_SOCIALES">#REF!</definedName>
    <definedName name="Cemento_Gris" localSheetId="0">#REF!</definedName>
    <definedName name="Cemento_Gris">#REF!</definedName>
    <definedName name="CHOFER_Camion_Volteo__Capacidad___12_M3" localSheetId="0">#REF!</definedName>
    <definedName name="CHOFER_Camion_Volteo__Capacidad___12_M3">#REF!</definedName>
    <definedName name="Clavo_corriente" localSheetId="0">#REF!</definedName>
    <definedName name="Clavo_corriente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IFERENCIAL__TRIPODE" localSheetId="0">#REF!</definedName>
    <definedName name="DIFERENCIAL__TRIPODE">#REF!</definedName>
    <definedName name="Encofrado_y_desencofrado_columnas_20x20cm" localSheetId="0">#REF!</definedName>
    <definedName name="Encofrado_y_desencofrado_columnas_20x20cm">#REF!</definedName>
    <definedName name="Encofrado_y_desencofrado_columnas_30x30cm" localSheetId="0">#REF!</definedName>
    <definedName name="Encofrado_y_desencofrado_columnas_30x30cm">#REF!</definedName>
    <definedName name="Encofrado_y_desencofrado_columnas_40x40cm" localSheetId="0">#REF!</definedName>
    <definedName name="Encofrado_y_desencofrado_columnas_40x40cm">#REF!</definedName>
    <definedName name="Encofrado_y_desencofrado_de_muro_cara" localSheetId="0">#REF!</definedName>
    <definedName name="Encofrado_y_desencofrado_de_muro_cara">#REF!</definedName>
    <definedName name="Encofrado_y_desencofrado_losa_de_techo" localSheetId="0">#REF!</definedName>
    <definedName name="Encofrado_y_desencofrado_losa_de_techo">#REF!</definedName>
    <definedName name="Encofrado_y_desencofrado_viga_20x20cm" localSheetId="0">#REF!</definedName>
    <definedName name="Encofrado_y_desencofrado_viga_20x20cm">#REF!</definedName>
    <definedName name="Encofrado_y_desencofrado_viga_30x30cm" localSheetId="0">#REF!</definedName>
    <definedName name="Encofrado_y_desencofrado_viga_30x30cm">#REF!</definedName>
    <definedName name="EQUIPOS_DE_TOPOGRAFIA" localSheetId="0">#REF!</definedName>
    <definedName name="EQUIPOS_DE_TOPOGRAFIA">#REF!</definedName>
    <definedName name="FACTOR" localSheetId="0">#REF!</definedName>
    <definedName name="FACTOR">#REF!</definedName>
    <definedName name="FACTOR_MAT." localSheetId="0">#REF!</definedName>
    <definedName name="FACTOR_MAT.">#REF!</definedName>
    <definedName name="FF" localSheetId="0" hidden="1">#REF!</definedName>
    <definedName name="FF" hidden="1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STOS_INDIRECTOS" localSheetId="0">#REF!</definedName>
    <definedName name="GASTOS_INDIRECTOS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rava" localSheetId="0">#REF!</definedName>
    <definedName name="Grava">#REF!</definedName>
    <definedName name="Hormigón_Simple_180_kgs_cm²" localSheetId="0">#REF!</definedName>
    <definedName name="Hormigón_Simple_180_kgs_cm²">#REF!</definedName>
    <definedName name="Hormigón_Simple_210_kgs_cm²" localSheetId="0">#REF!</definedName>
    <definedName name="Hormigón_Simple_210_kgs_cm²">#REF!</definedName>
    <definedName name="Hormigón_Simple_240_kgs_cm²" localSheetId="0">#REF!</definedName>
    <definedName name="Hormigón_Simple_240_kgs_cm²">#REF!</definedName>
    <definedName name="Ingeniero_Residente" localSheetId="0">#REF!</definedName>
    <definedName name="Ingeniero_Residente">#REF!</definedName>
    <definedName name="INSUMO_1">'[2]AC. LOS LIMONES ACERO '!$D$2</definedName>
    <definedName name="Maestro_de_Obras_Viales" localSheetId="0">#REF!</definedName>
    <definedName name="Maestro_de_Obras_Viales">#REF!</definedName>
    <definedName name="Maestro_plomer" localSheetId="0">#REF!</definedName>
    <definedName name="Maestro_plomer">#REF!</definedName>
    <definedName name="Maestro_Varillero" localSheetId="0">#REF!</definedName>
    <definedName name="Maestro_Varillero">#REF!</definedName>
    <definedName name="Mortero_1_2" localSheetId="0">#REF!</definedName>
    <definedName name="Mortero_1_2">#REF!</definedName>
    <definedName name="Mortero_1_3" localSheetId="0">#REF!</definedName>
    <definedName name="Mortero_1_3">#REF!</definedName>
    <definedName name="Mortero_1_4" localSheetId="0">#REF!</definedName>
    <definedName name="Mortero_1_4">#REF!</definedName>
    <definedName name="NIPLE_DE_8__X_2_ACERO" localSheetId="0">#REF!</definedName>
    <definedName name="NIPLE_DE_8__X_2_ACERO">#REF!</definedName>
    <definedName name="Nivelador" localSheetId="0">#REF!</definedName>
    <definedName name="Nivelador">#REF!</definedName>
    <definedName name="OP_Retroexcavadora" localSheetId="0">#REF!</definedName>
    <definedName name="OP_Retroexcavadora">#REF!</definedName>
    <definedName name="Operador_de_Equipo_de_Fusion_TDW" localSheetId="0">#REF!</definedName>
    <definedName name="Operador_de_Equipo_de_Fusion_TDW">#REF!</definedName>
    <definedName name="Peon" localSheetId="0">#REF!</definedName>
    <definedName name="Peon">#REF!</definedName>
    <definedName name="Peon_de_Albanileria" localSheetId="0">#REF!</definedName>
    <definedName name="Peon_de_Albanileria">#REF!</definedName>
    <definedName name="Peon_excavador" localSheetId="0">#REF!</definedName>
    <definedName name="Peon_excavador">#REF!</definedName>
    <definedName name="Peon_Paleador_de_material" localSheetId="0">#REF!</definedName>
    <definedName name="Peon_Paleador_de_material">#REF!</definedName>
    <definedName name="Piedras" localSheetId="0">#REF!</definedName>
    <definedName name="Piedras">#REF!</definedName>
    <definedName name="Pino" localSheetId="0">#REF!</definedName>
    <definedName name="Pino">#REF!</definedName>
    <definedName name="Portamira" localSheetId="0">#REF!</definedName>
    <definedName name="Portamira">#REF!</definedName>
    <definedName name="Reglas__2_de_1_x4_x3.28____10_usos" localSheetId="0">#REF!</definedName>
    <definedName name="Reglas__2_de_1_x4_x3.28____10_usos">#REF!</definedName>
    <definedName name="Serenos_y_Guardianes" localSheetId="0">#REF!</definedName>
    <definedName name="Serenos_y_Guardianes">#REF!</definedName>
    <definedName name="Tapa_Hf_diametro_de_60_cms" localSheetId="0">#REF!</definedName>
    <definedName name="Tapa_Hf_diametro_de_60_cms">#REF!</definedName>
    <definedName name="Tapa_metalica__0.80_X_1.00" localSheetId="0">#REF!</definedName>
    <definedName name="Tapa_metalica__0.80_X_1.00">#REF!</definedName>
    <definedName name="TASA_DEL_DOLAR" localSheetId="0">#REF!</definedName>
    <definedName name="TASA_DEL_DOLAR">#REF!</definedName>
    <definedName name="Tierra_negra" localSheetId="0">#REF!</definedName>
    <definedName name="Tierra_negra">#REF!</definedName>
    <definedName name="_xlnm.Print_Titles" localSheetId="0">'PRES. ACT. No.3 DSFO '!$2:$12</definedName>
    <definedName name="Topografo" localSheetId="0">#REF!</definedName>
    <definedName name="Topografo">#REF!</definedName>
    <definedName name="Valvula_platilladas_completa_de_12" localSheetId="0">#REF!</definedName>
    <definedName name="Valvula_platilladas_completa_de_12">#REF!</definedName>
    <definedName name="Valvula_platilladas_completa_de_3" localSheetId="0">#REF!</definedName>
    <definedName name="Valvula_platilladas_completa_de_3">#REF!</definedName>
    <definedName name="Valvula_platilladas_completa_de_4" localSheetId="0">#REF!</definedName>
    <definedName name="Valvula_platilladas_completa_de_4">#REF!</definedName>
    <definedName name="Valvula_platilladas_completa_de_6" localSheetId="0">#REF!</definedName>
    <definedName name="Valvula_platilladas_completa_de_6">#REF!</definedName>
    <definedName name="Valvula_platilladas_completa_de_8" localSheetId="0">#REF!</definedName>
    <definedName name="Valvula_platilladas_completa_de_8">#REF!</definedName>
    <definedName name="Varillero_de_Primera" localSheetId="0">#REF!</definedName>
    <definedName name="Varillero_de_Primera">#REF!</definedName>
    <definedName name="Varillero_de_Segunda" localSheetId="0">#REF!</definedName>
    <definedName name="Varillero_de_Segunda">#REF!</definedName>
  </definedNames>
  <calcPr calcId="152511"/>
</workbook>
</file>

<file path=xl/calcChain.xml><?xml version="1.0" encoding="utf-8"?>
<calcChain xmlns="http://schemas.openxmlformats.org/spreadsheetml/2006/main">
  <c r="F833" i="44" l="1"/>
  <c r="F825" i="44"/>
  <c r="F780" i="44" l="1"/>
  <c r="F815" i="44" l="1"/>
  <c r="F814" i="44"/>
  <c r="F813" i="44"/>
  <c r="F812" i="44"/>
  <c r="F811" i="44"/>
  <c r="F808" i="44"/>
  <c r="F807" i="44"/>
  <c r="F806" i="44"/>
  <c r="F805" i="44"/>
  <c r="F802" i="44"/>
  <c r="F801" i="44"/>
  <c r="F800" i="44"/>
  <c r="F797" i="44"/>
  <c r="F794" i="44"/>
  <c r="F791" i="44"/>
  <c r="F790" i="44"/>
  <c r="F789" i="44"/>
  <c r="F788" i="44"/>
  <c r="F785" i="44"/>
  <c r="F816" i="44" l="1"/>
  <c r="F834" i="44"/>
  <c r="F779" i="44"/>
  <c r="F781" i="44" s="1"/>
  <c r="F769" i="44"/>
  <c r="F766" i="44"/>
  <c r="F763" i="44"/>
  <c r="F760" i="44"/>
  <c r="F759" i="44"/>
  <c r="F758" i="44"/>
  <c r="F755" i="44"/>
  <c r="F754" i="44"/>
  <c r="F753" i="44"/>
  <c r="F748" i="44"/>
  <c r="F740" i="44"/>
  <c r="F736" i="44"/>
  <c r="F735" i="44"/>
  <c r="F734" i="44"/>
  <c r="F731" i="44"/>
  <c r="F730" i="44"/>
  <c r="F729" i="44"/>
  <c r="F723" i="44"/>
  <c r="F720" i="44"/>
  <c r="F719" i="44"/>
  <c r="F718" i="44"/>
  <c r="F715" i="44"/>
  <c r="F710" i="44"/>
  <c r="F712" i="44" s="1"/>
  <c r="F702" i="44"/>
  <c r="F695" i="44"/>
  <c r="F679" i="44"/>
  <c r="F678" i="44"/>
  <c r="F675" i="44"/>
  <c r="F674" i="44"/>
  <c r="F671" i="44"/>
  <c r="F670" i="44"/>
  <c r="F669" i="44"/>
  <c r="F668" i="44"/>
  <c r="F665" i="44"/>
  <c r="F664" i="44"/>
  <c r="F663" i="44"/>
  <c r="F662" i="44"/>
  <c r="F661" i="44"/>
  <c r="F660" i="44"/>
  <c r="F659" i="44"/>
  <c r="F658" i="44"/>
  <c r="F655" i="44"/>
  <c r="F652" i="44"/>
  <c r="F651" i="44"/>
  <c r="F650" i="44"/>
  <c r="F643" i="44"/>
  <c r="F642" i="44"/>
  <c r="F639" i="44"/>
  <c r="F633" i="44"/>
  <c r="F632" i="44"/>
  <c r="F631" i="44"/>
  <c r="F627" i="44"/>
  <c r="F626" i="44"/>
  <c r="F625" i="44"/>
  <c r="F624" i="44"/>
  <c r="F621" i="44"/>
  <c r="F620" i="44"/>
  <c r="F619" i="44"/>
  <c r="F618" i="44"/>
  <c r="F614" i="44"/>
  <c r="F613" i="44"/>
  <c r="F608" i="44"/>
  <c r="F610" i="44" s="1"/>
  <c r="F604" i="44"/>
  <c r="F602" i="44"/>
  <c r="F601" i="44"/>
  <c r="F600" i="44"/>
  <c r="F599" i="44"/>
  <c r="F588" i="44"/>
  <c r="F589" i="44" s="1"/>
  <c r="F591" i="44" s="1"/>
  <c r="F576" i="44"/>
  <c r="F575" i="44"/>
  <c r="A575" i="44"/>
  <c r="A576" i="44" s="1"/>
  <c r="F572" i="44"/>
  <c r="F571" i="44"/>
  <c r="F566" i="44"/>
  <c r="F559" i="44"/>
  <c r="F558" i="44"/>
  <c r="F557" i="44"/>
  <c r="F556" i="44"/>
  <c r="F555" i="44"/>
  <c r="F553" i="44"/>
  <c r="F551" i="44"/>
  <c r="F548" i="44"/>
  <c r="F545" i="44"/>
  <c r="F544" i="44"/>
  <c r="F543" i="44"/>
  <c r="F542" i="44"/>
  <c r="F541" i="44"/>
  <c r="F540" i="44"/>
  <c r="F537" i="44"/>
  <c r="F536" i="44"/>
  <c r="F535" i="44"/>
  <c r="F532" i="44"/>
  <c r="F526" i="44"/>
  <c r="F525" i="44"/>
  <c r="F518" i="44"/>
  <c r="F517" i="44"/>
  <c r="F514" i="44"/>
  <c r="F513" i="44"/>
  <c r="F512" i="44"/>
  <c r="F511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88" i="44"/>
  <c r="F487" i="44"/>
  <c r="F484" i="44"/>
  <c r="F483" i="44"/>
  <c r="F482" i="44"/>
  <c r="F473" i="44"/>
  <c r="F472" i="44"/>
  <c r="F468" i="44"/>
  <c r="F467" i="44"/>
  <c r="F466" i="44"/>
  <c r="F454" i="44"/>
  <c r="F453" i="44"/>
  <c r="F452" i="44"/>
  <c r="F451" i="44"/>
  <c r="F447" i="44"/>
  <c r="F446" i="44"/>
  <c r="F445" i="44"/>
  <c r="F444" i="44"/>
  <c r="A444" i="44"/>
  <c r="A445" i="44" s="1"/>
  <c r="A446" i="44" s="1"/>
  <c r="A447" i="44" s="1"/>
  <c r="F441" i="44"/>
  <c r="F440" i="44"/>
  <c r="F439" i="44"/>
  <c r="A439" i="44"/>
  <c r="A440" i="44" s="1"/>
  <c r="A441" i="44" s="1"/>
  <c r="F436" i="44"/>
  <c r="F435" i="44"/>
  <c r="F434" i="44"/>
  <c r="F433" i="44"/>
  <c r="F432" i="44"/>
  <c r="F431" i="44"/>
  <c r="A431" i="44"/>
  <c r="A432" i="44" s="1"/>
  <c r="A433" i="44" s="1"/>
  <c r="A434" i="44" s="1"/>
  <c r="A435" i="44" s="1"/>
  <c r="A436" i="44" s="1"/>
  <c r="F428" i="44"/>
  <c r="F426" i="44"/>
  <c r="F425" i="44"/>
  <c r="F424" i="44"/>
  <c r="F421" i="44"/>
  <c r="F420" i="44"/>
  <c r="F419" i="44"/>
  <c r="F416" i="44"/>
  <c r="F415" i="44"/>
  <c r="F412" i="44"/>
  <c r="F411" i="44"/>
  <c r="F408" i="44"/>
  <c r="F407" i="44"/>
  <c r="F406" i="44"/>
  <c r="F405" i="44"/>
  <c r="F402" i="44"/>
  <c r="F401" i="44"/>
  <c r="F400" i="44"/>
  <c r="F397" i="44"/>
  <c r="F396" i="44"/>
  <c r="F392" i="44"/>
  <c r="F391" i="44"/>
  <c r="F390" i="44"/>
  <c r="F389" i="44"/>
  <c r="F388" i="44"/>
  <c r="F387" i="44"/>
  <c r="F386" i="44"/>
  <c r="F385" i="44"/>
  <c r="F384" i="44"/>
  <c r="F383" i="44"/>
  <c r="F382" i="44"/>
  <c r="A382" i="44"/>
  <c r="A383" i="44" s="1"/>
  <c r="A384" i="44" s="1"/>
  <c r="A385" i="44" s="1"/>
  <c r="A386" i="44" s="1"/>
  <c r="A387" i="44" s="1"/>
  <c r="A388" i="44" s="1"/>
  <c r="A389" i="44" s="1"/>
  <c r="A390" i="44" s="1"/>
  <c r="F379" i="44"/>
  <c r="F378" i="44"/>
  <c r="F377" i="44"/>
  <c r="F376" i="44"/>
  <c r="F375" i="44"/>
  <c r="F374" i="44"/>
  <c r="F373" i="44"/>
  <c r="F372" i="44"/>
  <c r="F371" i="44"/>
  <c r="F368" i="44"/>
  <c r="F367" i="44"/>
  <c r="F359" i="44"/>
  <c r="F358" i="44"/>
  <c r="F357" i="44"/>
  <c r="F356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0" i="44"/>
  <c r="F339" i="44"/>
  <c r="F338" i="44"/>
  <c r="F336" i="44"/>
  <c r="F335" i="44"/>
  <c r="F334" i="44"/>
  <c r="F333" i="44"/>
  <c r="F332" i="44"/>
  <c r="F331" i="44"/>
  <c r="F329" i="44"/>
  <c r="F327" i="44"/>
  <c r="F324" i="44"/>
  <c r="F321" i="44"/>
  <c r="F320" i="44"/>
  <c r="F319" i="44"/>
  <c r="F318" i="44"/>
  <c r="F317" i="44"/>
  <c r="F316" i="44"/>
  <c r="F313" i="44"/>
  <c r="F311" i="44"/>
  <c r="F306" i="44"/>
  <c r="F305" i="44"/>
  <c r="F304" i="44"/>
  <c r="F303" i="44"/>
  <c r="F302" i="44"/>
  <c r="F301" i="44"/>
  <c r="F298" i="44"/>
  <c r="F297" i="44"/>
  <c r="F296" i="44"/>
  <c r="F295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78" i="44"/>
  <c r="F276" i="44"/>
  <c r="F275" i="44"/>
  <c r="F274" i="44"/>
  <c r="F271" i="44"/>
  <c r="F270" i="44"/>
  <c r="F267" i="44"/>
  <c r="F264" i="44"/>
  <c r="F261" i="44"/>
  <c r="F260" i="44"/>
  <c r="F259" i="44"/>
  <c r="F258" i="44"/>
  <c r="F257" i="44"/>
  <c r="F256" i="44"/>
  <c r="F255" i="44"/>
  <c r="F252" i="44"/>
  <c r="F251" i="44"/>
  <c r="F250" i="44"/>
  <c r="F247" i="44"/>
  <c r="F242" i="44"/>
  <c r="F240" i="44"/>
  <c r="F239" i="44"/>
  <c r="F238" i="44"/>
  <c r="F235" i="44"/>
  <c r="F234" i="44"/>
  <c r="F233" i="44"/>
  <c r="F232" i="44"/>
  <c r="F231" i="44"/>
  <c r="F228" i="44"/>
  <c r="F226" i="44"/>
  <c r="F225" i="44"/>
  <c r="F224" i="44"/>
  <c r="F223" i="44"/>
  <c r="F222" i="44"/>
  <c r="F221" i="44"/>
  <c r="F220" i="44"/>
  <c r="F219" i="44"/>
  <c r="F216" i="44"/>
  <c r="F213" i="44"/>
  <c r="F211" i="44"/>
  <c r="F210" i="44"/>
  <c r="F207" i="44"/>
  <c r="F204" i="44"/>
  <c r="F203" i="44"/>
  <c r="F202" i="44"/>
  <c r="F201" i="44"/>
  <c r="F200" i="44"/>
  <c r="F199" i="44"/>
  <c r="F196" i="44"/>
  <c r="F195" i="44"/>
  <c r="F194" i="44"/>
  <c r="F191" i="44"/>
  <c r="F186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A173" i="44"/>
  <c r="A174" i="44" s="1"/>
  <c r="A175" i="44" s="1"/>
  <c r="A176" i="44" s="1"/>
  <c r="A177" i="44" s="1"/>
  <c r="A178" i="44" s="1"/>
  <c r="A179" i="44" s="1"/>
  <c r="A180" i="44" s="1"/>
  <c r="A181" i="44" s="1"/>
  <c r="F170" i="44"/>
  <c r="F169" i="44"/>
  <c r="F168" i="44"/>
  <c r="F167" i="44"/>
  <c r="F166" i="44"/>
  <c r="F163" i="44"/>
  <c r="F162" i="44"/>
  <c r="F161" i="44"/>
  <c r="F160" i="44"/>
  <c r="F159" i="44"/>
  <c r="F158" i="44"/>
  <c r="F155" i="44"/>
  <c r="F154" i="44"/>
  <c r="F153" i="44"/>
  <c r="F150" i="44"/>
  <c r="F147" i="44"/>
  <c r="F144" i="44"/>
  <c r="F143" i="44"/>
  <c r="F142" i="44"/>
  <c r="F141" i="44"/>
  <c r="F140" i="44"/>
  <c r="F139" i="44"/>
  <c r="F136" i="44"/>
  <c r="F135" i="44"/>
  <c r="F134" i="44"/>
  <c r="F131" i="44"/>
  <c r="F126" i="44"/>
  <c r="F124" i="44"/>
  <c r="F123" i="44"/>
  <c r="F122" i="44"/>
  <c r="F118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2" i="44"/>
  <c r="F101" i="44"/>
  <c r="F100" i="44"/>
  <c r="F99" i="44"/>
  <c r="F98" i="44"/>
  <c r="F96" i="44"/>
  <c r="F94" i="44"/>
  <c r="F92" i="44"/>
  <c r="F89" i="44"/>
  <c r="F86" i="44"/>
  <c r="F85" i="44"/>
  <c r="F84" i="44"/>
  <c r="F83" i="44"/>
  <c r="F82" i="44"/>
  <c r="F81" i="44"/>
  <c r="F78" i="44"/>
  <c r="F77" i="44"/>
  <c r="F76" i="44"/>
  <c r="F73" i="44"/>
  <c r="F66" i="44"/>
  <c r="F64" i="44"/>
  <c r="F63" i="44"/>
  <c r="F62" i="44"/>
  <c r="F60" i="44"/>
  <c r="F59" i="44"/>
  <c r="F58" i="44"/>
  <c r="F57" i="44"/>
  <c r="F56" i="44"/>
  <c r="F55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38" i="44"/>
  <c r="F37" i="44"/>
  <c r="F34" i="44"/>
  <c r="F31" i="44"/>
  <c r="F28" i="44"/>
  <c r="F27" i="44"/>
  <c r="F26" i="44"/>
  <c r="F25" i="44"/>
  <c r="F24" i="44"/>
  <c r="F21" i="44"/>
  <c r="F20" i="44"/>
  <c r="F19" i="44"/>
  <c r="F16" i="44"/>
  <c r="F818" i="44" l="1"/>
  <c r="F771" i="44"/>
  <c r="F615" i="44"/>
  <c r="F724" i="44"/>
  <c r="F741" i="44"/>
  <c r="F605" i="44"/>
  <c r="F703" i="44"/>
  <c r="F360" i="44"/>
  <c r="F448" i="44"/>
  <c r="F455" i="44"/>
  <c r="F475" i="44"/>
  <c r="F528" i="44"/>
  <c r="F67" i="44"/>
  <c r="F127" i="44"/>
  <c r="F187" i="44"/>
  <c r="F622" i="44"/>
  <c r="F628" i="44"/>
  <c r="F645" i="44"/>
  <c r="F243" i="44"/>
  <c r="F504" i="44"/>
  <c r="F520" i="44"/>
  <c r="F577" i="44"/>
  <c r="F634" i="44"/>
  <c r="F307" i="44"/>
  <c r="F560" i="44"/>
  <c r="F681" i="44"/>
  <c r="F773" i="44" l="1"/>
  <c r="F820" i="44" s="1"/>
  <c r="F683" i="44"/>
  <c r="F580" i="44"/>
  <c r="F457" i="44"/>
  <c r="F685" i="44" l="1"/>
  <c r="F687" i="44" s="1"/>
  <c r="F823" i="44" l="1"/>
  <c r="F826" i="44" s="1"/>
  <c r="F831" i="44" s="1"/>
  <c r="F822" i="44"/>
  <c r="F829" i="44"/>
  <c r="F830" i="44"/>
  <c r="F827" i="44"/>
  <c r="F835" i="44"/>
  <c r="F828" i="44"/>
  <c r="F836" i="44" l="1"/>
  <c r="F837" i="44" s="1"/>
</calcChain>
</file>

<file path=xl/sharedStrings.xml><?xml version="1.0" encoding="utf-8"?>
<sst xmlns="http://schemas.openxmlformats.org/spreadsheetml/2006/main" count="1148" uniqueCount="352">
  <si>
    <t>I</t>
  </si>
  <si>
    <t>II</t>
  </si>
  <si>
    <t>U</t>
  </si>
  <si>
    <t>A</t>
  </si>
  <si>
    <t>B</t>
  </si>
  <si>
    <t>C</t>
  </si>
  <si>
    <t>D</t>
  </si>
  <si>
    <t>E</t>
  </si>
  <si>
    <t>REPLANTEO</t>
  </si>
  <si>
    <t>DIA</t>
  </si>
  <si>
    <t>BRIGADA TOPOGRAFICA</t>
  </si>
  <si>
    <t>GASTOS INDIRECTOS</t>
  </si>
  <si>
    <t>MOVIMIENTO DE TIERRA</t>
  </si>
  <si>
    <t>M</t>
  </si>
  <si>
    <t>M3</t>
  </si>
  <si>
    <t>M2</t>
  </si>
  <si>
    <t>P.A</t>
  </si>
  <si>
    <t>HR</t>
  </si>
  <si>
    <t>SUMINISTRO DE TUBERIA</t>
  </si>
  <si>
    <t>COLOCACION DE TUBERIA</t>
  </si>
  <si>
    <t xml:space="preserve">REPLANTEO </t>
  </si>
  <si>
    <t>F</t>
  </si>
  <si>
    <t>G</t>
  </si>
  <si>
    <t>UD</t>
  </si>
  <si>
    <t>CAMPAMENTO</t>
  </si>
  <si>
    <t>HONORARIOS PROFESIONALES</t>
  </si>
  <si>
    <t>GASTOS ADMINISTRATIVOS</t>
  </si>
  <si>
    <t>MANO DE OBRA</t>
  </si>
  <si>
    <t>ML</t>
  </si>
  <si>
    <t>PA</t>
  </si>
  <si>
    <t>Partida</t>
  </si>
  <si>
    <t>P.U. (RD$)</t>
  </si>
  <si>
    <t>REPLANTEO Y CONTROL TOPOGRAFICO</t>
  </si>
  <si>
    <t>ASIENTO DE ARENA</t>
  </si>
  <si>
    <t>REGISTROS</t>
  </si>
  <si>
    <t>CEMENTO SOLVENTE</t>
  </si>
  <si>
    <t>KG</t>
  </si>
  <si>
    <t>SEÑALIZACION Y MANEJO DE TRANSITO</t>
  </si>
  <si>
    <t xml:space="preserve"> ASFALTO</t>
  </si>
  <si>
    <t>Z</t>
  </si>
  <si>
    <t>VARIOS</t>
  </si>
  <si>
    <t>SUPERVISION DE LA OBRA</t>
  </si>
  <si>
    <t>TOTAL GASTOS INDIRECTOS</t>
  </si>
  <si>
    <t>IMPREVISTOS</t>
  </si>
  <si>
    <t>REGULARIZACION ZANJAS</t>
  </si>
  <si>
    <t>RELLENO COMPACTADO EN CAPAS DE 0.30</t>
  </si>
  <si>
    <t xml:space="preserve"> MANO DE OBRA </t>
  </si>
  <si>
    <t>1.1.1</t>
  </si>
  <si>
    <t>1.1.2</t>
  </si>
  <si>
    <t>1.2.1</t>
  </si>
  <si>
    <t>3.1.1</t>
  </si>
  <si>
    <t>3.1.2</t>
  </si>
  <si>
    <t>3.2.1</t>
  </si>
  <si>
    <t>3.3.1</t>
  </si>
  <si>
    <t>3.3.2</t>
  </si>
  <si>
    <t>3.3.3</t>
  </si>
  <si>
    <t>3.3.4</t>
  </si>
  <si>
    <t>3.4.1</t>
  </si>
  <si>
    <t>3.4.2</t>
  </si>
  <si>
    <t>3.5.1</t>
  </si>
  <si>
    <t>3.5.2</t>
  </si>
  <si>
    <t>3.2.2</t>
  </si>
  <si>
    <t>GASTOS DE TRANSPORTE</t>
  </si>
  <si>
    <t>LEY 6-86</t>
  </si>
  <si>
    <t>PRELIMINARES</t>
  </si>
  <si>
    <t>PINTURA EPOXICA</t>
  </si>
  <si>
    <t>SEGUROS, POLIZAS Y FIANZAS</t>
  </si>
  <si>
    <t>TOTAL A CONTRATAR (RD$)</t>
  </si>
  <si>
    <t>3.2.3</t>
  </si>
  <si>
    <t>Cant.</t>
  </si>
  <si>
    <t>Valor (RD$)</t>
  </si>
  <si>
    <t>LIMPIEZA FINAL Y CONTINUA</t>
  </si>
  <si>
    <t>VISITAS</t>
  </si>
  <si>
    <t>EXCAVACION MATERIAL COMPACTO CON EQUIPO</t>
  </si>
  <si>
    <t>VIAJE</t>
  </si>
  <si>
    <t>BOTE DE MATERIAL C/CAMION D=5 KM</t>
  </si>
  <si>
    <t>SENALIZACION, MANEJO DE TRANSITO Y SEGURIDAD EN LA VIA</t>
  </si>
  <si>
    <t xml:space="preserve">Ubicación : PROV.PERAVIA </t>
  </si>
  <si>
    <t>ZONA : IV</t>
  </si>
  <si>
    <t>Descripcion</t>
  </si>
  <si>
    <t>Unidad</t>
  </si>
  <si>
    <t>AMPLIACION CALLE LAS CARRERAS</t>
  </si>
  <si>
    <t xml:space="preserve">CORTE, REMOCION Y BOTE DE ASFALTO </t>
  </si>
  <si>
    <t>CORTE DE ASFALTO  C/DISCO e=2"</t>
  </si>
  <si>
    <t>REMOCION DE ASFALTO</t>
  </si>
  <si>
    <t>BOTE DE  MATERIAL C/CAMION DIST.5KM</t>
  </si>
  <si>
    <t xml:space="preserve">EXCAVACION  MATERIAL COMPACTO CON EQUIPO </t>
  </si>
  <si>
    <t>REGULARIZACION DE ZANJAS</t>
  </si>
  <si>
    <t>RELLENO COMPACTADO CON COMPACTADOR MECANICO EN CAPAS DE 0.30</t>
  </si>
  <si>
    <t xml:space="preserve">Ø8" PVC SDR-32.5 C/J.G + 3% PERD. POR CAMPANA </t>
  </si>
  <si>
    <t>REGISTRO  PREFABRICADOS SEGUN DETALLE DE DISEÑO</t>
  </si>
  <si>
    <t>DE 1.00 A 1.50 M</t>
  </si>
  <si>
    <t xml:space="preserve"> DOMICILIARIAS 8" x 4" PVC SDR- 32.5 (12.00 U)</t>
  </si>
  <si>
    <t>SUMINISTRO DE TUBERIA DE Ø4" PVC SDR-32.5 C/J.G.</t>
  </si>
  <si>
    <t xml:space="preserve">COLOCACION DE TUBERIA Ø4" PVC SDR-32.5 C/J.G. </t>
  </si>
  <si>
    <t>SUMINISTRO  YEE 8" x 4"  PVC C/J/G</t>
  </si>
  <si>
    <t xml:space="preserve">SUMINISTRO CODO 4" x 45º  PVC </t>
  </si>
  <si>
    <t>SUMINISTRO TAPON 4" PVC</t>
  </si>
  <si>
    <t>REPOSICION CARPETA ASFALTICA L=70M</t>
  </si>
  <si>
    <t xml:space="preserve">EXTRACCION DE MATERIAL COMPACTO C/EQUIPO </t>
  </si>
  <si>
    <t>SUMINISTRO DE MATERIAL BASE E=0.20M D=15KM</t>
  </si>
  <si>
    <t>COMPACTACION MATERIAL DE BASE CON COMPACTADOR MECANICO EN CAPAS DE 0.30</t>
  </si>
  <si>
    <t>SUMINISTRO Y COLOCACION DE ASFALTO e=2"</t>
  </si>
  <si>
    <t xml:space="preserve">TRANSPORTE DE ASFALTO D= 20 KM </t>
  </si>
  <si>
    <t xml:space="preserve">KM/M3 </t>
  </si>
  <si>
    <t xml:space="preserve">DEMOLICION Y REPOSCION DE ACERAS </t>
  </si>
  <si>
    <t xml:space="preserve">DEMOLICION DE ACERA </t>
  </si>
  <si>
    <t xml:space="preserve">REPOSICION DE ACERA </t>
  </si>
  <si>
    <t>TOTAL FASE A</t>
  </si>
  <si>
    <t xml:space="preserve">SUSTITUCION TRAMOS SECTOR MARIA CARLITA </t>
  </si>
  <si>
    <t>CALLE BELLER</t>
  </si>
  <si>
    <t>EXCAVACION  MATERIAL CON EQUIPO CON  ALTO CONTENIDO DE HUMEDAD( INCLUYE EXTRACCION DE TUBERIAS A.C)</t>
  </si>
  <si>
    <t>SUMINISTRO MATERIAL P/ RELLENO DIST =15 KM</t>
  </si>
  <si>
    <t xml:space="preserve">LIMPIEZA Y EXTRACCION DE MATERIAL </t>
  </si>
  <si>
    <t>REPOSICION CARPETA ASFALTICA L=110M</t>
  </si>
  <si>
    <t>BOTE MATERIAL C/CAMION DIST.5KM</t>
  </si>
  <si>
    <t>TRABAJOS CALLE MARCIAL SOTO</t>
  </si>
  <si>
    <t>REGISTRO PREFABRICADO DE 1.50@2.00</t>
  </si>
  <si>
    <t>CORTE, REMOCION Y BOTE DE ASFALTO ( 2 X 2) M</t>
  </si>
  <si>
    <t>REPOSICION ASFALTO L=( 2.00 X 2.00) M e=2"</t>
  </si>
  <si>
    <t>TOTAL FASE B</t>
  </si>
  <si>
    <t>SUSTITUCION TRAMOS URBANIZACION BRISAS DEL CANAL</t>
  </si>
  <si>
    <t>EXCAVACION  MATERIAL CON EQUIPO CON  ALTO CONTENIDO DE HUMEDAD( INCLUYE EXTRACCION DE TUBERIAS HS)</t>
  </si>
  <si>
    <t>BOTE DE MATERIAL C/CAMION DIST. 5KM</t>
  </si>
  <si>
    <t xml:space="preserve">LIMPIEZA Y REACONDICIONAMIENTO  REGISTRO SELLADO  DE HORMIGON  ASFALTICO </t>
  </si>
  <si>
    <t xml:space="preserve">LIMPIEZA Y REACONDICIONAMIENTO </t>
  </si>
  <si>
    <t>DEMOLICION Y BOTE DE EXCOMBROS CON CAMION  D=5KM</t>
  </si>
  <si>
    <t>DE 1.50 A 2.00 M</t>
  </si>
  <si>
    <t>DE 2.00 A 2.50 M</t>
  </si>
  <si>
    <t>DE 3.50 A 4.00 M</t>
  </si>
  <si>
    <t>SUMINISTRO Y COLOCACION TAPAS GRP O POLIETILENO PARA REGISTROS EXISTENTES</t>
  </si>
  <si>
    <t>REPOSICION CARPETA  ASFALTICA L=46M</t>
  </si>
  <si>
    <t xml:space="preserve"> ACOMETIDAS DOMICILIARIAS 8" x 4"PVC SDR- 32.5 (10U)</t>
  </si>
  <si>
    <t>TOTAL FASE C</t>
  </si>
  <si>
    <t>SECTOR LOS SERRET</t>
  </si>
  <si>
    <t xml:space="preserve">Ø12" PVC SDR-32.5 C/J.G + 3% PERD. POR CAMPANA </t>
  </si>
  <si>
    <t xml:space="preserve">DEMOLICION Y BOTE DE EXCOMBROS CON CAMION </t>
  </si>
  <si>
    <t>ACOMETIDAS  DOMICILIARIAS 12" x 4" PVC SDR- 32.5 (35.00 U)</t>
  </si>
  <si>
    <t>SUMINISTRO  YEE 12" x 4"  PVC C/J/G</t>
  </si>
  <si>
    <t>REPOSICION CARPETA  ASFALTICA L=450M</t>
  </si>
  <si>
    <t>COMPACTACION MATERIAL DE BASE CON COMPACTADOR MECANICOEN CAPAS DE 0.30</t>
  </si>
  <si>
    <t>TOTAL FASE D</t>
  </si>
  <si>
    <t xml:space="preserve">RESIDENCIAL MARIA DEL  CARMEN 1RA </t>
  </si>
  <si>
    <t>BOTE CARPETA ASFALTICA C/CAMION DIST.5KM</t>
  </si>
  <si>
    <t xml:space="preserve">DEMOLICION Y BOTE DE EXCOMBROS </t>
  </si>
  <si>
    <t xml:space="preserve">LIMPIEZA Y EXTRACCION MATERIAL DE DESECHO </t>
  </si>
  <si>
    <t xml:space="preserve"> DOMICILIARIAS 8" x 4" PVC SDR- 32.5 (23.00 U)</t>
  </si>
  <si>
    <t>REPARACION DE ACOMETIDAS URBANAS EXISTENTES (23U)</t>
  </si>
  <si>
    <t xml:space="preserve">TUBERIA DE 1/2 PVC SCH-40 </t>
  </si>
  <si>
    <t xml:space="preserve">COUPLING DE 1/2 " PVC </t>
  </si>
  <si>
    <t xml:space="preserve">CEMENTO SOLVENTE </t>
  </si>
  <si>
    <t>MANO DE OBRA DEL PLOMERO</t>
  </si>
  <si>
    <t>REPOSICION CARPETA  ASFALTICA L=290 M</t>
  </si>
  <si>
    <t>TOTAL FASE E</t>
  </si>
  <si>
    <t>SISTEMA DE RECOLECCIÓN INTERNO CÁRCEL PÚBLICA</t>
  </si>
  <si>
    <t xml:space="preserve">BRIGADA TOPOGRAFICA </t>
  </si>
  <si>
    <t>EXCAVACION  MATERIAL  A MANO  CON  ALTO CONTENIDO DE HUMEDAD</t>
  </si>
  <si>
    <t>SUMINISTRO DE MATERIAL DE MINA D=15 KM  (INCL. TRANSPORTE INTERNO DENTRO DEL RECINTO)</t>
  </si>
  <si>
    <t>BOTE CON CAMION D=5 KM (INCL. TRANSPORTE INTERNO DENTRO DEL RECINTO)</t>
  </si>
  <si>
    <t>SUMINISTRO DE TUBERÍA</t>
  </si>
  <si>
    <t>Ø8” PVC (SDR-32.5) C/JUNTA DE GOMA</t>
  </si>
  <si>
    <t>COLOCACION DE TUBERÍA</t>
  </si>
  <si>
    <t>EXTRACCION DE TUBERIA DEØ8” PVC (SDR-32.5) C/ HOMBRES</t>
  </si>
  <si>
    <t>DEMOLICIÓN REGISTROS EXISTENTES C/ HOMBRES (CAJA DE INSPECCION)</t>
  </si>
  <si>
    <t>BOTE  (INCL. TRANSPORTE INTERNO DENTRO DEL RECINTO)</t>
  </si>
  <si>
    <t xml:space="preserve">CONSTRUCCION REGISTROS TIPO CAMARA DE INSPECCION   </t>
  </si>
  <si>
    <t>DE H VARIABLE HASTA 0.80</t>
  </si>
  <si>
    <t>LIMPIEZA REGISTRO DE DESCARGA Y COLOCACIÓN DE TAPA (LINEA COLECTORA EXTERNA )</t>
  </si>
  <si>
    <t>LIMPIEZA DE REGISTRO, INCLUYE EXTRACCIÓN DE SEDIMENTOS, ESCOMBROS Y BOTE DE ESCOMBROS</t>
  </si>
  <si>
    <t>REMOCION  DE TAPA DE REGISTRO H.A.</t>
  </si>
  <si>
    <t>ACOMETIDA 8 X 6 PVC SDR-32.5 (6 U)</t>
  </si>
  <si>
    <t>SUMINISTRO TUB.6" PVC SDR-32.5 C/J.G.</t>
  </si>
  <si>
    <t>COLOCACIÓN TUB. 6" PVC SDR-32.5 C/J.G.</t>
  </si>
  <si>
    <t>SUMINISTRO YEE 8" X 6" PVC C/J.G.</t>
  </si>
  <si>
    <t>SUMINISTRO CODO 6" X 45º PVC</t>
  </si>
  <si>
    <t>SUMINISTRO TAPÓN (H) 6" PVC</t>
  </si>
  <si>
    <t>EXCAVACION  MATERIAL COMPACTO A MANO</t>
  </si>
  <si>
    <t>MANO DE OBRA PROMEDIO</t>
  </si>
  <si>
    <t xml:space="preserve">CONSTRUCCIÓN TRAMPA DE GRASA (PARA COCINA DEL PENITENCIARIO) </t>
  </si>
  <si>
    <t xml:space="preserve">ROTURA DE PISO H.S. FROTADO L=120.00M </t>
  </si>
  <si>
    <t>BOTE PISO DEMOLIDO (INCL. TRANSPORTE INTERNO DENTRO DEL RECINTO)</t>
  </si>
  <si>
    <t>REPOSICIÓN DE PISO DEMOLIDO H.S. PULIDO L= 120.00 M</t>
  </si>
  <si>
    <t xml:space="preserve">SUB-TOTAL F  </t>
  </si>
  <si>
    <t>SISTEMA DE RECOLECCIÓN EXTERNO CÁRCEL PÚBLICA</t>
  </si>
  <si>
    <t>REPARACION DE AVERIA EN TUBERIA Ø8" ACERO</t>
  </si>
  <si>
    <t>VISITA</t>
  </si>
  <si>
    <t xml:space="preserve">EXCAVACION  MATERIAL A MANO EN PRESENCIA DE AGUA </t>
  </si>
  <si>
    <t>1.2.2</t>
  </si>
  <si>
    <t xml:space="preserve">SUMINISTRO DE MATERIAL DE MINA D=15 KM </t>
  </si>
  <si>
    <t>1.2.3</t>
  </si>
  <si>
    <t>1.2.4</t>
  </si>
  <si>
    <t>BOTE CON CAMION  (MATERIAL CONTAMINADO) D=5 KM</t>
  </si>
  <si>
    <t>1.2.5</t>
  </si>
  <si>
    <t>CORTE DE TUBERIA Ø8", ACERO (INCLUYE HERRAMIENTAS Y USO EQUIPOS)</t>
  </si>
  <si>
    <t>1.2.6</t>
  </si>
  <si>
    <t>SUMINISTRO Y COLOCACION TUBERIA Ø8” ACERO SCH-40 CON PROTECCION ANTICORROSIVA SEGÚN ESPECIFICACIONES  (SALIDA REGISTRO PRÓXIMO A CRUCE)</t>
  </si>
  <si>
    <t>1.2.7</t>
  </si>
  <si>
    <t xml:space="preserve">SUMINISTRO Y COLOCACION CODO 8"X22.5° ACERO SCH-40 CON PROTECCION ANTICORROSIVA SEGÚN ESPECIFICACIONES </t>
  </si>
  <si>
    <t>1.2.8</t>
  </si>
  <si>
    <t>SUMINISTRO Y COLOCACION CODO 8"X45° ACERO SCH-40 CON PROTECCION ANTICORROSIVA SEGÚN ESPECIFICACIONES INCLUYE EXTRACCION CODO EXISTENTE</t>
  </si>
  <si>
    <t>1.2.9</t>
  </si>
  <si>
    <t>EXTRACCION DE PIEZAS (CODO 8"X45° Y REDUCCION 10"X8” ACERO)</t>
  </si>
  <si>
    <t xml:space="preserve">REHABILITACIÓN TRAMO TUBERIA Ø8” ACERO </t>
  </si>
  <si>
    <t>LIMPIEZA DE TUBERIA Ø8", ACERO (INTERNA) L=228 ML (EXTRACCION MATERIAL Y SEDIMENTOS A PRESION, SI EXISTE INC BOTE CON CAMION D=5 KM )</t>
  </si>
  <si>
    <t>LIMPIEZA Y ACONDICIONAMIENTO SUPERFICIE DE TUBERIA Ø8", ACERO (EXTERNA) INCLUYE PINTURA ANTICORROSIVA SEGÚN ESPECIFICACIONES INAPA</t>
  </si>
  <si>
    <t>CORTE Y EXTRACCION DE TRAMO TUBERIA Ø8" ACERO  (INCLUYE HERRAMIENTAS Y USO EQUIPOS)</t>
  </si>
  <si>
    <t>CORTES Y EXTRACCION DE TUBERIA Ø8" ACERO EN 6 DIFERENTES PUNTOS (INCLUYE HERRAMIENTAS Y USO EQUIPOS)(6U)</t>
  </si>
  <si>
    <t xml:space="preserve">SUMINISTRO Y COLOCACION TRAMOS TUBERIA Ø8” ACERO SCH-40 CON PROTECCION ANTICORROSIVA SEGÚN ESPECIFICACIONES EXTRAIDAS (A COLOCAR EN 6 DIFERENTES PUNTOS) (SUSTITUCION) </t>
  </si>
  <si>
    <t>DEMOLICIÓN REGISTROS (INC. BOTE C/ CAMION D=5 KM)</t>
  </si>
  <si>
    <t>TERMINACION SUPERFICIE ANCLAJES EXISTENTES</t>
  </si>
  <si>
    <t>LIMPIEZA MALEZA EN TRAYECTORIA TUBERIA EXISTENTE</t>
  </si>
  <si>
    <t>COLOCACION TRAMO DE LINEA COLECTORA Ø8" PVC</t>
  </si>
  <si>
    <t xml:space="preserve">REPLANTEO  </t>
  </si>
  <si>
    <t>EXTRACCION TUBERIA ACERO EXISTENTE, INSTALADA SUPERFICIAL EN ACERA (INCLUYE HERRAMIENTAS Y USO EQUIPOS)</t>
  </si>
  <si>
    <t>EXCAVACION  MATERIAL COMPACTO C/EQUIPO</t>
  </si>
  <si>
    <t>RELLENO COMPACTADO C/COMPACTADOR MECANICO EN CAPAS DE 0.30 M</t>
  </si>
  <si>
    <t>BOTE CON CAMION  D=5 KM</t>
  </si>
  <si>
    <t>Ø8” PVC (SDR-32.5) C/J.G.</t>
  </si>
  <si>
    <t>Ø8” ACERO SCH 40 CON PROTECCION ANTICORROSIVA</t>
  </si>
  <si>
    <t>CONSTRUCCION REGISTROS PREFABRICADOS:</t>
  </si>
  <si>
    <t>3.6.1</t>
  </si>
  <si>
    <t>3.6.2</t>
  </si>
  <si>
    <t>3.6.3</t>
  </si>
  <si>
    <t>DE 2.50 A 3.00 M</t>
  </si>
  <si>
    <t>3.7.1</t>
  </si>
  <si>
    <t>3.7.2</t>
  </si>
  <si>
    <t>DE H VARIABLE HASTA 0.80 (REFORZADOS)</t>
  </si>
  <si>
    <t>PROTECCION PARA TUBERIA</t>
  </si>
  <si>
    <t>HORMIGON SIMPLE PARA PROTECCION TUBERIA</t>
  </si>
  <si>
    <t>LETREROS  (INC USOS)</t>
  </si>
  <si>
    <t>BANDEROLAS</t>
  </si>
  <si>
    <t>PEONES(2U )</t>
  </si>
  <si>
    <t xml:space="preserve">ROTURA Y REPOSICION DE ACERA </t>
  </si>
  <si>
    <t>ROTURA DE ACERAS Y CONTENES</t>
  </si>
  <si>
    <t>REPOSICIÓN DE ACERA</t>
  </si>
  <si>
    <t>REPOSICIÓN DE CONTENES</t>
  </si>
  <si>
    <t>BOTE MATERIAL DEMOLIDO (INCL. TRANSPORTE Y CARGUIO) D=5 KM</t>
  </si>
  <si>
    <t>SUB-TOTAL G</t>
  </si>
  <si>
    <t>VALLA ANUNCIANDO LA OBRA 10''x16''IMPRESION  FULL COLOR, CONTENIENDO LOGO DE INAPA , NOMBRE DEL PROYECTO Y CONTRATISTA .ESTRUCTURA EN TUBOS GALVANIZADOS 1 1/2 X 1 1/2 Y SOPORTE EN TUBOS CUADRADOS 4X4</t>
  </si>
  <si>
    <t>ACHIQUE CON BOMBA</t>
  </si>
  <si>
    <t xml:space="preserve">TRASLADO DE PIEZAS Y TUBERIAS EXTRAIDAS DESDE PERAVIA HASTA ALMACENES INAPA KM 18 AUTOPISTA DUARTE (INCLUYE TRASLADO, SUBIDA Y BAJADA TUBERIAS Y PIEZAS) </t>
  </si>
  <si>
    <t>TOTAL FASE Z</t>
  </si>
  <si>
    <t>SUB- TOTAL GENERAL</t>
  </si>
  <si>
    <t xml:space="preserve"> ITBIS ( LEY 07-2007)</t>
  </si>
  <si>
    <t xml:space="preserve">OPERACION Y MANTENIMIENTO DEL INAPA </t>
  </si>
  <si>
    <t>LEVANTAMIENTO  TOPOGRAFICO  DEL SECTOR LOS SERRET</t>
  </si>
  <si>
    <t>Obra : SUSTITUCION TRAMOS TUBERIAS EN  SECTOR MARIA CARLITA, URB. BRISAS DEL CANAL, SECTOR LOS SERRET,  RESIDENCIAL MARIA DEL CARMEN 1RA, AMPLIACION CALLE LAS CARRERAS, ALCANTARILLADO SANITARIO DE BANI</t>
  </si>
  <si>
    <t>INSTITUTO NACIONAL DE AGUAS POTABLES Y ALCANTARILLADOS</t>
  </si>
  <si>
    <t xml:space="preserve"> * * * INAPA * * *</t>
  </si>
  <si>
    <t>DIRECCION DE SUPERVISION Y FISCALIZACION DE OBRAS</t>
  </si>
  <si>
    <t>Contratista: ING.FAUSTO ROJAS VASQUEZ</t>
  </si>
  <si>
    <t>Contrato: 086/2018</t>
  </si>
  <si>
    <t>PRESUPUESTO ACTUALIZADO No. 2 D/F FEBRERO 2020</t>
  </si>
  <si>
    <t>AUMENTO DE CANTIDAD (A.C)</t>
  </si>
  <si>
    <t>SUB-TOTAL A</t>
  </si>
  <si>
    <t>SUB-TOTAL B</t>
  </si>
  <si>
    <t>SUB TOTAL AUMENTO DE CANTIDAD (A.C)</t>
  </si>
  <si>
    <t>NUEVAS PARTIDAS (N.P)</t>
  </si>
  <si>
    <t>REPARACIÓN DE ACOMETIDAS URBANAS EXISTENTES</t>
  </si>
  <si>
    <t>TUBERIAS DE Ø1/2´´ PVC</t>
  </si>
  <si>
    <t>COUPLING DE Ø1/2´´ PVC</t>
  </si>
  <si>
    <t>CONEXIÓN DE TUBERIA A REGISTRO EXISTENTE</t>
  </si>
  <si>
    <t>REPARACIÓN DE AVERIA DE Ø4" PVC EN EXCAVACIÓN DE ALCANTARILLADO</t>
  </si>
  <si>
    <t xml:space="preserve">REPOSICIÓN DE TUBERIA DE  Ø4" PVC </t>
  </si>
  <si>
    <t>USO CAMION SUCCIONADOR</t>
  </si>
  <si>
    <t>REPARACIÓN DE AVERIA DE Ø3" PVC EN EXCAVACIÓN DE ALCANTARILLADO</t>
  </si>
  <si>
    <t>REPARACIÓN DE AVERIA DE Ø2´´ HN EN EXCAVACIÓN  ALCANTARILLADO</t>
  </si>
  <si>
    <t>DEMOLICIÓN DE REGISTRO EXISTENTE A MANO</t>
  </si>
  <si>
    <t>TRABAJOS DE SUSTITUCIÓN DE 35,00ML DE LINEA COLECTORA Ø8" H.S POR PVC EN LA CALLE ORLANDO MARTINEZ SECTOR LOS CARTONES</t>
  </si>
  <si>
    <t xml:space="preserve">ACOMETIDAS DOMICILIARIAS 8X4 PVC SDR-32,5 </t>
  </si>
  <si>
    <t>SUB-TOTAL C</t>
  </si>
  <si>
    <t>SUB-TOTAL H</t>
  </si>
  <si>
    <t>SUB-TOTAL E</t>
  </si>
  <si>
    <t>SUB-TOTAL D</t>
  </si>
  <si>
    <t xml:space="preserve">SUB TOTAL NUEVAS PARTIDAS (N.P) </t>
  </si>
  <si>
    <t>SUB- TOTAL PRESUPUESTO CONTRATADO +PRES. ACT. No.2</t>
  </si>
  <si>
    <t xml:space="preserve">SUB TOTAL ADICIONALES 2 </t>
  </si>
  <si>
    <t>( N.P. PRES. ACT. No.1) CODIA ( LEY 6201-1963 )</t>
  </si>
  <si>
    <t>USO RETRO CAT-416 (POR BAJO RENDIMIENTO Y TRABAJAR SOLO LOS DOMINGOS)</t>
  </si>
  <si>
    <t>H</t>
  </si>
  <si>
    <t>CATEO EN ALCANTARILLADO SANITARIO BANI ( CON EQUIPO)</t>
  </si>
  <si>
    <t>TRABAJOS DE REPARACION DE AVERIA DE LINEA COLECTORA 8" H.S POR PVC EN LA CALLE MANUEL REGLA MOTA CON  CALLE PADRE MELLA</t>
  </si>
  <si>
    <t>EXCAVACION  MATERIAL (HORA/EQUIPO)</t>
  </si>
  <si>
    <t>SUMINISTRO MATERIAL DE RELLENO</t>
  </si>
  <si>
    <t xml:space="preserve"> DOMICILIARIAS 8" x 4" PVC SDR- 32.5 (2.00 U)</t>
  </si>
  <si>
    <t>REPARACION DE ACOMETIDAS URBANAS EXISTENTES (1U)</t>
  </si>
  <si>
    <t>CONEXION TUBERIA CON HORMIGON SIMPLE</t>
  </si>
  <si>
    <t>ARENA</t>
  </si>
  <si>
    <t>CEMENTO GRIS</t>
  </si>
  <si>
    <t>FDA</t>
  </si>
  <si>
    <t>PERSONAL DE APOYO</t>
  </si>
  <si>
    <t>PLOMERO (2 U)</t>
  </si>
  <si>
    <t>AYUDANTE PLOMERO (2 U)</t>
  </si>
  <si>
    <t>SUB-TOTAL I</t>
  </si>
  <si>
    <t>VARIACIÓN POR AUMENTO DE PRECIOS (VP)</t>
  </si>
  <si>
    <t xml:space="preserve">SUMINISTRO Y COLOCACION TRAMOS TUBERIA Ø8” ACERO SCH-40 CON PROTECCION ANTICORROSIVA SEGÚN ESPECIFICACIONES EXTRAIDAS (A COLOCAR EN  DIFERENTES PUNTOS) (SUSTITUCION) </t>
  </si>
  <si>
    <t>SUB TOTAL VARIACION  POR AUMENTO DE PRECIOS (V.A.P)</t>
  </si>
  <si>
    <t>REVISADO POR:</t>
  </si>
  <si>
    <t xml:space="preserve">           DIRECTOR</t>
  </si>
  <si>
    <t xml:space="preserve">          DIRECCIÓN DE SUPERVISIÓN Y FISCALIZACIÓN DE OBRAS</t>
  </si>
  <si>
    <t>NOTAS:</t>
  </si>
  <si>
    <t>1)</t>
  </si>
  <si>
    <t xml:space="preserve">2) </t>
  </si>
  <si>
    <t xml:space="preserve">                                   PREPARADO POR:</t>
  </si>
  <si>
    <r>
      <t xml:space="preserve">ESTE PRESUPUESTO SE ACTUALIZA A SOLICITUD DE LA DIRECCION DE SUPERVISION Y FISCALIZACION DE OBRAS, MEDIANTE </t>
    </r>
    <r>
      <rPr>
        <b/>
        <sz val="10"/>
        <rFont val="Arial"/>
        <family val="2"/>
      </rPr>
      <t>MEMO COORD. No.  060/2020.</t>
    </r>
  </si>
  <si>
    <r>
      <t xml:space="preserve">ESTE PRESUPUESTO SE ACTUALIZA A SOLICITUD DE LA DIRECCION DE SUPERVISION Y FISCALIZACION DE OBRAS, MEDIANTE </t>
    </r>
    <r>
      <rPr>
        <b/>
        <sz val="10"/>
        <rFont val="Arial"/>
        <family val="2"/>
      </rPr>
      <t>MEMO COORD. No. 411/2018.</t>
    </r>
  </si>
  <si>
    <t>PRESUPUESTO ACTUALIZADO No.3 D/F ABRIL 2022</t>
  </si>
  <si>
    <t>ELIMINACION DE PARTIDAS</t>
  </si>
  <si>
    <t>SUB-TOTAL ELIMINACION (E.P)</t>
  </si>
  <si>
    <t>SUB-TOTAL AUMENTO DE CANTIDAD (A.C)</t>
  </si>
  <si>
    <t xml:space="preserve">SUB-TOTAL ACTUALIZADO No.3 </t>
  </si>
  <si>
    <t>SUB- TOTAL PRESUPUESTO CONTRATADO +PRES. ACT. No.2 +PRES ACT. No.3</t>
  </si>
  <si>
    <t xml:space="preserve">3) </t>
  </si>
  <si>
    <r>
      <t xml:space="preserve">ESTE PRESUPUESTO SE ACTUALIZADO No.3 FUE REALIZADO A  SOLICITUD DE LA DIRECCION DE SUPERVISION Y FISCALIZACION DE OBRAS, MEDIANTE </t>
    </r>
    <r>
      <rPr>
        <b/>
        <sz val="10"/>
        <rFont val="Arial"/>
        <family val="2"/>
      </rPr>
      <t>MEMO COORD. No.  058/2022. DF/31/03/2022</t>
    </r>
  </si>
  <si>
    <t xml:space="preserve">         ING. FIOR D'ALIZA GUILLÉN</t>
  </si>
  <si>
    <t xml:space="preserve">      INGENIERO CIVIL I</t>
  </si>
  <si>
    <t xml:space="preserve">          VISTO BUENO </t>
  </si>
  <si>
    <t xml:space="preserve">           ING. RENÈ GARCìA VILLANUEVA </t>
  </si>
  <si>
    <t xml:space="preserve">SUB-TOTAL FASE G </t>
  </si>
  <si>
    <t>SUB-TOTAL FASE E</t>
  </si>
  <si>
    <t>SUB-TOTAL FASE C</t>
  </si>
  <si>
    <t>SUB-TOTAL FASE A</t>
  </si>
  <si>
    <t>PRESUPUESTO ACTUALIZADO No. 3 D/F ABRIL 2022</t>
  </si>
  <si>
    <t xml:space="preserve">EXCAVACION MATERIAL COMPACTO C/EQUIPO </t>
  </si>
  <si>
    <t>COLOCACION Y COMPACTADO DE MATERIAL C/COMPACTADOR MECANICO EN CAPAS DE 0.20M</t>
  </si>
  <si>
    <t>BOTE DE MATERIAL CON CAMION (DIST.=5.0 KM)</t>
  </si>
  <si>
    <t>TUBERIA Ø3" PVC SRD - 26 C/JUNTA GOMA + 2% DE PERDIDA</t>
  </si>
  <si>
    <t>COLOCACION TUBERIA</t>
  </si>
  <si>
    <t>SUMINISTRO Y COLOCACION DE PIEZAS ESPECIALES</t>
  </si>
  <si>
    <t xml:space="preserve">TEE 3" X 3"  ACERO SCH 80 C/PROTECCION ANTICORROSIVA. </t>
  </si>
  <si>
    <t>JUNTA MECANICA TIPO DRESSER DE Ø 3" 150 PSI</t>
  </si>
  <si>
    <t>JUNTA TAPON DE 3"  ACERO SCH-80 C/PROTECCION ANTICORROSIVA.</t>
  </si>
  <si>
    <t>ACOMETIDAS URBANAS (60 UNIDADES)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</si>
  <si>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</si>
  <si>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</si>
  <si>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</si>
  <si>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</si>
  <si>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 xml:space="preserve">REPACION DE AVERIAS </t>
  </si>
  <si>
    <t>SUMINISTRO DE TUBERIA DE Ø1/2 PVC</t>
  </si>
  <si>
    <t>SUMINISTRO DE TUBERIA DE Ø1/4 PVC</t>
  </si>
  <si>
    <t>SUMINISTRO DE COUPLING DE Ø1/2 PVC</t>
  </si>
  <si>
    <t>MANO DE OBRA PLOMERO</t>
  </si>
  <si>
    <t>MANO DE OBRA AYUDANTE</t>
  </si>
  <si>
    <t>J</t>
  </si>
  <si>
    <t>SUB-TOTALFASE J</t>
  </si>
  <si>
    <t>SUB-TOTAL FASE G</t>
  </si>
  <si>
    <t>SUMINISTRO Y COLOCACION TRAMOS TUBERIA Ø8” ACERO SCH-40 CON PROTECCION ANTICORROSIVA SEGÚN ESPECIFICACIONES EXTRAIDAS (A COLOCAR EN 6 DIFERENTES PUNTOS) (SUSTITUCION) (SEGÚN FACTURA D/F 15/01/2021)</t>
  </si>
  <si>
    <t>SUMINISTRO Y COLOCACION TRAMOS TUBERIA Ø8” ACERO SCH-40 CON PROTECCION ANTICORROSIVA SEGÚN ESPECIFICACIONES EXTRAIDAS (A COLOCAR EN 6 DIFERENTES PUNTOS) (SUSTITUCION) (SEGÚN FACTURA D/F 07/05/2021)</t>
  </si>
  <si>
    <t>SUB-TOTAL NUEVAS PARTIDAS (N.P)</t>
  </si>
  <si>
    <t>RED DE DISTRIBUCION  SECTOR PERAVIA</t>
  </si>
  <si>
    <t xml:space="preserve">          ANALISTA DE PROYECTOS </t>
  </si>
  <si>
    <t xml:space="preserve">       ING. RAYDI CASTRO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</si>
</sst>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_);[Red]\(&quot;$&quot;#,##0\)"/>
    <numFmt numFmtId="167" formatCode="&quot;$&quot;#,##0.00_);\(&quot;$&quot;#,##0.00\)"/>
    <numFmt numFmtId="168" formatCode="&quot;$&quot;#,##0.00_);[Red]\(&quot;$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0.00_)"/>
    <numFmt numFmtId="172" formatCode="0.000_)"/>
    <numFmt numFmtId="173" formatCode="0.0000_)"/>
    <numFmt numFmtId="175" formatCode="_-* #,##0.00_-;\-* #,##0.00_-;_-* &quot;-&quot;??_-;_-@_-"/>
    <numFmt numFmtId="176" formatCode="0.0%"/>
    <numFmt numFmtId="178" formatCode="_-* #,##0.0000_-;\-* #,##0.0000_-;_-* &quot;-&quot;??_-;_-@_-"/>
    <numFmt numFmtId="179" formatCode="#,##0.00;[Red]#,##0.00"/>
    <numFmt numFmtId="180" formatCode="#,##0.0;\-#,##0.0"/>
    <numFmt numFmtId="181" formatCode="#,##0;\-#,##0"/>
    <numFmt numFmtId="182" formatCode="0.000"/>
    <numFmt numFmtId="183" formatCode="#.0"/>
    <numFmt numFmtId="184" formatCode="&quot;Sí&quot;;&quot;Sí&quot;;&quot;No&quot;"/>
    <numFmt numFmtId="186" formatCode="General_)"/>
    <numFmt numFmtId="187" formatCode="_([$€]* #,##0.00_);_([$€]* \(#,##0.00\);_([$€]* &quot;-&quot;??_);_(@_)"/>
    <numFmt numFmtId="188" formatCode="[$€]#,##0.00;[Red]\-[$€]#,##0.00"/>
    <numFmt numFmtId="189" formatCode="#."/>
    <numFmt numFmtId="190" formatCode="&quot;RD$ &quot;#,#00.00"/>
    <numFmt numFmtId="191" formatCode="0.0"/>
    <numFmt numFmtId="192" formatCode="0.00000"/>
    <numFmt numFmtId="193" formatCode="&quot;$&quot;#,##0.00"/>
    <numFmt numFmtId="194" formatCode="&quot;$&quot;#,##0.00;[Red]\-&quot;$&quot;#,##0.00"/>
    <numFmt numFmtId="195" formatCode="_-[$€]* #,##0.00_-;\-[$€]* #,##0.00_-;_-[$€]* &quot;-&quot;??_-;_-@_-"/>
    <numFmt numFmtId="196" formatCode="_-* #,##0.00\ _R_D_$_-;\-* #,##0.00\ _R_D_$_-;_-* &quot;-&quot;??\ _R_D_$_-;_-@_-"/>
    <numFmt numFmtId="197" formatCode="_-* #,##0.00\ &quot;Pts&quot;_-;\-* #,##0.00\ &quot;Pts&quot;_-;_-* &quot;-&quot;??\ &quot;Pts&quot;_-;_-@_-"/>
    <numFmt numFmtId="198" formatCode="_-* #,##0.00\ _P_t_s_-;\-* #,##0.00\ _P_t_s_-;_-* &quot;-&quot;??\ _P_t_s_-;_-@_-"/>
    <numFmt numFmtId="199" formatCode="_(* #,##0.00_);_(* \(#,##0.00\);_(* \-??_);_(@_)"/>
    <numFmt numFmtId="200" formatCode="0.000%"/>
    <numFmt numFmtId="201" formatCode="_-* #,##0.000_-;\-* #,##0.000_-;_-* &quot;-&quot;??_-;_-@_-"/>
    <numFmt numFmtId="202" formatCode="_ * #,##0.00_ ;_ * \-#,##0.00_ ;_ * &quot;-&quot;??_ ;_ @_ "/>
    <numFmt numFmtId="203" formatCode="_-* #,##0_-;\-* #,##0_-;_-* &quot;-&quot;_-;_-@_-"/>
    <numFmt numFmtId="204" formatCode="_-&quot;$&quot;* #,##0.00_-;\-&quot;$&quot;* #,##0.00_-;_-&quot;$&quot;* &quot;-&quot;??_-;_-@_-"/>
    <numFmt numFmtId="206" formatCode="#,##0.0_);\(#,##0.0\)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_x0001_A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u/>
      <sz val="11"/>
      <color indexed="12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1">
    <xf numFmtId="0" fontId="0" fillId="0" borderId="0"/>
    <xf numFmtId="0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9" fontId="15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9" fontId="19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4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ill="0" applyBorder="0" applyAlignment="0" applyProtection="0"/>
    <xf numFmtId="175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1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14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7" borderId="0" applyNumberFormat="0" applyBorder="0" applyAlignment="0" applyProtection="0"/>
    <xf numFmtId="0" fontId="26" fillId="4" borderId="0" applyNumberFormat="0" applyBorder="0" applyAlignment="0" applyProtection="0"/>
    <xf numFmtId="0" fontId="26" fillId="16" borderId="0" applyNumberFormat="0" applyBorder="0" applyAlignment="0" applyProtection="0"/>
    <xf numFmtId="0" fontId="26" fillId="4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7" fillId="11" borderId="0" applyNumberFormat="0" applyBorder="0" applyAlignment="0" applyProtection="0"/>
    <xf numFmtId="0" fontId="28" fillId="10" borderId="0" applyNumberFormat="0" applyBorder="0" applyAlignment="0" applyProtection="0"/>
    <xf numFmtId="0" fontId="29" fillId="23" borderId="4" applyNumberFormat="0" applyAlignment="0" applyProtection="0"/>
    <xf numFmtId="0" fontId="30" fillId="24" borderId="4" applyNumberFormat="0" applyAlignment="0" applyProtection="0"/>
    <xf numFmtId="0" fontId="31" fillId="25" borderId="5" applyNumberFormat="0" applyAlignment="0" applyProtection="0"/>
    <xf numFmtId="0" fontId="32" fillId="0" borderId="6" applyNumberFormat="0" applyFill="0" applyAlignment="0" applyProtection="0"/>
    <xf numFmtId="0" fontId="31" fillId="25" borderId="5" applyNumberFormat="0" applyAlignment="0" applyProtection="0"/>
    <xf numFmtId="165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6" fillId="22" borderId="0" applyNumberFormat="0" applyBorder="0" applyAlignment="0" applyProtection="0"/>
    <xf numFmtId="0" fontId="26" fillId="2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35" fillId="6" borderId="4" applyNumberFormat="0" applyAlignment="0" applyProtection="0"/>
    <xf numFmtId="187" fontId="1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9" fontId="38" fillId="0" borderId="0">
      <protection locked="0"/>
    </xf>
    <xf numFmtId="189" fontId="38" fillId="0" borderId="0">
      <protection locked="0"/>
    </xf>
    <xf numFmtId="189" fontId="38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189" fontId="39" fillId="0" borderId="0">
      <protection locked="0"/>
    </xf>
    <xf numFmtId="0" fontId="28" fillId="7" borderId="0" applyNumberFormat="0" applyBorder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35" fillId="12" borderId="4" applyNumberFormat="0" applyAlignment="0" applyProtection="0"/>
    <xf numFmtId="0" fontId="43" fillId="0" borderId="10" applyNumberFormat="0" applyFill="0" applyAlignment="0" applyProtection="0"/>
    <xf numFmtId="19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4" fillId="12" borderId="0" applyNumberFormat="0" applyBorder="0" applyAlignment="0" applyProtection="0"/>
    <xf numFmtId="0" fontId="45" fillId="0" borderId="0"/>
    <xf numFmtId="171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5" borderId="11" applyNumberFormat="0" applyFont="0" applyAlignment="0" applyProtection="0"/>
    <xf numFmtId="0" fontId="15" fillId="5" borderId="11" applyNumberFormat="0" applyFont="0" applyAlignment="0" applyProtection="0"/>
    <xf numFmtId="0" fontId="47" fillId="23" borderId="12" applyNumberFormat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0" fontId="47" fillId="24" borderId="12" applyNumberFormat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34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5" fillId="0" borderId="0"/>
    <xf numFmtId="39" fontId="53" fillId="0" borderId="0"/>
    <xf numFmtId="0" fontId="10" fillId="0" borderId="0"/>
    <xf numFmtId="0" fontId="17" fillId="0" borderId="0"/>
    <xf numFmtId="0" fontId="9" fillId="0" borderId="0"/>
    <xf numFmtId="0" fontId="17" fillId="0" borderId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3" fontId="15" fillId="0" borderId="0" applyFill="0" applyBorder="0" applyAlignment="0" applyProtection="0"/>
    <xf numFmtId="18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9" fillId="0" borderId="0"/>
    <xf numFmtId="0" fontId="15" fillId="0" borderId="0"/>
    <xf numFmtId="0" fontId="9" fillId="0" borderId="0"/>
    <xf numFmtId="167" fontId="45" fillId="0" borderId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14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14" borderId="0" applyNumberFormat="0" applyBorder="0" applyAlignment="0" applyProtection="0"/>
    <xf numFmtId="0" fontId="25" fillId="5" borderId="0" applyNumberFormat="0" applyBorder="0" applyAlignment="0" applyProtection="0"/>
    <xf numFmtId="0" fontId="25" fillId="14" borderId="0" applyNumberFormat="0" applyBorder="0" applyAlignment="0" applyProtection="0"/>
    <xf numFmtId="0" fontId="25" fillId="5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14" borderId="0" applyNumberFormat="0" applyBorder="0" applyAlignment="0" applyProtection="0"/>
    <xf numFmtId="0" fontId="25" fillId="5" borderId="0" applyNumberFormat="0" applyBorder="0" applyAlignment="0" applyProtection="0"/>
    <xf numFmtId="0" fontId="26" fillId="16" borderId="0" applyNumberFormat="0" applyBorder="0" applyAlignment="0" applyProtection="0"/>
    <xf numFmtId="0" fontId="26" fillId="4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7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5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9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4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7" borderId="0" applyNumberFormat="0" applyBorder="0" applyAlignment="0" applyProtection="0"/>
    <xf numFmtId="0" fontId="26" fillId="4" borderId="0" applyNumberFormat="0" applyBorder="0" applyAlignment="0" applyProtection="0"/>
    <xf numFmtId="0" fontId="26" fillId="15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9" borderId="0" applyNumberFormat="0" applyBorder="0" applyAlignment="0" applyProtection="0"/>
    <xf numFmtId="0" fontId="26" fillId="18" borderId="0" applyNumberFormat="0" applyBorder="0" applyAlignment="0" applyProtection="0"/>
    <xf numFmtId="0" fontId="26" fillId="7" borderId="0" applyNumberFormat="0" applyBorder="0" applyAlignment="0" applyProtection="0"/>
    <xf numFmtId="0" fontId="26" fillId="19" borderId="0" applyNumberFormat="0" applyBorder="0" applyAlignment="0" applyProtection="0"/>
    <xf numFmtId="0" fontId="26" fillId="4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14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6" fillId="33" borderId="0" applyNumberFormat="0" applyBorder="0" applyAlignment="0" applyProtection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5" fillId="28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22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4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30" fillId="24" borderId="4" applyNumberFormat="0" applyAlignment="0" applyProtection="0"/>
    <xf numFmtId="0" fontId="29" fillId="23" borderId="4" applyNumberFormat="0" applyAlignment="0" applyProtection="0"/>
    <xf numFmtId="0" fontId="30" fillId="24" borderId="4" applyNumberFormat="0" applyAlignment="0" applyProtection="0"/>
    <xf numFmtId="0" fontId="30" fillId="24" borderId="4" applyNumberFormat="0" applyAlignment="0" applyProtection="0"/>
    <xf numFmtId="0" fontId="30" fillId="24" borderId="4" applyNumberFormat="0" applyAlignment="0" applyProtection="0"/>
    <xf numFmtId="0" fontId="29" fillId="23" borderId="4" applyNumberFormat="0" applyAlignment="0" applyProtection="0"/>
    <xf numFmtId="0" fontId="31" fillId="25" borderId="5" applyNumberFormat="0" applyAlignment="0" applyProtection="0"/>
    <xf numFmtId="0" fontId="32" fillId="0" borderId="6" applyNumberFormat="0" applyFill="0" applyAlignment="0" applyProtection="0"/>
    <xf numFmtId="0" fontId="43" fillId="0" borderId="10" applyNumberFormat="0" applyFill="0" applyAlignment="0" applyProtection="0"/>
    <xf numFmtId="0" fontId="32" fillId="0" borderId="6" applyNumberFormat="0" applyFill="0" applyAlignment="0" applyProtection="0"/>
    <xf numFmtId="0" fontId="31" fillId="32" borderId="5" applyNumberFormat="0" applyAlignment="0" applyProtection="0"/>
    <xf numFmtId="41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5" fillId="5" borderId="11" applyNumberFormat="0" applyFont="0" applyAlignment="0" applyProtection="0"/>
    <xf numFmtId="170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4" fontId="36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3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6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15" borderId="0" applyNumberFormat="0" applyBorder="0" applyAlignment="0" applyProtection="0"/>
    <xf numFmtId="0" fontId="26" fillId="27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35" fillId="6" borderId="4" applyNumberFormat="0" applyAlignment="0" applyProtection="0"/>
    <xf numFmtId="0" fontId="35" fillId="12" borderId="4" applyNumberFormat="0" applyAlignment="0" applyProtection="0"/>
    <xf numFmtId="0" fontId="35" fillId="6" borderId="4" applyNumberFormat="0" applyAlignment="0" applyProtection="0"/>
    <xf numFmtId="164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40" fillId="0" borderId="7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1" fillId="0" borderId="8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42" fillId="0" borderId="9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35" fillId="12" borderId="4" applyNumberFormat="0" applyAlignment="0" applyProtection="0"/>
    <xf numFmtId="0" fontId="35" fillId="12" borderId="4" applyNumberFormat="0" applyAlignment="0" applyProtection="0"/>
    <xf numFmtId="0" fontId="35" fillId="6" borderId="4" applyNumberFormat="0" applyAlignment="0" applyProtection="0"/>
    <xf numFmtId="0" fontId="27" fillId="9" borderId="0" applyNumberFormat="0" applyBorder="0" applyAlignment="0" applyProtection="0"/>
    <xf numFmtId="0" fontId="43" fillId="0" borderId="10" applyNumberFormat="0" applyFill="0" applyAlignment="0" applyProtection="0"/>
    <xf numFmtId="0" fontId="43" fillId="0" borderId="10" applyNumberFormat="0" applyFill="0" applyAlignment="0" applyProtection="0"/>
    <xf numFmtId="0" fontId="32" fillId="0" borderId="6" applyNumberFormat="0" applyFill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9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99" fontId="15" fillId="0" borderId="0" applyFill="0" applyBorder="0" applyAlignment="0" applyProtection="0"/>
    <xf numFmtId="17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2" fontId="15" fillId="0" borderId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203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5" fillId="12" borderId="0" applyNumberFormat="0" applyBorder="0" applyAlignment="0" applyProtection="0"/>
    <xf numFmtId="0" fontId="44" fillId="12" borderId="0" applyNumberFormat="0" applyBorder="0" applyAlignment="0" applyProtection="0"/>
    <xf numFmtId="0" fontId="45" fillId="0" borderId="0"/>
    <xf numFmtId="0" fontId="15" fillId="0" borderId="0"/>
    <xf numFmtId="0" fontId="36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9" fontId="5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9" fontId="19" fillId="0" borderId="0"/>
    <xf numFmtId="39" fontId="19" fillId="0" borderId="0"/>
    <xf numFmtId="0" fontId="15" fillId="0" borderId="0"/>
    <xf numFmtId="0" fontId="15" fillId="0" borderId="0"/>
    <xf numFmtId="0" fontId="15" fillId="0" borderId="0"/>
    <xf numFmtId="39" fontId="19" fillId="0" borderId="0"/>
    <xf numFmtId="39" fontId="53" fillId="0" borderId="0"/>
    <xf numFmtId="39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6" fontId="18" fillId="0" borderId="0"/>
    <xf numFmtId="39" fontId="53" fillId="0" borderId="0"/>
    <xf numFmtId="186" fontId="45" fillId="0" borderId="0"/>
    <xf numFmtId="0" fontId="15" fillId="0" borderId="0"/>
    <xf numFmtId="0" fontId="19" fillId="0" borderId="0"/>
    <xf numFmtId="0" fontId="8" fillId="0" borderId="0"/>
    <xf numFmtId="0" fontId="25" fillId="0" borderId="0"/>
    <xf numFmtId="186" fontId="4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15" fillId="5" borderId="11" applyNumberFormat="0" applyFont="0" applyAlignment="0" applyProtection="0"/>
    <xf numFmtId="0" fontId="19" fillId="5" borderId="11" applyNumberFormat="0" applyFont="0" applyAlignment="0" applyProtection="0"/>
    <xf numFmtId="0" fontId="15" fillId="35" borderId="11" applyNumberFormat="0" applyFont="0" applyAlignment="0" applyProtection="0"/>
    <xf numFmtId="0" fontId="15" fillId="5" borderId="11" applyNumberFormat="0" applyFont="0" applyAlignment="0" applyProtection="0"/>
    <xf numFmtId="0" fontId="15" fillId="5" borderId="11" applyNumberFormat="0" applyFont="0" applyAlignment="0" applyProtection="0"/>
    <xf numFmtId="0" fontId="15" fillId="5" borderId="11" applyNumberFormat="0" applyFont="0" applyAlignment="0" applyProtection="0"/>
    <xf numFmtId="0" fontId="15" fillId="5" borderId="11" applyNumberFormat="0" applyFont="0" applyAlignment="0" applyProtection="0"/>
    <xf numFmtId="0" fontId="47" fillId="23" borderId="12" applyNumberFormat="0" applyAlignment="0" applyProtection="0"/>
    <xf numFmtId="0" fontId="47" fillId="24" borderId="12" applyNumberFormat="0" applyAlignment="0" applyProtection="0"/>
    <xf numFmtId="0" fontId="47" fillId="24" borderId="12" applyNumberFormat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7" fillId="24" borderId="12" applyNumberFormat="0" applyAlignment="0" applyProtection="0"/>
    <xf numFmtId="0" fontId="47" fillId="23" borderId="12" applyNumberFormat="0" applyAlignment="0" applyProtection="0"/>
    <xf numFmtId="0" fontId="28" fillId="10" borderId="0" applyNumberFormat="0" applyBorder="0" applyAlignment="0" applyProtection="0"/>
    <xf numFmtId="0" fontId="48" fillId="0" borderId="0" applyNumberFormat="0" applyFill="0" applyBorder="0" applyAlignment="0" applyProtection="0"/>
    <xf numFmtId="0" fontId="47" fillId="24" borderId="12" applyNumberFormat="0" applyAlignment="0" applyProtection="0"/>
    <xf numFmtId="0" fontId="3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40" fillId="0" borderId="7" applyNumberFormat="0" applyFill="0" applyAlignment="0" applyProtection="0"/>
    <xf numFmtId="0" fontId="50" fillId="0" borderId="14" applyNumberFormat="0" applyFill="0" applyAlignment="0" applyProtection="0"/>
    <xf numFmtId="0" fontId="41" fillId="0" borderId="8" applyNumberFormat="0" applyFill="0" applyAlignment="0" applyProtection="0"/>
    <xf numFmtId="0" fontId="34" fillId="0" borderId="15" applyNumberFormat="0" applyFill="0" applyAlignment="0" applyProtection="0"/>
    <xf numFmtId="0" fontId="42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31" fillId="25" borderId="5" applyNumberFormat="0" applyAlignment="0" applyProtection="0"/>
    <xf numFmtId="0" fontId="1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39" fontId="56" fillId="0" borderId="0"/>
    <xf numFmtId="39" fontId="19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/>
    <xf numFmtId="0" fontId="15" fillId="0" borderId="0"/>
    <xf numFmtId="0" fontId="5" fillId="0" borderId="0"/>
    <xf numFmtId="165" fontId="4" fillId="0" borderId="0" applyFont="0" applyFill="0" applyBorder="0" applyAlignment="0" applyProtection="0"/>
    <xf numFmtId="0" fontId="4" fillId="0" borderId="0"/>
    <xf numFmtId="0" fontId="15" fillId="0" borderId="0"/>
    <xf numFmtId="39" fontId="19" fillId="0" borderId="0"/>
    <xf numFmtId="175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/>
    <xf numFmtId="0" fontId="15" fillId="0" borderId="0"/>
    <xf numFmtId="0" fontId="21" fillId="0" borderId="0"/>
    <xf numFmtId="165" fontId="3" fillId="0" borderId="0" applyFont="0" applyFill="0" applyBorder="0" applyAlignment="0" applyProtection="0"/>
    <xf numFmtId="0" fontId="3" fillId="0" borderId="0"/>
    <xf numFmtId="169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39" fontId="19" fillId="0" borderId="0"/>
    <xf numFmtId="0" fontId="15" fillId="0" borderId="0"/>
    <xf numFmtId="0" fontId="15" fillId="0" borderId="0"/>
  </cellStyleXfs>
  <cellXfs count="433">
    <xf numFmtId="0" fontId="0" fillId="0" borderId="0" xfId="0"/>
    <xf numFmtId="0" fontId="15" fillId="0" borderId="0" xfId="142" applyAlignment="1">
      <alignment vertical="top"/>
    </xf>
    <xf numFmtId="0" fontId="15" fillId="0" borderId="0" xfId="142" applyAlignment="1" applyProtection="1">
      <alignment vertical="top"/>
      <protection locked="0"/>
    </xf>
    <xf numFmtId="0" fontId="15" fillId="0" borderId="0" xfId="142" applyBorder="1" applyAlignment="1" applyProtection="1">
      <alignment vertical="top"/>
      <protection locked="0"/>
    </xf>
    <xf numFmtId="0" fontId="15" fillId="2" borderId="0" xfId="142" applyFill="1" applyAlignment="1">
      <alignment vertical="top"/>
    </xf>
    <xf numFmtId="0" fontId="15" fillId="0" borderId="17" xfId="142" applyBorder="1" applyAlignment="1">
      <alignment vertical="top"/>
    </xf>
    <xf numFmtId="0" fontId="15" fillId="41" borderId="0" xfId="142" applyFill="1" applyAlignment="1">
      <alignment vertical="top"/>
    </xf>
    <xf numFmtId="0" fontId="15" fillId="2" borderId="2" xfId="142" applyFont="1" applyFill="1" applyBorder="1" applyAlignment="1">
      <alignment horizontal="right" vertical="top"/>
    </xf>
    <xf numFmtId="0" fontId="15" fillId="2" borderId="2" xfId="142" applyFont="1" applyFill="1" applyBorder="1" applyAlignment="1">
      <alignment horizontal="left" vertical="top"/>
    </xf>
    <xf numFmtId="179" fontId="15" fillId="2" borderId="2" xfId="142" applyNumberFormat="1" applyFont="1" applyFill="1" applyBorder="1" applyAlignment="1">
      <alignment vertical="top"/>
    </xf>
    <xf numFmtId="179" fontId="15" fillId="2" borderId="2" xfId="142" applyNumberFormat="1" applyFont="1" applyFill="1" applyBorder="1" applyAlignment="1">
      <alignment horizontal="center" vertical="top"/>
    </xf>
    <xf numFmtId="0" fontId="15" fillId="2" borderId="0" xfId="142" applyFill="1" applyBorder="1" applyAlignment="1">
      <alignment vertical="top"/>
    </xf>
    <xf numFmtId="0" fontId="16" fillId="2" borderId="2" xfId="142" applyFont="1" applyFill="1" applyBorder="1" applyAlignment="1">
      <alignment horizontal="center" vertical="top"/>
    </xf>
    <xf numFmtId="191" fontId="16" fillId="2" borderId="2" xfId="142" applyNumberFormat="1" applyFont="1" applyFill="1" applyBorder="1" applyAlignment="1">
      <alignment horizontal="right" vertical="top"/>
    </xf>
    <xf numFmtId="191" fontId="15" fillId="2" borderId="2" xfId="142" applyNumberFormat="1" applyFont="1" applyFill="1" applyBorder="1" applyAlignment="1">
      <alignment horizontal="right" vertical="top"/>
    </xf>
    <xf numFmtId="176" fontId="15" fillId="2" borderId="2" xfId="142" applyNumberFormat="1" applyFill="1" applyBorder="1" applyAlignment="1">
      <alignment vertical="top"/>
    </xf>
    <xf numFmtId="10" fontId="15" fillId="2" borderId="2" xfId="142" applyNumberFormat="1" applyFill="1" applyBorder="1" applyAlignment="1">
      <alignment vertical="top"/>
    </xf>
    <xf numFmtId="0" fontId="15" fillId="2" borderId="2" xfId="142" applyFont="1" applyFill="1" applyBorder="1" applyAlignment="1">
      <alignment horizontal="right" vertical="top" wrapText="1"/>
    </xf>
    <xf numFmtId="191" fontId="15" fillId="2" borderId="2" xfId="142" applyNumberFormat="1" applyFont="1" applyFill="1" applyBorder="1" applyAlignment="1">
      <alignment horizontal="center" vertical="top"/>
    </xf>
    <xf numFmtId="0" fontId="15" fillId="2" borderId="0" xfId="142" applyFont="1" applyFill="1" applyBorder="1" applyAlignment="1" applyProtection="1">
      <alignment vertical="top"/>
      <protection locked="0"/>
    </xf>
    <xf numFmtId="0" fontId="16" fillId="2" borderId="0" xfId="142" applyFont="1" applyFill="1" applyBorder="1" applyAlignment="1" applyProtection="1">
      <alignment vertical="top"/>
      <protection locked="0"/>
    </xf>
    <xf numFmtId="179" fontId="15" fillId="2" borderId="0" xfId="142" applyNumberFormat="1" applyFont="1" applyFill="1" applyBorder="1" applyAlignment="1" applyProtection="1">
      <alignment vertical="top"/>
      <protection locked="0"/>
    </xf>
    <xf numFmtId="179" fontId="15" fillId="2" borderId="0" xfId="142" applyNumberFormat="1" applyFont="1" applyFill="1" applyBorder="1" applyAlignment="1" applyProtection="1">
      <alignment horizontal="center" vertical="top"/>
      <protection locked="0"/>
    </xf>
    <xf numFmtId="0" fontId="15" fillId="0" borderId="0" xfId="142" applyBorder="1" applyAlignment="1">
      <alignment vertical="top"/>
    </xf>
    <xf numFmtId="4" fontId="15" fillId="2" borderId="2" xfId="645" applyNumberFormat="1" applyFont="1" applyFill="1" applyBorder="1" applyAlignment="1" applyProtection="1">
      <alignment horizontal="right" vertical="top" wrapText="1"/>
      <protection locked="0"/>
    </xf>
    <xf numFmtId="4" fontId="15" fillId="2" borderId="2" xfId="142" applyNumberFormat="1" applyFont="1" applyFill="1" applyBorder="1" applyAlignment="1" applyProtection="1">
      <alignment vertical="top"/>
      <protection locked="0"/>
    </xf>
    <xf numFmtId="0" fontId="15" fillId="2" borderId="0" xfId="142" applyFill="1" applyBorder="1" applyAlignment="1" applyProtection="1">
      <alignment vertical="top"/>
      <protection locked="0"/>
    </xf>
    <xf numFmtId="0" fontId="16" fillId="2" borderId="1" xfId="142" applyFont="1" applyFill="1" applyBorder="1" applyAlignment="1">
      <alignment horizontal="center" vertical="top"/>
    </xf>
    <xf numFmtId="1" fontId="15" fillId="2" borderId="2" xfId="142" applyNumberFormat="1" applyFont="1" applyFill="1" applyBorder="1" applyAlignment="1">
      <alignment horizontal="right" vertical="top"/>
    </xf>
    <xf numFmtId="0" fontId="15" fillId="2" borderId="2" xfId="142" applyFont="1" applyFill="1" applyBorder="1" applyAlignment="1">
      <alignment vertical="top"/>
    </xf>
    <xf numFmtId="0" fontId="16" fillId="2" borderId="2" xfId="643" applyFont="1" applyFill="1" applyBorder="1" applyAlignment="1">
      <alignment horizontal="right" vertical="top" wrapText="1"/>
    </xf>
    <xf numFmtId="0" fontId="16" fillId="2" borderId="2" xfId="643" applyFont="1" applyFill="1" applyBorder="1" applyAlignment="1">
      <alignment horizontal="left" vertical="top" wrapText="1"/>
    </xf>
    <xf numFmtId="4" fontId="15" fillId="2" borderId="2" xfId="441" applyNumberFormat="1" applyFont="1" applyFill="1" applyBorder="1" applyAlignment="1">
      <alignment horizontal="center" vertical="top"/>
    </xf>
    <xf numFmtId="0" fontId="15" fillId="2" borderId="2" xfId="643" applyFont="1" applyFill="1" applyBorder="1" applyAlignment="1">
      <alignment horizontal="right" vertical="top" wrapText="1"/>
    </xf>
    <xf numFmtId="0" fontId="15" fillId="2" borderId="2" xfId="142" applyFont="1" applyFill="1" applyBorder="1" applyAlignment="1">
      <alignment vertical="top" wrapText="1"/>
    </xf>
    <xf numFmtId="1" fontId="16" fillId="2" borderId="2" xfId="142" applyNumberFormat="1" applyFont="1" applyFill="1" applyBorder="1" applyAlignment="1">
      <alignment horizontal="right" vertical="top"/>
    </xf>
    <xf numFmtId="0" fontId="16" fillId="2" borderId="2" xfId="142" applyFont="1" applyFill="1" applyBorder="1" applyAlignment="1">
      <alignment vertical="top"/>
    </xf>
    <xf numFmtId="0" fontId="15" fillId="2" borderId="2" xfId="142" applyFont="1" applyFill="1" applyBorder="1" applyAlignment="1" applyProtection="1">
      <alignment horizontal="left" vertical="top" wrapText="1"/>
    </xf>
    <xf numFmtId="0" fontId="15" fillId="2" borderId="2" xfId="142" applyFont="1" applyFill="1" applyBorder="1" applyAlignment="1" applyProtection="1">
      <alignment vertical="top"/>
    </xf>
    <xf numFmtId="0" fontId="15" fillId="2" borderId="2" xfId="142" applyFont="1" applyFill="1" applyBorder="1" applyAlignment="1" applyProtection="1">
      <alignment horizontal="right" vertical="top"/>
    </xf>
    <xf numFmtId="1" fontId="16" fillId="2" borderId="2" xfId="142" applyNumberFormat="1" applyFont="1" applyFill="1" applyBorder="1" applyAlignment="1">
      <alignment vertical="top"/>
    </xf>
    <xf numFmtId="0" fontId="15" fillId="2" borderId="2" xfId="142" applyFont="1" applyFill="1" applyBorder="1" applyAlignment="1">
      <alignment horizontal="center" vertical="top"/>
    </xf>
    <xf numFmtId="191" fontId="15" fillId="2" borderId="2" xfId="142" applyNumberFormat="1" applyFont="1" applyFill="1" applyBorder="1" applyAlignment="1">
      <alignment vertical="top"/>
    </xf>
    <xf numFmtId="1" fontId="16" fillId="2" borderId="2" xfId="142" applyNumberFormat="1" applyFont="1" applyFill="1" applyBorder="1" applyAlignment="1">
      <alignment horizontal="left" vertical="top" wrapText="1"/>
    </xf>
    <xf numFmtId="0" fontId="16" fillId="2" borderId="2" xfId="142" applyFont="1" applyFill="1" applyBorder="1" applyAlignment="1">
      <alignment vertical="top" wrapText="1"/>
    </xf>
    <xf numFmtId="4" fontId="15" fillId="2" borderId="2" xfId="645" applyNumberFormat="1" applyFont="1" applyFill="1" applyBorder="1" applyAlignment="1" applyProtection="1">
      <alignment horizontal="right" vertical="top"/>
      <protection locked="0"/>
    </xf>
    <xf numFmtId="2" fontId="15" fillId="2" borderId="2" xfId="142" applyNumberFormat="1" applyFont="1" applyFill="1" applyBorder="1" applyAlignment="1">
      <alignment horizontal="right" vertical="top"/>
    </xf>
    <xf numFmtId="2" fontId="15" fillId="2" borderId="2" xfId="142" applyNumberFormat="1" applyFont="1" applyFill="1" applyBorder="1" applyAlignment="1">
      <alignment vertical="top"/>
    </xf>
    <xf numFmtId="4" fontId="15" fillId="2" borderId="2" xfId="644" applyNumberFormat="1" applyFont="1" applyFill="1" applyBorder="1" applyAlignment="1" applyProtection="1">
      <alignment vertical="top"/>
      <protection locked="0"/>
    </xf>
    <xf numFmtId="0" fontId="15" fillId="2" borderId="3" xfId="643" applyFont="1" applyFill="1" applyBorder="1" applyAlignment="1">
      <alignment horizontal="right" vertical="top" wrapText="1"/>
    </xf>
    <xf numFmtId="0" fontId="15" fillId="2" borderId="3" xfId="142" applyFont="1" applyFill="1" applyBorder="1" applyAlignment="1">
      <alignment vertical="top" wrapText="1"/>
    </xf>
    <xf numFmtId="4" fontId="15" fillId="2" borderId="3" xfId="441" applyNumberFormat="1" applyFont="1" applyFill="1" applyBorder="1" applyAlignment="1">
      <alignment horizontal="center" vertical="top"/>
    </xf>
    <xf numFmtId="0" fontId="15" fillId="2" borderId="2" xfId="643" applyFont="1" applyFill="1" applyBorder="1" applyAlignment="1" applyProtection="1">
      <alignment horizontal="left" vertical="top" wrapText="1"/>
    </xf>
    <xf numFmtId="4" fontId="15" fillId="2" borderId="2" xfId="645" applyNumberFormat="1" applyFont="1" applyFill="1" applyBorder="1" applyAlignment="1" applyProtection="1">
      <alignment vertical="top"/>
      <protection locked="0"/>
    </xf>
    <xf numFmtId="1" fontId="15" fillId="2" borderId="2" xfId="142" applyNumberFormat="1" applyFont="1" applyFill="1" applyBorder="1" applyAlignment="1">
      <alignment vertical="top"/>
    </xf>
    <xf numFmtId="1" fontId="16" fillId="2" borderId="2" xfId="142" applyNumberFormat="1" applyFont="1" applyFill="1" applyBorder="1" applyAlignment="1" applyProtection="1">
      <alignment horizontal="right" vertical="top"/>
    </xf>
    <xf numFmtId="0" fontId="16" fillId="2" borderId="2" xfId="142" applyFont="1" applyFill="1" applyBorder="1" applyAlignment="1" applyProtection="1">
      <alignment vertical="top" wrapText="1"/>
    </xf>
    <xf numFmtId="179" fontId="15" fillId="2" borderId="2" xfId="142" applyNumberFormat="1" applyFont="1" applyFill="1" applyBorder="1" applyAlignment="1" applyProtection="1">
      <alignment horizontal="center" vertical="top"/>
    </xf>
    <xf numFmtId="191" fontId="15" fillId="2" borderId="2" xfId="142" applyNumberFormat="1" applyFont="1" applyFill="1" applyBorder="1" applyAlignment="1" applyProtection="1">
      <alignment horizontal="right" vertical="top"/>
    </xf>
    <xf numFmtId="0" fontId="15" fillId="2" borderId="2" xfId="142" applyFont="1" applyFill="1" applyBorder="1" applyAlignment="1" applyProtection="1">
      <alignment horizontal="left" vertical="top"/>
    </xf>
    <xf numFmtId="2" fontId="15" fillId="2" borderId="2" xfId="142" applyNumberFormat="1" applyFont="1" applyFill="1" applyBorder="1" applyAlignment="1" applyProtection="1">
      <alignment horizontal="right" vertical="top"/>
    </xf>
    <xf numFmtId="191" fontId="16" fillId="2" borderId="2" xfId="142" applyNumberFormat="1" applyFont="1" applyFill="1" applyBorder="1" applyAlignment="1">
      <alignment horizontal="center" vertical="top"/>
    </xf>
    <xf numFmtId="1" fontId="15" fillId="2" borderId="2" xfId="643" applyNumberFormat="1" applyFont="1" applyFill="1" applyBorder="1" applyAlignment="1">
      <alignment horizontal="right" vertical="top" wrapText="1"/>
    </xf>
    <xf numFmtId="0" fontId="15" fillId="2" borderId="2" xfId="643" applyFont="1" applyFill="1" applyBorder="1" applyAlignment="1">
      <alignment horizontal="left" vertical="top" wrapText="1"/>
    </xf>
    <xf numFmtId="1" fontId="15" fillId="2" borderId="2" xfId="142" applyNumberFormat="1" applyFont="1" applyFill="1" applyBorder="1" applyAlignment="1">
      <alignment vertical="top" wrapText="1"/>
    </xf>
    <xf numFmtId="179" fontId="15" fillId="2" borderId="3" xfId="142" applyNumberFormat="1" applyFont="1" applyFill="1" applyBorder="1" applyAlignment="1">
      <alignment horizontal="center" vertical="top"/>
    </xf>
    <xf numFmtId="2" fontId="15" fillId="2" borderId="2" xfId="643" applyNumberFormat="1" applyFont="1" applyFill="1" applyBorder="1" applyAlignment="1">
      <alignment horizontal="right" vertical="top" wrapText="1"/>
    </xf>
    <xf numFmtId="0" fontId="16" fillId="2" borderId="2" xfId="142" applyFont="1" applyFill="1" applyBorder="1" applyAlignment="1" applyProtection="1">
      <alignment vertical="top"/>
    </xf>
    <xf numFmtId="0" fontId="15" fillId="2" borderId="3" xfId="142" applyFont="1" applyFill="1" applyBorder="1" applyAlignment="1">
      <alignment horizontal="right" vertical="top"/>
    </xf>
    <xf numFmtId="4" fontId="15" fillId="2" borderId="2" xfId="646" applyNumberFormat="1" applyFont="1" applyFill="1" applyBorder="1" applyAlignment="1" applyProtection="1">
      <alignment vertical="top"/>
      <protection locked="0"/>
    </xf>
    <xf numFmtId="49" fontId="15" fillId="2" borderId="2" xfId="633" applyNumberFormat="1" applyFont="1" applyFill="1" applyBorder="1" applyAlignment="1">
      <alignment horizontal="left" vertical="top" wrapText="1"/>
    </xf>
    <xf numFmtId="179" fontId="15" fillId="2" borderId="2" xfId="633" applyNumberFormat="1" applyFont="1" applyFill="1" applyBorder="1" applyAlignment="1">
      <alignment horizontal="center" vertical="top" wrapText="1"/>
    </xf>
    <xf numFmtId="4" fontId="15" fillId="2" borderId="2" xfId="647" applyNumberFormat="1" applyFont="1" applyFill="1" applyBorder="1" applyAlignment="1" applyProtection="1">
      <alignment horizontal="right" vertical="top" wrapText="1"/>
      <protection locked="0"/>
    </xf>
    <xf numFmtId="4" fontId="15" fillId="2" borderId="2" xfId="638" applyNumberFormat="1" applyFont="1" applyFill="1" applyBorder="1" applyAlignment="1" applyProtection="1">
      <alignment horizontal="right" vertical="top" wrapText="1"/>
      <protection locked="0"/>
    </xf>
    <xf numFmtId="0" fontId="15" fillId="2" borderId="2" xfId="648" applyFont="1" applyFill="1" applyBorder="1" applyAlignment="1">
      <alignment horizontal="right" vertical="top"/>
    </xf>
    <xf numFmtId="0" fontId="15" fillId="2" borderId="2" xfId="649" applyFont="1" applyFill="1" applyBorder="1" applyAlignment="1">
      <alignment vertical="top" wrapText="1"/>
    </xf>
    <xf numFmtId="4" fontId="15" fillId="2" borderId="2" xfId="649" applyNumberFormat="1" applyFont="1" applyFill="1" applyBorder="1" applyAlignment="1">
      <alignment horizontal="center" vertical="top"/>
    </xf>
    <xf numFmtId="4" fontId="15" fillId="2" borderId="2" xfId="24" applyNumberFormat="1" applyFont="1" applyFill="1" applyBorder="1" applyAlignment="1" applyProtection="1">
      <alignment horizontal="right" vertical="top" wrapText="1"/>
      <protection locked="0"/>
    </xf>
    <xf numFmtId="2" fontId="15" fillId="2" borderId="2" xfId="650" applyNumberFormat="1" applyFont="1" applyFill="1" applyBorder="1" applyAlignment="1">
      <alignment horizontal="right" vertical="top"/>
    </xf>
    <xf numFmtId="1" fontId="15" fillId="2" borderId="2" xfId="647" applyNumberFormat="1" applyFont="1" applyFill="1" applyBorder="1" applyAlignment="1">
      <alignment horizontal="right" vertical="top"/>
    </xf>
    <xf numFmtId="181" fontId="16" fillId="2" borderId="2" xfId="649" applyNumberFormat="1" applyFont="1" applyFill="1" applyBorder="1" applyAlignment="1" applyProtection="1">
      <alignment horizontal="right" vertical="top" wrapText="1"/>
    </xf>
    <xf numFmtId="0" fontId="16" fillId="2" borderId="2" xfId="649" applyFont="1" applyFill="1" applyBorder="1" applyAlignment="1">
      <alignment vertical="top" wrapText="1"/>
    </xf>
    <xf numFmtId="49" fontId="16" fillId="2" borderId="2" xfId="633" applyNumberFormat="1" applyFont="1" applyFill="1" applyBorder="1" applyAlignment="1">
      <alignment horizontal="left" vertical="top" wrapText="1"/>
    </xf>
    <xf numFmtId="0" fontId="16" fillId="2" borderId="2" xfId="142" applyFont="1" applyFill="1" applyBorder="1" applyAlignment="1">
      <alignment horizontal="left" vertical="top"/>
    </xf>
    <xf numFmtId="0" fontId="15" fillId="2" borderId="2" xfId="142" applyFont="1" applyFill="1" applyBorder="1" applyAlignment="1">
      <alignment horizontal="left" vertical="top" wrapText="1"/>
    </xf>
    <xf numFmtId="179" fontId="15" fillId="2" borderId="3" xfId="142" applyNumberFormat="1" applyFont="1" applyFill="1" applyBorder="1" applyAlignment="1">
      <alignment vertical="top"/>
    </xf>
    <xf numFmtId="206" fontId="16" fillId="2" borderId="2" xfId="142" applyNumberFormat="1" applyFont="1" applyFill="1" applyBorder="1" applyAlignment="1">
      <alignment horizontal="center" vertical="center"/>
    </xf>
    <xf numFmtId="39" fontId="16" fillId="2" borderId="2" xfId="142" applyNumberFormat="1" applyFont="1" applyFill="1" applyBorder="1" applyAlignment="1">
      <alignment vertical="center" wrapText="1"/>
    </xf>
    <xf numFmtId="206" fontId="15" fillId="2" borderId="2" xfId="142" applyNumberFormat="1" applyFont="1" applyFill="1" applyBorder="1" applyAlignment="1">
      <alignment horizontal="center" vertical="center"/>
    </xf>
    <xf numFmtId="39" fontId="15" fillId="2" borderId="2" xfId="142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142" applyFont="1" applyFill="1" applyBorder="1" applyAlignment="1">
      <alignment horizontal="right" vertical="center"/>
    </xf>
    <xf numFmtId="0" fontId="15" fillId="2" borderId="2" xfId="142" applyFont="1" applyFill="1" applyBorder="1" applyAlignment="1" applyProtection="1">
      <alignment horizontal="left" vertical="center" wrapText="1"/>
    </xf>
    <xf numFmtId="179" fontId="15" fillId="2" borderId="2" xfId="142" applyNumberFormat="1" applyFont="1" applyFill="1" applyBorder="1" applyAlignment="1">
      <alignment horizontal="center" vertical="center"/>
    </xf>
    <xf numFmtId="0" fontId="15" fillId="0" borderId="0" xfId="142" applyFont="1" applyAlignment="1">
      <alignment vertical="top"/>
    </xf>
    <xf numFmtId="39" fontId="15" fillId="2" borderId="2" xfId="142" applyNumberFormat="1" applyFont="1" applyFill="1" applyBorder="1" applyAlignment="1" applyProtection="1">
      <alignment vertical="center" wrapText="1"/>
    </xf>
    <xf numFmtId="39" fontId="15" fillId="2" borderId="2" xfId="142" applyNumberFormat="1" applyFont="1" applyFill="1" applyBorder="1" applyAlignment="1">
      <alignment horizontal="center" vertical="center"/>
    </xf>
    <xf numFmtId="191" fontId="15" fillId="2" borderId="21" xfId="142" applyNumberFormat="1" applyFont="1" applyFill="1" applyBorder="1" applyAlignment="1">
      <alignment horizontal="right" vertical="top"/>
    </xf>
    <xf numFmtId="1" fontId="16" fillId="2" borderId="21" xfId="142" applyNumberFormat="1" applyFont="1" applyFill="1" applyBorder="1" applyAlignment="1">
      <alignment horizontal="left" vertical="top" wrapText="1"/>
    </xf>
    <xf numFmtId="1" fontId="15" fillId="2" borderId="21" xfId="142" applyNumberFormat="1" applyFont="1" applyFill="1" applyBorder="1" applyAlignment="1">
      <alignment horizontal="left" vertical="top" wrapText="1"/>
    </xf>
    <xf numFmtId="1" fontId="15" fillId="2" borderId="21" xfId="142" applyNumberFormat="1" applyFont="1" applyFill="1" applyBorder="1" applyAlignment="1">
      <alignment vertical="top"/>
    </xf>
    <xf numFmtId="0" fontId="15" fillId="2" borderId="21" xfId="142" applyFont="1" applyFill="1" applyBorder="1" applyAlignment="1">
      <alignment vertical="top"/>
    </xf>
    <xf numFmtId="4" fontId="15" fillId="2" borderId="21" xfId="142" applyNumberFormat="1" applyFont="1" applyFill="1" applyBorder="1" applyAlignment="1" applyProtection="1">
      <alignment vertical="top"/>
      <protection locked="0"/>
    </xf>
    <xf numFmtId="0" fontId="15" fillId="0" borderId="0" xfId="142" applyFill="1" applyBorder="1" applyAlignment="1">
      <alignment vertical="top"/>
    </xf>
    <xf numFmtId="4" fontId="15" fillId="0" borderId="0" xfId="142" applyNumberFormat="1" applyAlignment="1">
      <alignment vertical="top"/>
    </xf>
    <xf numFmtId="4" fontId="15" fillId="2" borderId="0" xfId="142" applyNumberFormat="1" applyFill="1" applyAlignment="1">
      <alignment vertical="top"/>
    </xf>
    <xf numFmtId="4" fontId="15" fillId="2" borderId="0" xfId="142" applyNumberFormat="1" applyFill="1" applyBorder="1" applyAlignment="1" applyProtection="1">
      <alignment vertical="top"/>
      <protection locked="0"/>
    </xf>
    <xf numFmtId="4" fontId="16" fillId="2" borderId="1" xfId="142" applyNumberFormat="1" applyFont="1" applyFill="1" applyBorder="1" applyAlignment="1">
      <alignment horizontal="center" vertical="top"/>
    </xf>
    <xf numFmtId="4" fontId="15" fillId="2" borderId="2" xfId="142" applyNumberFormat="1" applyFont="1" applyFill="1" applyBorder="1" applyAlignment="1" applyProtection="1">
      <alignment vertical="center"/>
      <protection locked="0"/>
    </xf>
    <xf numFmtId="4" fontId="15" fillId="2" borderId="2" xfId="2" applyNumberFormat="1" applyFont="1" applyFill="1" applyBorder="1" applyAlignment="1">
      <alignment horizontal="center" vertical="center"/>
    </xf>
    <xf numFmtId="4" fontId="15" fillId="2" borderId="2" xfId="2" applyNumberFormat="1" applyFont="1" applyFill="1" applyBorder="1" applyAlignment="1" applyProtection="1">
      <alignment vertical="top"/>
      <protection locked="0"/>
    </xf>
    <xf numFmtId="4" fontId="16" fillId="2" borderId="2" xfId="2" applyNumberFormat="1" applyFont="1" applyFill="1" applyBorder="1" applyAlignment="1">
      <alignment horizontal="center" vertical="center"/>
    </xf>
    <xf numFmtId="4" fontId="16" fillId="2" borderId="2" xfId="142" applyNumberFormat="1" applyFont="1" applyFill="1" applyBorder="1" applyAlignment="1" applyProtection="1">
      <alignment horizontal="right" vertical="top"/>
      <protection locked="0"/>
    </xf>
    <xf numFmtId="4" fontId="16" fillId="2" borderId="2" xfId="2" applyNumberFormat="1" applyFont="1" applyFill="1" applyBorder="1" applyAlignment="1" applyProtection="1">
      <alignment horizontal="right" vertical="top"/>
      <protection locked="0"/>
    </xf>
    <xf numFmtId="4" fontId="15" fillId="2" borderId="3" xfId="142" applyNumberFormat="1" applyFont="1" applyFill="1" applyBorder="1" applyAlignment="1" applyProtection="1">
      <alignment vertical="top"/>
      <protection locked="0"/>
    </xf>
    <xf numFmtId="4" fontId="15" fillId="0" borderId="0" xfId="142" applyNumberFormat="1" applyFill="1" applyBorder="1" applyAlignment="1" applyProtection="1">
      <alignment vertical="top"/>
      <protection locked="0"/>
    </xf>
    <xf numFmtId="4" fontId="15" fillId="0" borderId="0" xfId="142" applyNumberFormat="1" applyAlignment="1" applyProtection="1">
      <alignment vertical="top"/>
      <protection locked="0"/>
    </xf>
    <xf numFmtId="4" fontId="15" fillId="2" borderId="0" xfId="645" applyNumberFormat="1" applyFont="1" applyFill="1" applyBorder="1" applyAlignment="1" applyProtection="1">
      <alignment vertical="top"/>
      <protection locked="0"/>
    </xf>
    <xf numFmtId="0" fontId="15" fillId="2" borderId="23" xfId="142" applyFont="1" applyFill="1" applyBorder="1" applyAlignment="1">
      <alignment horizontal="right" vertical="top"/>
    </xf>
    <xf numFmtId="0" fontId="16" fillId="2" borderId="23" xfId="142" applyFont="1" applyFill="1" applyBorder="1" applyAlignment="1">
      <alignment horizontal="center" vertical="top"/>
    </xf>
    <xf numFmtId="179" fontId="15" fillId="2" borderId="23" xfId="142" applyNumberFormat="1" applyFont="1" applyFill="1" applyBorder="1" applyAlignment="1">
      <alignment vertical="top"/>
    </xf>
    <xf numFmtId="179" fontId="15" fillId="2" borderId="23" xfId="142" applyNumberFormat="1" applyFont="1" applyFill="1" applyBorder="1" applyAlignment="1">
      <alignment horizontal="center" vertical="top"/>
    </xf>
    <xf numFmtId="4" fontId="15" fillId="2" borderId="23" xfId="142" applyNumberFormat="1" applyFont="1" applyFill="1" applyBorder="1" applyAlignment="1" applyProtection="1">
      <alignment vertical="top"/>
      <protection locked="0"/>
    </xf>
    <xf numFmtId="0" fontId="15" fillId="2" borderId="3" xfId="643" applyFont="1" applyFill="1" applyBorder="1" applyAlignment="1" applyProtection="1">
      <alignment horizontal="left" vertical="top" wrapText="1"/>
    </xf>
    <xf numFmtId="1" fontId="16" fillId="2" borderId="3" xfId="142" applyNumberFormat="1" applyFont="1" applyFill="1" applyBorder="1" applyAlignment="1">
      <alignment vertical="top"/>
    </xf>
    <xf numFmtId="0" fontId="15" fillId="2" borderId="3" xfId="142" applyFont="1" applyFill="1" applyBorder="1" applyAlignment="1">
      <alignment horizontal="center" vertical="top"/>
    </xf>
    <xf numFmtId="0" fontId="16" fillId="2" borderId="3" xfId="142" applyFont="1" applyFill="1" applyBorder="1" applyAlignment="1">
      <alignment horizontal="center" vertical="top"/>
    </xf>
    <xf numFmtId="191" fontId="15" fillId="2" borderId="3" xfId="142" applyNumberFormat="1" applyFont="1" applyFill="1" applyBorder="1" applyAlignment="1">
      <alignment vertical="top"/>
    </xf>
    <xf numFmtId="0" fontId="15" fillId="2" borderId="3" xfId="142" applyFont="1" applyFill="1" applyBorder="1" applyAlignment="1">
      <alignment vertical="top"/>
    </xf>
    <xf numFmtId="191" fontId="15" fillId="2" borderId="3" xfId="142" applyNumberFormat="1" applyFont="1" applyFill="1" applyBorder="1" applyAlignment="1">
      <alignment horizontal="right" vertical="top"/>
    </xf>
    <xf numFmtId="1" fontId="15" fillId="2" borderId="3" xfId="142" applyNumberFormat="1" applyFont="1" applyFill="1" applyBorder="1" applyAlignment="1">
      <alignment vertical="top" wrapText="1"/>
    </xf>
    <xf numFmtId="49" fontId="15" fillId="2" borderId="3" xfId="633" applyNumberFormat="1" applyFont="1" applyFill="1" applyBorder="1" applyAlignment="1">
      <alignment horizontal="left" vertical="top" wrapText="1"/>
    </xf>
    <xf numFmtId="179" fontId="15" fillId="2" borderId="3" xfId="633" applyNumberFormat="1" applyFont="1" applyFill="1" applyBorder="1" applyAlignment="1">
      <alignment horizontal="center" vertical="top" wrapText="1"/>
    </xf>
    <xf numFmtId="4" fontId="15" fillId="2" borderId="3" xfId="647" applyNumberFormat="1" applyFont="1" applyFill="1" applyBorder="1" applyAlignment="1" applyProtection="1">
      <alignment horizontal="right" vertical="top" wrapText="1"/>
      <protection locked="0"/>
    </xf>
    <xf numFmtId="2" fontId="15" fillId="2" borderId="3" xfId="648" applyNumberFormat="1" applyFont="1" applyFill="1" applyBorder="1" applyAlignment="1">
      <alignment horizontal="right" vertical="top"/>
    </xf>
    <xf numFmtId="2" fontId="15" fillId="2" borderId="3" xfId="142" applyNumberFormat="1" applyFont="1" applyFill="1" applyBorder="1" applyAlignment="1">
      <alignment horizontal="right" vertical="top"/>
    </xf>
    <xf numFmtId="4" fontId="15" fillId="2" borderId="3" xfId="2" applyNumberFormat="1" applyFont="1" applyFill="1" applyBorder="1" applyAlignment="1" applyProtection="1">
      <alignment vertical="top"/>
      <protection locked="0"/>
    </xf>
    <xf numFmtId="0" fontId="15" fillId="2" borderId="3" xfId="142" applyFont="1" applyFill="1" applyBorder="1" applyAlignment="1">
      <alignment horizontal="left" vertical="top"/>
    </xf>
    <xf numFmtId="4" fontId="15" fillId="2" borderId="3" xfId="645" applyNumberFormat="1" applyFont="1" applyFill="1" applyBorder="1" applyAlignment="1" applyProtection="1">
      <alignment horizontal="right" vertical="top"/>
      <protection locked="0"/>
    </xf>
    <xf numFmtId="175" fontId="15" fillId="0" borderId="0" xfId="2" applyBorder="1" applyAlignment="1">
      <alignment vertical="center"/>
    </xf>
    <xf numFmtId="165" fontId="15" fillId="0" borderId="0" xfId="656" applyFont="1" applyAlignment="1">
      <alignment horizontal="right" vertical="top"/>
    </xf>
    <xf numFmtId="165" fontId="15" fillId="2" borderId="0" xfId="656" applyFont="1" applyFill="1" applyAlignment="1">
      <alignment horizontal="right" vertical="top"/>
    </xf>
    <xf numFmtId="165" fontId="15" fillId="2" borderId="0" xfId="656" applyFont="1" applyFill="1" applyBorder="1" applyAlignment="1" applyProtection="1">
      <alignment horizontal="right" vertical="top"/>
      <protection locked="0"/>
    </xf>
    <xf numFmtId="0" fontId="15" fillId="2" borderId="0" xfId="657" applyFont="1" applyFill="1" applyBorder="1" applyAlignment="1">
      <alignment vertical="top"/>
    </xf>
    <xf numFmtId="165" fontId="16" fillId="2" borderId="1" xfId="656" applyFont="1" applyFill="1" applyBorder="1" applyAlignment="1">
      <alignment horizontal="right" vertical="top"/>
    </xf>
    <xf numFmtId="0" fontId="16" fillId="2" borderId="2" xfId="657" applyFont="1" applyFill="1" applyBorder="1" applyAlignment="1">
      <alignment horizontal="center" vertical="top" wrapText="1"/>
    </xf>
    <xf numFmtId="0" fontId="16" fillId="2" borderId="2" xfId="657" applyFont="1" applyFill="1" applyBorder="1" applyAlignment="1">
      <alignment vertical="top"/>
    </xf>
    <xf numFmtId="165" fontId="15" fillId="2" borderId="2" xfId="656" applyFont="1" applyFill="1" applyBorder="1" applyAlignment="1">
      <alignment vertical="top"/>
    </xf>
    <xf numFmtId="165" fontId="15" fillId="2" borderId="2" xfId="656" applyFont="1" applyFill="1" applyBorder="1" applyAlignment="1">
      <alignment horizontal="center" vertical="top"/>
    </xf>
    <xf numFmtId="4" fontId="15" fillId="2" borderId="2" xfId="656" applyNumberFormat="1" applyFont="1" applyFill="1" applyBorder="1" applyAlignment="1" applyProtection="1">
      <alignment vertical="top"/>
      <protection locked="0"/>
    </xf>
    <xf numFmtId="165" fontId="15" fillId="2" borderId="2" xfId="656" applyFont="1" applyFill="1" applyBorder="1" applyAlignment="1" applyProtection="1">
      <alignment horizontal="right" vertical="top"/>
      <protection locked="0"/>
    </xf>
    <xf numFmtId="0" fontId="15" fillId="2" borderId="2" xfId="657" applyFont="1" applyFill="1" applyBorder="1" applyAlignment="1">
      <alignment vertical="top" wrapText="1"/>
    </xf>
    <xf numFmtId="0" fontId="15" fillId="2" borderId="2" xfId="657" applyFont="1" applyFill="1" applyBorder="1" applyAlignment="1">
      <alignment vertical="top"/>
    </xf>
    <xf numFmtId="4" fontId="15" fillId="2" borderId="0" xfId="657" applyNumberFormat="1" applyFont="1" applyFill="1" applyBorder="1" applyAlignment="1">
      <alignment vertical="top"/>
    </xf>
    <xf numFmtId="4" fontId="15" fillId="2" borderId="2" xfId="657" applyNumberFormat="1" applyFont="1" applyFill="1" applyBorder="1" applyAlignment="1">
      <alignment vertical="top"/>
    </xf>
    <xf numFmtId="0" fontId="15" fillId="2" borderId="2" xfId="657" applyFont="1" applyFill="1" applyBorder="1" applyAlignment="1">
      <alignment horizontal="left" vertical="top" wrapText="1"/>
    </xf>
    <xf numFmtId="4" fontId="15" fillId="2" borderId="2" xfId="657" applyNumberFormat="1" applyFont="1" applyFill="1" applyBorder="1" applyAlignment="1">
      <alignment horizontal="center" vertical="top"/>
    </xf>
    <xf numFmtId="165" fontId="15" fillId="2" borderId="2" xfId="656" applyFont="1" applyFill="1" applyBorder="1" applyAlignment="1" applyProtection="1">
      <alignment horizontal="right" vertical="top" wrapText="1"/>
      <protection locked="0"/>
    </xf>
    <xf numFmtId="165" fontId="15" fillId="2" borderId="3" xfId="656" applyFont="1" applyFill="1" applyBorder="1" applyAlignment="1">
      <alignment vertical="top"/>
    </xf>
    <xf numFmtId="4" fontId="15" fillId="2" borderId="3" xfId="656" applyNumberFormat="1" applyFont="1" applyFill="1" applyBorder="1" applyAlignment="1">
      <alignment vertical="top"/>
    </xf>
    <xf numFmtId="165" fontId="15" fillId="2" borderId="3" xfId="656" applyFont="1" applyFill="1" applyBorder="1" applyAlignment="1" applyProtection="1">
      <alignment horizontal="right" vertical="top"/>
      <protection locked="0"/>
    </xf>
    <xf numFmtId="165" fontId="15" fillId="2" borderId="2" xfId="656" applyFont="1" applyFill="1" applyBorder="1" applyAlignment="1" applyProtection="1">
      <alignment vertical="top" wrapText="1"/>
    </xf>
    <xf numFmtId="4" fontId="15" fillId="2" borderId="2" xfId="657" applyNumberFormat="1" applyFont="1" applyFill="1" applyBorder="1" applyAlignment="1">
      <alignment horizontal="center" vertical="top" wrapText="1"/>
    </xf>
    <xf numFmtId="4" fontId="15" fillId="2" borderId="2" xfId="657" applyNumberFormat="1" applyFont="1" applyFill="1" applyBorder="1" applyAlignment="1" applyProtection="1">
      <alignment vertical="top" wrapText="1"/>
      <protection locked="0"/>
    </xf>
    <xf numFmtId="4" fontId="16" fillId="2" borderId="2" xfId="657" applyNumberFormat="1" applyFont="1" applyFill="1" applyBorder="1" applyAlignment="1" applyProtection="1">
      <alignment vertical="top"/>
    </xf>
    <xf numFmtId="4" fontId="15" fillId="2" borderId="2" xfId="657" applyNumberFormat="1" applyFont="1" applyFill="1" applyBorder="1" applyAlignment="1" applyProtection="1">
      <alignment vertical="top"/>
    </xf>
    <xf numFmtId="165" fontId="16" fillId="2" borderId="2" xfId="656" applyFont="1" applyFill="1" applyBorder="1" applyAlignment="1" applyProtection="1">
      <alignment horizontal="right" vertical="top"/>
      <protection locked="0"/>
    </xf>
    <xf numFmtId="0" fontId="15" fillId="2" borderId="0" xfId="657" applyFont="1" applyFill="1" applyBorder="1" applyAlignment="1" applyProtection="1">
      <alignment vertical="top"/>
    </xf>
    <xf numFmtId="165" fontId="15" fillId="2" borderId="2" xfId="656" applyFont="1" applyFill="1" applyBorder="1" applyAlignment="1" applyProtection="1">
      <alignment vertical="top"/>
    </xf>
    <xf numFmtId="0" fontId="16" fillId="2" borderId="2" xfId="657" applyFont="1" applyFill="1" applyBorder="1" applyAlignment="1">
      <alignment horizontal="left" vertical="top" wrapText="1"/>
    </xf>
    <xf numFmtId="1" fontId="16" fillId="2" borderId="2" xfId="657" applyNumberFormat="1" applyFont="1" applyFill="1" applyBorder="1" applyAlignment="1">
      <alignment vertical="top"/>
    </xf>
    <xf numFmtId="165" fontId="15" fillId="2" borderId="21" xfId="656" applyFont="1" applyFill="1" applyBorder="1" applyAlignment="1">
      <alignment vertical="top"/>
    </xf>
    <xf numFmtId="165" fontId="15" fillId="2" borderId="21" xfId="656" applyFont="1" applyFill="1" applyBorder="1" applyAlignment="1" applyProtection="1">
      <alignment horizontal="right" vertical="top"/>
      <protection locked="0"/>
    </xf>
    <xf numFmtId="4" fontId="15" fillId="2" borderId="2" xfId="657" applyNumberFormat="1" applyFont="1" applyFill="1" applyBorder="1" applyAlignment="1" applyProtection="1">
      <alignment vertical="top"/>
      <protection locked="0"/>
    </xf>
    <xf numFmtId="0" fontId="15" fillId="2" borderId="2" xfId="657" applyFont="1" applyFill="1" applyBorder="1" applyAlignment="1">
      <alignment horizontal="right" vertical="top"/>
    </xf>
    <xf numFmtId="186" fontId="15" fillId="2" borderId="2" xfId="657" applyNumberFormat="1" applyFont="1" applyFill="1" applyBorder="1" applyAlignment="1">
      <alignment horizontal="left" vertical="top" wrapText="1"/>
    </xf>
    <xf numFmtId="165" fontId="16" fillId="2" borderId="3" xfId="656" applyFont="1" applyFill="1" applyBorder="1" applyAlignment="1" applyProtection="1">
      <alignment horizontal="right" vertical="top"/>
      <protection locked="0"/>
    </xf>
    <xf numFmtId="4" fontId="15" fillId="2" borderId="2" xfId="656" applyNumberFormat="1" applyFont="1" applyFill="1" applyBorder="1" applyAlignment="1">
      <alignment vertical="top"/>
    </xf>
    <xf numFmtId="180" fontId="16" fillId="2" borderId="2" xfId="657" applyNumberFormat="1" applyFont="1" applyFill="1" applyBorder="1" applyAlignment="1" applyProtection="1">
      <alignment horizontal="center" vertical="top"/>
    </xf>
    <xf numFmtId="186" fontId="15" fillId="2" borderId="2" xfId="657" applyNumberFormat="1" applyFont="1" applyFill="1" applyBorder="1" applyAlignment="1">
      <alignment horizontal="center" vertical="top"/>
    </xf>
    <xf numFmtId="181" fontId="15" fillId="2" borderId="2" xfId="657" applyNumberFormat="1" applyFont="1" applyFill="1" applyBorder="1" applyAlignment="1" applyProtection="1">
      <alignment horizontal="right" vertical="top"/>
    </xf>
    <xf numFmtId="165" fontId="15" fillId="2" borderId="2" xfId="656" applyFont="1" applyFill="1" applyBorder="1" applyAlignment="1">
      <alignment vertical="top" wrapText="1"/>
    </xf>
    <xf numFmtId="0" fontId="15" fillId="2" borderId="3" xfId="657" applyFont="1" applyFill="1" applyBorder="1" applyAlignment="1">
      <alignment horizontal="right" vertical="top"/>
    </xf>
    <xf numFmtId="165" fontId="15" fillId="2" borderId="3" xfId="656" applyFont="1" applyFill="1" applyBorder="1" applyAlignment="1">
      <alignment vertical="top" wrapText="1"/>
    </xf>
    <xf numFmtId="165" fontId="15" fillId="2" borderId="3" xfId="656" applyFont="1" applyFill="1" applyBorder="1" applyAlignment="1" applyProtection="1">
      <alignment horizontal="right" vertical="top" wrapText="1"/>
      <protection locked="0"/>
    </xf>
    <xf numFmtId="179" fontId="15" fillId="2" borderId="2" xfId="657" applyNumberFormat="1" applyFont="1" applyFill="1" applyBorder="1" applyAlignment="1">
      <alignment horizontal="center" vertical="top" wrapText="1"/>
    </xf>
    <xf numFmtId="0" fontId="16" fillId="2" borderId="2" xfId="657" applyFont="1" applyFill="1" applyBorder="1" applyAlignment="1">
      <alignment horizontal="right" vertical="top"/>
    </xf>
    <xf numFmtId="0" fontId="15" fillId="2" borderId="2" xfId="657" applyFont="1" applyFill="1" applyBorder="1" applyAlignment="1" applyProtection="1">
      <alignment vertical="top"/>
    </xf>
    <xf numFmtId="4" fontId="15" fillId="2" borderId="2" xfId="657" applyNumberFormat="1" applyFont="1" applyFill="1" applyBorder="1" applyAlignment="1" applyProtection="1">
      <alignment horizontal="center" vertical="top"/>
    </xf>
    <xf numFmtId="0" fontId="15" fillId="2" borderId="2" xfId="657" applyFont="1" applyFill="1" applyBorder="1" applyAlignment="1">
      <alignment horizontal="center" vertical="top"/>
    </xf>
    <xf numFmtId="191" fontId="15" fillId="2" borderId="2" xfId="657" applyNumberFormat="1" applyFont="1" applyFill="1" applyBorder="1" applyAlignment="1">
      <alignment horizontal="right" vertical="top" wrapText="1"/>
    </xf>
    <xf numFmtId="1" fontId="15" fillId="2" borderId="2" xfId="657" applyNumberFormat="1" applyFont="1" applyFill="1" applyBorder="1" applyAlignment="1">
      <alignment horizontal="right" vertical="top" wrapText="1"/>
    </xf>
    <xf numFmtId="179" fontId="15" fillId="2" borderId="2" xfId="657" applyNumberFormat="1" applyFont="1" applyFill="1" applyBorder="1" applyAlignment="1">
      <alignment horizontal="center" vertical="top"/>
    </xf>
    <xf numFmtId="1" fontId="16" fillId="2" borderId="2" xfId="657" applyNumberFormat="1" applyFont="1" applyFill="1" applyBorder="1" applyAlignment="1">
      <alignment horizontal="right" vertical="top" wrapText="1"/>
    </xf>
    <xf numFmtId="0" fontId="16" fillId="2" borderId="2" xfId="657" applyFont="1" applyFill="1" applyBorder="1" applyAlignment="1">
      <alignment vertical="top" wrapText="1"/>
    </xf>
    <xf numFmtId="0" fontId="21" fillId="40" borderId="0" xfId="657" applyFont="1" applyFill="1" applyAlignment="1">
      <alignment vertical="top"/>
    </xf>
    <xf numFmtId="0" fontId="24" fillId="0" borderId="0" xfId="657" applyFont="1" applyAlignment="1">
      <alignment vertical="top"/>
    </xf>
    <xf numFmtId="0" fontId="24" fillId="2" borderId="0" xfId="657" applyFont="1" applyFill="1" applyAlignment="1">
      <alignment vertical="top"/>
    </xf>
    <xf numFmtId="0" fontId="15" fillId="2" borderId="0" xfId="657" applyFont="1" applyFill="1" applyAlignment="1">
      <alignment vertical="top"/>
    </xf>
    <xf numFmtId="186" fontId="22" fillId="2" borderId="0" xfId="657" applyNumberFormat="1" applyFont="1" applyFill="1" applyBorder="1" applyAlignment="1">
      <alignment vertical="top" wrapText="1"/>
    </xf>
    <xf numFmtId="179" fontId="15" fillId="2" borderId="3" xfId="657" applyNumberFormat="1" applyFont="1" applyFill="1" applyBorder="1" applyAlignment="1">
      <alignment horizontal="center" vertical="top"/>
    </xf>
    <xf numFmtId="0" fontId="21" fillId="2" borderId="0" xfId="657" applyFont="1" applyFill="1" applyAlignment="1">
      <alignment vertical="top"/>
    </xf>
    <xf numFmtId="0" fontId="21" fillId="2" borderId="17" xfId="657" applyFont="1" applyFill="1" applyBorder="1" applyAlignment="1">
      <alignment vertical="top"/>
    </xf>
    <xf numFmtId="1" fontId="15" fillId="2" borderId="2" xfId="657" applyNumberFormat="1" applyFont="1" applyFill="1" applyBorder="1" applyAlignment="1" applyProtection="1">
      <alignment horizontal="right" vertical="top"/>
    </xf>
    <xf numFmtId="191" fontId="15" fillId="2" borderId="2" xfId="657" applyNumberFormat="1" applyFont="1" applyFill="1" applyBorder="1" applyAlignment="1" applyProtection="1">
      <alignment horizontal="center" vertical="top"/>
    </xf>
    <xf numFmtId="186" fontId="16" fillId="2" borderId="2" xfId="657" applyNumberFormat="1" applyFont="1" applyFill="1" applyBorder="1" applyAlignment="1">
      <alignment horizontal="center" vertical="top" wrapText="1"/>
    </xf>
    <xf numFmtId="165" fontId="16" fillId="2" borderId="2" xfId="656" applyFont="1" applyFill="1" applyBorder="1" applyAlignment="1" applyProtection="1">
      <alignment horizontal="right" vertical="top" wrapText="1"/>
      <protection locked="0"/>
    </xf>
    <xf numFmtId="191" fontId="16" fillId="2" borderId="2" xfId="657" applyNumberFormat="1" applyFont="1" applyFill="1" applyBorder="1" applyAlignment="1" applyProtection="1">
      <alignment horizontal="center" vertical="top"/>
    </xf>
    <xf numFmtId="165" fontId="15" fillId="2" borderId="2" xfId="656" applyFont="1" applyFill="1" applyBorder="1" applyAlignment="1">
      <alignment horizontal="right" vertical="top"/>
    </xf>
    <xf numFmtId="165" fontId="15" fillId="2" borderId="2" xfId="656" applyFont="1" applyFill="1" applyBorder="1" applyAlignment="1">
      <alignment horizontal="right" vertical="top" wrapText="1"/>
    </xf>
    <xf numFmtId="4" fontId="15" fillId="2" borderId="2" xfId="657" applyNumberFormat="1" applyFont="1" applyFill="1" applyBorder="1" applyAlignment="1" applyProtection="1">
      <alignment horizontal="right" vertical="top" wrapText="1"/>
      <protection locked="0"/>
    </xf>
    <xf numFmtId="1" fontId="16" fillId="2" borderId="2" xfId="657" applyNumberFormat="1" applyFont="1" applyFill="1" applyBorder="1" applyAlignment="1" applyProtection="1">
      <alignment horizontal="right" vertical="top"/>
    </xf>
    <xf numFmtId="186" fontId="16" fillId="2" borderId="2" xfId="657" applyNumberFormat="1" applyFont="1" applyFill="1" applyBorder="1" applyAlignment="1">
      <alignment horizontal="left" vertical="top" wrapText="1"/>
    </xf>
    <xf numFmtId="191" fontId="15" fillId="2" borderId="2" xfId="657" applyNumberFormat="1" applyFont="1" applyFill="1" applyBorder="1" applyAlignment="1" applyProtection="1">
      <alignment horizontal="right" vertical="top"/>
    </xf>
    <xf numFmtId="191" fontId="16" fillId="2" borderId="2" xfId="657" applyNumberFormat="1" applyFont="1" applyFill="1" applyBorder="1" applyAlignment="1" applyProtection="1">
      <alignment horizontal="right" vertical="top"/>
    </xf>
    <xf numFmtId="0" fontId="21" fillId="2" borderId="0" xfId="657" applyFont="1" applyFill="1" applyBorder="1" applyAlignment="1">
      <alignment vertical="top"/>
    </xf>
    <xf numFmtId="165" fontId="15" fillId="2" borderId="2" xfId="656" applyFont="1" applyFill="1" applyBorder="1" applyAlignment="1">
      <alignment vertical="center" wrapText="1"/>
    </xf>
    <xf numFmtId="179" fontId="15" fillId="2" borderId="2" xfId="657" applyNumberFormat="1" applyFont="1" applyFill="1" applyBorder="1" applyAlignment="1">
      <alignment horizontal="center" vertical="center"/>
    </xf>
    <xf numFmtId="4" fontId="15" fillId="2" borderId="2" xfId="657" applyNumberFormat="1" applyFont="1" applyFill="1" applyBorder="1" applyAlignment="1" applyProtection="1">
      <alignment horizontal="right" vertical="center" wrapText="1"/>
      <protection locked="0"/>
    </xf>
    <xf numFmtId="165" fontId="15" fillId="2" borderId="2" xfId="656" applyFont="1" applyFill="1" applyBorder="1" applyAlignment="1" applyProtection="1">
      <alignment horizontal="right" vertical="center"/>
      <protection locked="0"/>
    </xf>
    <xf numFmtId="191" fontId="15" fillId="2" borderId="3" xfId="657" applyNumberFormat="1" applyFont="1" applyFill="1" applyBorder="1" applyAlignment="1" applyProtection="1">
      <alignment horizontal="right" vertical="top"/>
    </xf>
    <xf numFmtId="0" fontId="15" fillId="2" borderId="3" xfId="657" applyFont="1" applyFill="1" applyBorder="1" applyAlignment="1">
      <alignment vertical="top" wrapText="1"/>
    </xf>
    <xf numFmtId="165" fontId="15" fillId="2" borderId="3" xfId="656" applyFont="1" applyFill="1" applyBorder="1" applyAlignment="1">
      <alignment horizontal="right" vertical="top" wrapText="1"/>
    </xf>
    <xf numFmtId="186" fontId="15" fillId="2" borderId="3" xfId="657" applyNumberFormat="1" applyFont="1" applyFill="1" applyBorder="1" applyAlignment="1">
      <alignment horizontal="center" vertical="top"/>
    </xf>
    <xf numFmtId="4" fontId="15" fillId="2" borderId="3" xfId="657" applyNumberFormat="1" applyFont="1" applyFill="1" applyBorder="1" applyAlignment="1" applyProtection="1">
      <alignment horizontal="right" vertical="top" wrapText="1"/>
      <protection locked="0"/>
    </xf>
    <xf numFmtId="0" fontId="15" fillId="2" borderId="17" xfId="657" applyFont="1" applyFill="1" applyBorder="1" applyAlignment="1">
      <alignment vertical="top"/>
    </xf>
    <xf numFmtId="191" fontId="60" fillId="2" borderId="2" xfId="657" applyNumberFormat="1" applyFont="1" applyFill="1" applyBorder="1" applyAlignment="1" applyProtection="1">
      <alignment horizontal="right" vertical="top"/>
    </xf>
    <xf numFmtId="0" fontId="60" fillId="2" borderId="2" xfId="657" applyFont="1" applyFill="1" applyBorder="1" applyAlignment="1">
      <alignment horizontal="left" vertical="top" wrapText="1"/>
    </xf>
    <xf numFmtId="165" fontId="60" fillId="2" borderId="2" xfId="656" applyFont="1" applyFill="1" applyBorder="1" applyAlignment="1">
      <alignment vertical="center" wrapText="1"/>
    </xf>
    <xf numFmtId="4" fontId="60" fillId="2" borderId="2" xfId="657" applyNumberFormat="1" applyFont="1" applyFill="1" applyBorder="1" applyAlignment="1">
      <alignment horizontal="center" vertical="center" wrapText="1"/>
    </xf>
    <xf numFmtId="4" fontId="60" fillId="2" borderId="2" xfId="657" applyNumberFormat="1" applyFont="1" applyFill="1" applyBorder="1" applyAlignment="1" applyProtection="1">
      <alignment horizontal="right" vertical="center" wrapText="1"/>
      <protection locked="0"/>
    </xf>
    <xf numFmtId="165" fontId="60" fillId="2" borderId="2" xfId="656" applyFont="1" applyFill="1" applyBorder="1" applyAlignment="1" applyProtection="1">
      <alignment horizontal="right" vertical="center"/>
      <protection locked="0"/>
    </xf>
    <xf numFmtId="0" fontId="60" fillId="2" borderId="0" xfId="657" applyFont="1" applyFill="1" applyBorder="1" applyAlignment="1">
      <alignment vertical="top"/>
    </xf>
    <xf numFmtId="2" fontId="15" fillId="2" borderId="2" xfId="657" applyNumberFormat="1" applyFont="1" applyFill="1" applyBorder="1" applyAlignment="1" applyProtection="1">
      <alignment horizontal="right" vertical="top"/>
    </xf>
    <xf numFmtId="0" fontId="23" fillId="2" borderId="0" xfId="657" applyFont="1" applyFill="1" applyAlignment="1">
      <alignment vertical="top"/>
    </xf>
    <xf numFmtId="186" fontId="16" fillId="2" borderId="2" xfId="657" applyNumberFormat="1" applyFont="1" applyFill="1" applyBorder="1" applyAlignment="1">
      <alignment horizontal="center" vertical="top"/>
    </xf>
    <xf numFmtId="191" fontId="16" fillId="2" borderId="2" xfId="657" applyNumberFormat="1" applyFont="1" applyFill="1" applyBorder="1" applyAlignment="1">
      <alignment horizontal="right" vertical="top" wrapText="1"/>
    </xf>
    <xf numFmtId="165" fontId="16" fillId="2" borderId="2" xfId="656" applyFont="1" applyFill="1" applyBorder="1" applyAlignment="1">
      <alignment horizontal="right" vertical="top" wrapText="1"/>
    </xf>
    <xf numFmtId="179" fontId="16" fillId="2" borderId="2" xfId="657" applyNumberFormat="1" applyFont="1" applyFill="1" applyBorder="1" applyAlignment="1">
      <alignment horizontal="center" vertical="top"/>
    </xf>
    <xf numFmtId="4" fontId="16" fillId="2" borderId="2" xfId="657" applyNumberFormat="1" applyFont="1" applyFill="1" applyBorder="1" applyAlignment="1" applyProtection="1">
      <alignment horizontal="right" vertical="top" wrapText="1"/>
      <protection locked="0"/>
    </xf>
    <xf numFmtId="0" fontId="21" fillId="0" borderId="0" xfId="657" applyFont="1" applyAlignment="1">
      <alignment vertical="top"/>
    </xf>
    <xf numFmtId="0" fontId="16" fillId="2" borderId="2" xfId="657" applyFont="1" applyFill="1" applyBorder="1" applyAlignment="1">
      <alignment horizontal="left" vertical="top"/>
    </xf>
    <xf numFmtId="4" fontId="16" fillId="2" borderId="2" xfId="657" applyNumberFormat="1" applyFont="1" applyFill="1" applyBorder="1" applyAlignment="1">
      <alignment horizontal="center" vertical="top"/>
    </xf>
    <xf numFmtId="0" fontId="15" fillId="2" borderId="2" xfId="657" applyFont="1" applyFill="1" applyBorder="1" applyAlignment="1">
      <alignment horizontal="left" vertical="top"/>
    </xf>
    <xf numFmtId="4" fontId="15" fillId="2" borderId="2" xfId="656" applyNumberFormat="1" applyFont="1" applyFill="1" applyBorder="1" applyAlignment="1" applyProtection="1">
      <alignment vertical="top"/>
    </xf>
    <xf numFmtId="0" fontId="15" fillId="2" borderId="2" xfId="164" applyFont="1" applyFill="1" applyBorder="1" applyAlignment="1">
      <alignment horizontal="right" vertical="center"/>
    </xf>
    <xf numFmtId="39" fontId="15" fillId="2" borderId="2" xfId="656" applyNumberFormat="1" applyFont="1" applyFill="1" applyBorder="1" applyAlignment="1">
      <alignment horizontal="right" vertical="center"/>
    </xf>
    <xf numFmtId="39" fontId="15" fillId="2" borderId="2" xfId="656" applyNumberFormat="1" applyFont="1" applyFill="1" applyBorder="1" applyAlignment="1">
      <alignment vertical="center"/>
    </xf>
    <xf numFmtId="39" fontId="15" fillId="2" borderId="2" xfId="656" applyNumberFormat="1" applyFont="1" applyFill="1" applyBorder="1" applyAlignment="1" applyProtection="1">
      <alignment horizontal="right" vertical="center"/>
      <protection locked="0"/>
    </xf>
    <xf numFmtId="0" fontId="53" fillId="2" borderId="0" xfId="164" applyFont="1" applyFill="1" applyBorder="1"/>
    <xf numFmtId="39" fontId="15" fillId="2" borderId="3" xfId="656" applyNumberFormat="1" applyFont="1" applyFill="1" applyBorder="1" applyAlignment="1">
      <alignment horizontal="right" vertical="center"/>
    </xf>
    <xf numFmtId="165" fontId="15" fillId="2" borderId="2" xfId="656" applyFont="1" applyFill="1" applyBorder="1" applyAlignment="1" applyProtection="1">
      <alignment vertical="top"/>
      <protection locked="0"/>
    </xf>
    <xf numFmtId="4" fontId="15" fillId="2" borderId="2" xfId="657" applyNumberFormat="1" applyFont="1" applyFill="1" applyBorder="1" applyAlignment="1">
      <alignment vertical="top" wrapText="1"/>
    </xf>
    <xf numFmtId="0" fontId="16" fillId="2" borderId="2" xfId="164" applyFont="1" applyFill="1" applyBorder="1" applyAlignment="1">
      <alignment vertical="center"/>
    </xf>
    <xf numFmtId="0" fontId="60" fillId="0" borderId="2" xfId="164" applyFont="1" applyBorder="1" applyAlignment="1">
      <alignment horizontal="right" vertical="center"/>
    </xf>
    <xf numFmtId="0" fontId="15" fillId="2" borderId="2" xfId="164" applyFont="1" applyFill="1" applyBorder="1" applyAlignment="1">
      <alignment vertical="center"/>
    </xf>
    <xf numFmtId="2" fontId="15" fillId="2" borderId="2" xfId="164" applyNumberFormat="1" applyFont="1" applyFill="1" applyBorder="1" applyAlignment="1">
      <alignment horizontal="right" vertical="center"/>
    </xf>
    <xf numFmtId="0" fontId="15" fillId="2" borderId="2" xfId="164" applyFont="1" applyFill="1" applyBorder="1" applyAlignment="1">
      <alignment horizontal="center" vertical="center"/>
    </xf>
    <xf numFmtId="2" fontId="15" fillId="2" borderId="2" xfId="656" applyNumberFormat="1" applyFont="1" applyFill="1" applyBorder="1" applyAlignment="1">
      <alignment horizontal="right" vertical="top" wrapText="1"/>
    </xf>
    <xf numFmtId="0" fontId="15" fillId="2" borderId="2" xfId="164" applyFont="1" applyFill="1" applyBorder="1" applyAlignment="1">
      <alignment horizontal="left" vertical="center" wrapText="1"/>
    </xf>
    <xf numFmtId="2" fontId="60" fillId="2" borderId="2" xfId="164" applyNumberFormat="1" applyFont="1" applyFill="1" applyBorder="1" applyAlignment="1">
      <alignment horizontal="center" vertical="center"/>
    </xf>
    <xf numFmtId="2" fontId="15" fillId="2" borderId="2" xfId="656" applyNumberFormat="1" applyFont="1" applyFill="1" applyBorder="1" applyAlignment="1">
      <alignment horizontal="right" vertical="top"/>
    </xf>
    <xf numFmtId="0" fontId="16" fillId="2" borderId="2" xfId="164" applyFont="1" applyFill="1" applyBorder="1" applyAlignment="1">
      <alignment horizontal="left" vertical="center" wrapText="1"/>
    </xf>
    <xf numFmtId="2" fontId="16" fillId="2" borderId="2" xfId="164" applyNumberFormat="1" applyFont="1" applyFill="1" applyBorder="1" applyAlignment="1">
      <alignment horizontal="right" vertical="center"/>
    </xf>
    <xf numFmtId="0" fontId="16" fillId="2" borderId="2" xfId="164" applyFont="1" applyFill="1" applyBorder="1" applyAlignment="1">
      <alignment horizontal="center" vertical="center"/>
    </xf>
    <xf numFmtId="0" fontId="16" fillId="2" borderId="2" xfId="164" applyFont="1" applyFill="1" applyBorder="1" applyAlignment="1">
      <alignment horizontal="right" vertical="center"/>
    </xf>
    <xf numFmtId="2" fontId="60" fillId="2" borderId="2" xfId="164" applyNumberFormat="1" applyFont="1" applyFill="1" applyBorder="1" applyAlignment="1">
      <alignment horizontal="right" vertical="center"/>
    </xf>
    <xf numFmtId="0" fontId="15" fillId="2" borderId="19" xfId="164" applyFont="1" applyFill="1" applyBorder="1" applyAlignment="1">
      <alignment vertical="center"/>
    </xf>
    <xf numFmtId="191" fontId="16" fillId="2" borderId="2" xfId="657" applyNumberFormat="1" applyFont="1" applyFill="1" applyBorder="1" applyAlignment="1">
      <alignment horizontal="center" vertical="top"/>
    </xf>
    <xf numFmtId="10" fontId="58" fillId="0" borderId="0" xfId="593" applyNumberFormat="1" applyFont="1" applyAlignment="1">
      <alignment vertical="top"/>
    </xf>
    <xf numFmtId="165" fontId="15" fillId="2" borderId="3" xfId="656" applyFont="1" applyFill="1" applyBorder="1" applyAlignment="1" applyProtection="1">
      <alignment vertical="top"/>
      <protection locked="0"/>
    </xf>
    <xf numFmtId="165" fontId="16" fillId="2" borderId="19" xfId="656" applyFont="1" applyFill="1" applyBorder="1" applyAlignment="1" applyProtection="1">
      <alignment horizontal="right" vertical="top"/>
      <protection locked="0"/>
    </xf>
    <xf numFmtId="165" fontId="60" fillId="2" borderId="2" xfId="656" applyFont="1" applyFill="1" applyBorder="1" applyAlignment="1">
      <alignment vertical="top" wrapText="1"/>
    </xf>
    <xf numFmtId="175" fontId="15" fillId="0" borderId="0" xfId="2" applyBorder="1" applyAlignment="1">
      <alignment vertical="top"/>
    </xf>
    <xf numFmtId="165" fontId="15" fillId="2" borderId="19" xfId="656" applyFont="1" applyFill="1" applyBorder="1" applyAlignment="1" applyProtection="1">
      <alignment horizontal="right" vertical="top"/>
      <protection locked="0"/>
    </xf>
    <xf numFmtId="165" fontId="1" fillId="2" borderId="2" xfId="656" applyFill="1" applyBorder="1" applyAlignment="1">
      <alignment vertical="top"/>
    </xf>
    <xf numFmtId="165" fontId="16" fillId="2" borderId="0" xfId="656" applyFont="1" applyFill="1" applyBorder="1" applyAlignment="1" applyProtection="1">
      <alignment horizontal="right" vertical="top"/>
      <protection locked="0"/>
    </xf>
    <xf numFmtId="2" fontId="15" fillId="2" borderId="0" xfId="164" applyNumberFormat="1" applyFont="1" applyFill="1" applyBorder="1"/>
    <xf numFmtId="0" fontId="16" fillId="2" borderId="0" xfId="164" applyFont="1" applyFill="1" applyBorder="1" applyAlignment="1">
      <alignment vertical="top" wrapText="1"/>
    </xf>
    <xf numFmtId="39" fontId="15" fillId="2" borderId="0" xfId="164" applyNumberFormat="1" applyFont="1" applyFill="1" applyBorder="1" applyAlignment="1" applyProtection="1">
      <alignment horizontal="left"/>
      <protection locked="0"/>
    </xf>
    <xf numFmtId="4" fontId="15" fillId="2" borderId="0" xfId="164" applyNumberFormat="1" applyFont="1" applyFill="1" applyBorder="1" applyAlignment="1" applyProtection="1">
      <alignment horizontal="left"/>
      <protection locked="0"/>
    </xf>
    <xf numFmtId="39" fontId="15" fillId="2" borderId="0" xfId="164" applyNumberFormat="1" applyFont="1" applyFill="1" applyBorder="1"/>
    <xf numFmtId="0" fontId="16" fillId="2" borderId="0" xfId="164" applyFont="1" applyFill="1" applyBorder="1" applyAlignment="1">
      <alignment horizontal="center" vertical="top"/>
    </xf>
    <xf numFmtId="0" fontId="15" fillId="2" borderId="0" xfId="164" applyFont="1" applyFill="1" applyBorder="1" applyAlignment="1">
      <alignment horizontal="center" vertical="top"/>
    </xf>
    <xf numFmtId="165" fontId="15" fillId="0" borderId="0" xfId="656" applyFont="1" applyFill="1" applyBorder="1" applyAlignment="1" applyProtection="1">
      <alignment horizontal="right" vertical="top"/>
      <protection locked="0"/>
    </xf>
    <xf numFmtId="0" fontId="15" fillId="0" borderId="0" xfId="164" applyFont="1" applyFill="1" applyBorder="1"/>
    <xf numFmtId="0" fontId="61" fillId="0" borderId="0" xfId="164" applyFont="1" applyFill="1" applyBorder="1"/>
    <xf numFmtId="4" fontId="61" fillId="0" borderId="0" xfId="164" applyNumberFormat="1" applyFont="1" applyFill="1" applyBorder="1"/>
    <xf numFmtId="0" fontId="15" fillId="2" borderId="0" xfId="164" applyFont="1" applyFill="1" applyBorder="1" applyAlignment="1"/>
    <xf numFmtId="0" fontId="61" fillId="2" borderId="0" xfId="164" applyFont="1" applyFill="1" applyBorder="1"/>
    <xf numFmtId="4" fontId="61" fillId="2" borderId="0" xfId="164" applyNumberFormat="1" applyFont="1" applyFill="1" applyBorder="1"/>
    <xf numFmtId="0" fontId="61" fillId="2" borderId="0" xfId="164" applyFont="1" applyFill="1" applyBorder="1" applyAlignment="1">
      <alignment vertical="center"/>
    </xf>
    <xf numFmtId="0" fontId="16" fillId="2" borderId="0" xfId="164" applyFont="1" applyFill="1" applyBorder="1" applyAlignment="1">
      <alignment horizontal="left" vertical="center"/>
    </xf>
    <xf numFmtId="0" fontId="15" fillId="2" borderId="0" xfId="164" applyFont="1" applyFill="1" applyBorder="1" applyAlignment="1">
      <alignment horizontal="left"/>
    </xf>
    <xf numFmtId="0" fontId="15" fillId="2" borderId="0" xfId="164" applyFont="1" applyFill="1" applyBorder="1" applyAlignment="1">
      <alignment horizontal="center" vertical="center" wrapText="1"/>
    </xf>
    <xf numFmtId="0" fontId="15" fillId="2" borderId="0" xfId="164" applyFill="1" applyBorder="1" applyAlignment="1">
      <alignment vertical="top"/>
    </xf>
    <xf numFmtId="165" fontId="15" fillId="0" borderId="0" xfId="656" applyFont="1" applyAlignment="1" applyProtection="1">
      <alignment horizontal="right" vertical="top"/>
      <protection locked="0"/>
    </xf>
    <xf numFmtId="165" fontId="16" fillId="2" borderId="23" xfId="656" applyFont="1" applyFill="1" applyBorder="1" applyAlignment="1" applyProtection="1">
      <alignment horizontal="right" vertical="top"/>
      <protection locked="0"/>
    </xf>
    <xf numFmtId="0" fontId="15" fillId="2" borderId="23" xfId="657" applyFont="1" applyFill="1" applyBorder="1" applyAlignment="1">
      <alignment horizontal="right" vertical="top"/>
    </xf>
    <xf numFmtId="0" fontId="15" fillId="2" borderId="23" xfId="657" applyFont="1" applyFill="1" applyBorder="1" applyAlignment="1">
      <alignment horizontal="left" vertical="top" wrapText="1"/>
    </xf>
    <xf numFmtId="165" fontId="15" fillId="2" borderId="23" xfId="656" applyFont="1" applyFill="1" applyBorder="1" applyAlignment="1">
      <alignment horizontal="right" vertical="top" wrapText="1"/>
    </xf>
    <xf numFmtId="4" fontId="15" fillId="2" borderId="23" xfId="657" applyNumberFormat="1" applyFont="1" applyFill="1" applyBorder="1" applyAlignment="1">
      <alignment horizontal="center" vertical="top" wrapText="1"/>
    </xf>
    <xf numFmtId="4" fontId="15" fillId="2" borderId="23" xfId="657" applyNumberFormat="1" applyFont="1" applyFill="1" applyBorder="1" applyAlignment="1" applyProtection="1">
      <alignment horizontal="right" vertical="top" wrapText="1"/>
      <protection locked="0"/>
    </xf>
    <xf numFmtId="165" fontId="15" fillId="2" borderId="23" xfId="656" applyFont="1" applyFill="1" applyBorder="1" applyAlignment="1" applyProtection="1">
      <alignment horizontal="right" vertical="top"/>
      <protection locked="0"/>
    </xf>
    <xf numFmtId="0" fontId="15" fillId="2" borderId="3" xfId="657" applyFont="1" applyFill="1" applyBorder="1" applyAlignment="1">
      <alignment horizontal="left" vertical="top" wrapText="1"/>
    </xf>
    <xf numFmtId="4" fontId="15" fillId="2" borderId="3" xfId="657" applyNumberFormat="1" applyFont="1" applyFill="1" applyBorder="1" applyAlignment="1">
      <alignment horizontal="center" vertical="top" wrapText="1"/>
    </xf>
    <xf numFmtId="165" fontId="16" fillId="2" borderId="22" xfId="656" applyFont="1" applyFill="1" applyBorder="1" applyAlignment="1" applyProtection="1">
      <alignment horizontal="right" vertical="top"/>
      <protection locked="0"/>
    </xf>
    <xf numFmtId="191" fontId="15" fillId="2" borderId="23" xfId="142" applyNumberFormat="1" applyFont="1" applyFill="1" applyBorder="1" applyAlignment="1">
      <alignment horizontal="right" vertical="top"/>
    </xf>
    <xf numFmtId="0" fontId="15" fillId="2" borderId="23" xfId="142" applyFont="1" applyFill="1" applyBorder="1" applyAlignment="1">
      <alignment horizontal="left" vertical="top"/>
    </xf>
    <xf numFmtId="165" fontId="15" fillId="2" borderId="23" xfId="656" applyFont="1" applyFill="1" applyBorder="1" applyAlignment="1">
      <alignment vertical="top"/>
    </xf>
    <xf numFmtId="4" fontId="15" fillId="2" borderId="23" xfId="645" applyNumberFormat="1" applyFont="1" applyFill="1" applyBorder="1" applyAlignment="1" applyProtection="1">
      <alignment horizontal="right" vertical="top"/>
      <protection locked="0"/>
    </xf>
    <xf numFmtId="165" fontId="15" fillId="2" borderId="23" xfId="656" applyFont="1" applyFill="1" applyBorder="1" applyAlignment="1" applyProtection="1">
      <alignment vertical="top"/>
      <protection locked="0"/>
    </xf>
    <xf numFmtId="0" fontId="16" fillId="2" borderId="2" xfId="164" applyFont="1" applyFill="1" applyBorder="1" applyAlignment="1">
      <alignment horizontal="right" vertical="top"/>
    </xf>
    <xf numFmtId="0" fontId="16" fillId="2" borderId="23" xfId="657" applyFont="1" applyFill="1" applyBorder="1" applyAlignment="1">
      <alignment horizontal="center" vertical="top" wrapText="1"/>
    </xf>
    <xf numFmtId="0" fontId="16" fillId="2" borderId="23" xfId="657" applyFont="1" applyFill="1" applyBorder="1" applyAlignment="1">
      <alignment vertical="top"/>
    </xf>
    <xf numFmtId="2" fontId="15" fillId="2" borderId="23" xfId="142" applyNumberFormat="1" applyFont="1" applyFill="1" applyBorder="1" applyAlignment="1">
      <alignment horizontal="right" vertical="top"/>
    </xf>
    <xf numFmtId="4" fontId="15" fillId="2" borderId="23" xfId="2" applyNumberFormat="1" applyFont="1" applyFill="1" applyBorder="1" applyAlignment="1" applyProtection="1">
      <alignment vertical="top"/>
      <protection locked="0"/>
    </xf>
    <xf numFmtId="1" fontId="16" fillId="2" borderId="23" xfId="142" applyNumberFormat="1" applyFont="1" applyFill="1" applyBorder="1" applyAlignment="1">
      <alignment vertical="top"/>
    </xf>
    <xf numFmtId="0" fontId="16" fillId="2" borderId="23" xfId="142" applyFont="1" applyFill="1" applyBorder="1" applyAlignment="1">
      <alignment vertical="top"/>
    </xf>
    <xf numFmtId="39" fontId="15" fillId="2" borderId="23" xfId="656" applyNumberFormat="1" applyFont="1" applyFill="1" applyBorder="1" applyAlignment="1">
      <alignment horizontal="right" vertical="center"/>
    </xf>
    <xf numFmtId="0" fontId="16" fillId="2" borderId="2" xfId="22" applyFont="1" applyFill="1" applyBorder="1" applyAlignment="1">
      <alignment horizontal="left" vertical="top" wrapText="1"/>
    </xf>
    <xf numFmtId="4" fontId="59" fillId="2" borderId="2" xfId="23" applyNumberFormat="1" applyFont="1" applyFill="1" applyBorder="1" applyAlignment="1">
      <alignment horizontal="center" vertical="center" wrapText="1"/>
    </xf>
    <xf numFmtId="4" fontId="59" fillId="2" borderId="2" xfId="23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4" fontId="15" fillId="2" borderId="2" xfId="23" applyNumberFormat="1" applyFont="1" applyFill="1" applyBorder="1" applyAlignment="1">
      <alignment horizontal="center" vertical="center" wrapText="1"/>
    </xf>
    <xf numFmtId="4" fontId="15" fillId="2" borderId="2" xfId="23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top" wrapText="1"/>
    </xf>
    <xf numFmtId="165" fontId="16" fillId="0" borderId="0" xfId="0" applyNumberFormat="1" applyFont="1" applyFill="1" applyAlignment="1">
      <alignment vertical="top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175" fontId="15" fillId="2" borderId="2" xfId="2" applyFont="1" applyFill="1" applyBorder="1" applyAlignment="1">
      <alignment horizontal="center" vertical="center" wrapText="1"/>
    </xf>
    <xf numFmtId="175" fontId="15" fillId="2" borderId="2" xfId="2" applyFont="1" applyFill="1" applyBorder="1" applyAlignment="1">
      <alignment horizontal="center" vertical="center"/>
    </xf>
    <xf numFmtId="175" fontId="15" fillId="2" borderId="2" xfId="2" applyFont="1" applyFill="1" applyBorder="1" applyAlignment="1">
      <alignment horizontal="right" wrapText="1"/>
    </xf>
    <xf numFmtId="4" fontId="15" fillId="2" borderId="2" xfId="0" applyNumberFormat="1" applyFont="1" applyFill="1" applyBorder="1" applyAlignment="1">
      <alignment horizontal="right" wrapText="1"/>
    </xf>
    <xf numFmtId="0" fontId="15" fillId="2" borderId="2" xfId="659" applyFill="1" applyBorder="1" applyAlignment="1">
      <alignment horizontal="left" vertical="center" wrapText="1"/>
    </xf>
    <xf numFmtId="175" fontId="15" fillId="2" borderId="2" xfId="2" applyFont="1" applyFill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175" fontId="15" fillId="2" borderId="2" xfId="2" applyFont="1" applyFill="1" applyBorder="1" applyAlignment="1">
      <alignment horizontal="center"/>
    </xf>
    <xf numFmtId="0" fontId="15" fillId="2" borderId="2" xfId="659" applyFill="1" applyBorder="1" applyAlignment="1">
      <alignment vertical="top" wrapText="1"/>
    </xf>
    <xf numFmtId="175" fontId="15" fillId="2" borderId="2" xfId="2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175" fontId="15" fillId="2" borderId="2" xfId="2" applyFont="1" applyFill="1" applyBorder="1" applyAlignment="1">
      <alignment horizontal="right" vertical="top" wrapText="1"/>
    </xf>
    <xf numFmtId="175" fontId="15" fillId="2" borderId="2" xfId="2" applyFont="1" applyFill="1" applyBorder="1" applyAlignment="1">
      <alignment horizontal="center" vertical="top"/>
    </xf>
    <xf numFmtId="0" fontId="16" fillId="2" borderId="0" xfId="0" applyFont="1" applyFill="1" applyAlignment="1">
      <alignment vertical="top" wrapText="1"/>
    </xf>
    <xf numFmtId="0" fontId="15" fillId="2" borderId="2" xfId="659" applyFill="1" applyBorder="1" applyAlignment="1">
      <alignment vertical="center" wrapText="1"/>
    </xf>
    <xf numFmtId="175" fontId="15" fillId="2" borderId="2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5" fillId="2" borderId="2" xfId="22" applyFill="1" applyBorder="1" applyAlignment="1">
      <alignment horizontal="left" vertical="top" wrapText="1"/>
    </xf>
    <xf numFmtId="175" fontId="15" fillId="2" borderId="2" xfId="2" applyFont="1" applyFill="1" applyBorder="1" applyAlignment="1" applyProtection="1">
      <alignment horizontal="right" wrapText="1"/>
      <protection locked="0"/>
    </xf>
    <xf numFmtId="0" fontId="16" fillId="2" borderId="2" xfId="0" applyFont="1" applyFill="1" applyBorder="1" applyAlignment="1">
      <alignment horizontal="left"/>
    </xf>
    <xf numFmtId="175" fontId="15" fillId="2" borderId="2" xfId="2" applyFont="1" applyFill="1" applyBorder="1" applyAlignment="1" applyProtection="1">
      <alignment horizontal="right" vertical="center" wrapText="1"/>
    </xf>
    <xf numFmtId="175" fontId="15" fillId="2" borderId="2" xfId="2" applyFont="1" applyFill="1" applyBorder="1" applyAlignment="1" applyProtection="1">
      <alignment horizontal="right" wrapText="1"/>
    </xf>
    <xf numFmtId="0" fontId="15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 vertical="justify"/>
    </xf>
    <xf numFmtId="175" fontId="15" fillId="2" borderId="2" xfId="2" applyFont="1" applyFill="1" applyBorder="1" applyAlignment="1">
      <alignment vertical="top" wrapText="1"/>
    </xf>
    <xf numFmtId="4" fontId="15" fillId="2" borderId="2" xfId="0" applyNumberFormat="1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2" xfId="142" applyFont="1" applyFill="1" applyBorder="1" applyAlignment="1">
      <alignment horizontal="left" vertical="top" wrapText="1"/>
    </xf>
    <xf numFmtId="4" fontId="15" fillId="0" borderId="0" xfId="142" applyNumberFormat="1" applyBorder="1" applyAlignment="1">
      <alignment vertical="top"/>
    </xf>
    <xf numFmtId="0" fontId="16" fillId="42" borderId="3" xfId="142" applyFont="1" applyFill="1" applyBorder="1" applyAlignment="1">
      <alignment horizontal="center" vertical="top"/>
    </xf>
    <xf numFmtId="0" fontId="16" fillId="42" borderId="2" xfId="142" applyFont="1" applyFill="1" applyBorder="1" applyAlignment="1">
      <alignment horizontal="center" vertical="top"/>
    </xf>
    <xf numFmtId="0" fontId="15" fillId="42" borderId="2" xfId="142" applyFont="1" applyFill="1" applyBorder="1" applyAlignment="1">
      <alignment horizontal="right" vertical="top"/>
    </xf>
    <xf numFmtId="179" fontId="15" fillId="42" borderId="2" xfId="142" applyNumberFormat="1" applyFont="1" applyFill="1" applyBorder="1" applyAlignment="1">
      <alignment vertical="top"/>
    </xf>
    <xf numFmtId="179" fontId="15" fillId="42" borderId="2" xfId="142" applyNumberFormat="1" applyFont="1" applyFill="1" applyBorder="1" applyAlignment="1">
      <alignment horizontal="center" vertical="top"/>
    </xf>
    <xf numFmtId="4" fontId="15" fillId="42" borderId="2" xfId="142" applyNumberFormat="1" applyFont="1" applyFill="1" applyBorder="1" applyAlignment="1" applyProtection="1">
      <alignment vertical="top"/>
      <protection locked="0"/>
    </xf>
    <xf numFmtId="165" fontId="16" fillId="42" borderId="2" xfId="656" applyFont="1" applyFill="1" applyBorder="1" applyAlignment="1" applyProtection="1">
      <alignment horizontal="right" vertical="top"/>
      <protection locked="0"/>
    </xf>
    <xf numFmtId="165" fontId="16" fillId="42" borderId="3" xfId="656" applyFont="1" applyFill="1" applyBorder="1" applyAlignment="1" applyProtection="1">
      <alignment horizontal="right" vertical="top"/>
      <protection locked="0"/>
    </xf>
    <xf numFmtId="0" fontId="15" fillId="2" borderId="0" xfId="164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justify" wrapText="1"/>
    </xf>
    <xf numFmtId="175" fontId="15" fillId="2" borderId="3" xfId="2" applyFont="1" applyFill="1" applyBorder="1" applyAlignment="1" applyProtection="1">
      <alignment horizontal="right" wrapText="1"/>
    </xf>
    <xf numFmtId="175" fontId="15" fillId="2" borderId="3" xfId="2" applyFont="1" applyFill="1" applyBorder="1" applyAlignment="1">
      <alignment horizontal="center"/>
    </xf>
    <xf numFmtId="175" fontId="15" fillId="2" borderId="3" xfId="2" applyFont="1" applyFill="1" applyBorder="1" applyAlignment="1" applyProtection="1">
      <alignment horizontal="right" wrapText="1"/>
      <protection locked="0"/>
    </xf>
    <xf numFmtId="4" fontId="15" fillId="2" borderId="3" xfId="0" applyNumberFormat="1" applyFont="1" applyFill="1" applyBorder="1" applyAlignment="1">
      <alignment horizontal="right" wrapText="1"/>
    </xf>
    <xf numFmtId="180" fontId="16" fillId="2" borderId="2" xfId="0" applyNumberFormat="1" applyFont="1" applyFill="1" applyBorder="1" applyAlignment="1">
      <alignment horizontal="center" vertical="center"/>
    </xf>
    <xf numFmtId="180" fontId="16" fillId="2" borderId="2" xfId="0" applyNumberFormat="1" applyFont="1" applyFill="1" applyBorder="1" applyAlignment="1">
      <alignment horizontal="right" vertical="center"/>
    </xf>
    <xf numFmtId="37" fontId="16" fillId="2" borderId="2" xfId="0" applyNumberFormat="1" applyFont="1" applyFill="1" applyBorder="1" applyAlignment="1">
      <alignment horizontal="right" vertical="center"/>
    </xf>
    <xf numFmtId="37" fontId="15" fillId="2" borderId="2" xfId="0" applyNumberFormat="1" applyFont="1" applyFill="1" applyBorder="1" applyAlignment="1">
      <alignment horizontal="right" vertical="center"/>
    </xf>
    <xf numFmtId="37" fontId="16" fillId="2" borderId="2" xfId="0" applyNumberFormat="1" applyFont="1" applyFill="1" applyBorder="1" applyAlignment="1">
      <alignment horizontal="right"/>
    </xf>
    <xf numFmtId="180" fontId="15" fillId="2" borderId="3" xfId="658" applyNumberFormat="1" applyFont="1" applyFill="1" applyBorder="1" applyAlignment="1">
      <alignment horizontal="right" vertical="top"/>
    </xf>
    <xf numFmtId="180" fontId="15" fillId="2" borderId="2" xfId="0" applyNumberFormat="1" applyFont="1" applyFill="1" applyBorder="1" applyAlignment="1">
      <alignment horizontal="right" vertical="justify" wrapText="1"/>
    </xf>
    <xf numFmtId="180" fontId="15" fillId="2" borderId="2" xfId="658" applyNumberFormat="1" applyFont="1" applyFill="1" applyBorder="1" applyAlignment="1">
      <alignment horizontal="right" vertical="top"/>
    </xf>
    <xf numFmtId="37" fontId="16" fillId="2" borderId="2" xfId="658" applyNumberFormat="1" applyFont="1" applyFill="1" applyBorder="1" applyAlignment="1">
      <alignment horizontal="right" vertical="top"/>
    </xf>
    <xf numFmtId="180" fontId="15" fillId="2" borderId="2" xfId="0" applyNumberFormat="1" applyFont="1" applyFill="1" applyBorder="1" applyAlignment="1">
      <alignment horizontal="right" vertical="top"/>
    </xf>
    <xf numFmtId="180" fontId="15" fillId="2" borderId="2" xfId="0" applyNumberFormat="1" applyFont="1" applyFill="1" applyBorder="1" applyAlignment="1">
      <alignment horizontal="right" vertical="center"/>
    </xf>
    <xf numFmtId="39" fontId="15" fillId="2" borderId="2" xfId="0" applyNumberFormat="1" applyFont="1" applyFill="1" applyBorder="1" applyAlignment="1">
      <alignment horizontal="right" vertical="center"/>
    </xf>
    <xf numFmtId="0" fontId="15" fillId="2" borderId="2" xfId="660" applyFill="1" applyBorder="1" applyAlignment="1">
      <alignment horizontal="right" vertical="top"/>
    </xf>
    <xf numFmtId="191" fontId="15" fillId="2" borderId="2" xfId="0" applyNumberFormat="1" applyFont="1" applyFill="1" applyBorder="1" applyAlignment="1">
      <alignment horizontal="right" vertical="center"/>
    </xf>
    <xf numFmtId="1" fontId="15" fillId="2" borderId="2" xfId="0" applyNumberFormat="1" applyFont="1" applyFill="1" applyBorder="1" applyAlignment="1">
      <alignment horizontal="right" vertical="center"/>
    </xf>
    <xf numFmtId="165" fontId="16" fillId="42" borderId="1" xfId="656" applyFont="1" applyFill="1" applyBorder="1" applyAlignment="1" applyProtection="1">
      <alignment horizontal="right" vertical="top"/>
      <protection locked="0"/>
    </xf>
    <xf numFmtId="0" fontId="15" fillId="42" borderId="1" xfId="142" applyFont="1" applyFill="1" applyBorder="1" applyAlignment="1">
      <alignment horizontal="right" vertical="top"/>
    </xf>
    <xf numFmtId="179" fontId="15" fillId="42" borderId="1" xfId="142" applyNumberFormat="1" applyFont="1" applyFill="1" applyBorder="1" applyAlignment="1">
      <alignment vertical="top"/>
    </xf>
    <xf numFmtId="179" fontId="15" fillId="42" borderId="1" xfId="142" applyNumberFormat="1" applyFont="1" applyFill="1" applyBorder="1" applyAlignment="1">
      <alignment horizontal="center" vertical="top"/>
    </xf>
    <xf numFmtId="4" fontId="15" fillId="42" borderId="1" xfId="142" applyNumberFormat="1" applyFont="1" applyFill="1" applyBorder="1" applyAlignment="1" applyProtection="1">
      <alignment vertical="top"/>
      <protection locked="0"/>
    </xf>
    <xf numFmtId="0" fontId="16" fillId="42" borderId="1" xfId="142" applyFont="1" applyFill="1" applyBorder="1" applyAlignment="1">
      <alignment horizontal="center" vertical="top"/>
    </xf>
    <xf numFmtId="0" fontId="16" fillId="2" borderId="3" xfId="142" applyFont="1" applyFill="1" applyBorder="1" applyAlignment="1">
      <alignment horizontal="left" vertical="top" wrapText="1"/>
    </xf>
    <xf numFmtId="165" fontId="16" fillId="2" borderId="22" xfId="656" applyFont="1" applyFill="1" applyBorder="1" applyAlignment="1">
      <alignment horizontal="center" vertical="top"/>
    </xf>
    <xf numFmtId="4" fontId="16" fillId="2" borderId="23" xfId="142" applyNumberFormat="1" applyFont="1" applyFill="1" applyBorder="1" applyAlignment="1">
      <alignment horizontal="center" vertical="top"/>
    </xf>
    <xf numFmtId="165" fontId="16" fillId="2" borderId="23" xfId="656" applyFont="1" applyFill="1" applyBorder="1" applyAlignment="1">
      <alignment horizontal="right" vertical="top"/>
    </xf>
    <xf numFmtId="206" fontId="15" fillId="2" borderId="2" xfId="142" applyNumberFormat="1" applyFont="1" applyFill="1" applyBorder="1" applyAlignment="1">
      <alignment horizontal="right" vertical="center"/>
    </xf>
    <xf numFmtId="191" fontId="15" fillId="2" borderId="3" xfId="657" applyNumberFormat="1" applyFont="1" applyFill="1" applyBorder="1" applyAlignment="1" applyProtection="1">
      <alignment horizontal="center" vertical="top"/>
    </xf>
    <xf numFmtId="186" fontId="16" fillId="2" borderId="3" xfId="657" applyNumberFormat="1" applyFont="1" applyFill="1" applyBorder="1" applyAlignment="1">
      <alignment horizontal="center" vertical="top" wrapText="1"/>
    </xf>
    <xf numFmtId="165" fontId="16" fillId="2" borderId="3" xfId="656" applyFont="1" applyFill="1" applyBorder="1" applyAlignment="1" applyProtection="1">
      <alignment horizontal="right" vertical="top" wrapText="1"/>
      <protection locked="0"/>
    </xf>
    <xf numFmtId="4" fontId="16" fillId="2" borderId="2" xfId="164" applyNumberFormat="1" applyFont="1" applyFill="1" applyBorder="1" applyAlignment="1">
      <alignment vertical="center"/>
    </xf>
    <xf numFmtId="4" fontId="15" fillId="2" borderId="2" xfId="2" applyNumberFormat="1" applyFont="1" applyFill="1" applyBorder="1" applyAlignment="1" applyProtection="1">
      <alignment horizontal="right" vertical="top" wrapText="1"/>
      <protection locked="0"/>
    </xf>
    <xf numFmtId="165" fontId="16" fillId="2" borderId="20" xfId="656" applyFont="1" applyFill="1" applyBorder="1" applyAlignment="1" applyProtection="1">
      <alignment horizontal="right" vertical="top"/>
      <protection locked="0"/>
    </xf>
    <xf numFmtId="0" fontId="15" fillId="42" borderId="3" xfId="142" applyFill="1" applyBorder="1" applyAlignment="1">
      <alignment vertical="top"/>
    </xf>
    <xf numFmtId="179" fontId="15" fillId="42" borderId="3" xfId="142" applyNumberFormat="1" applyFill="1" applyBorder="1" applyAlignment="1">
      <alignment vertical="top"/>
    </xf>
    <xf numFmtId="179" fontId="15" fillId="42" borderId="3" xfId="142" applyNumberFormat="1" applyFill="1" applyBorder="1" applyAlignment="1">
      <alignment horizontal="center" vertical="top"/>
    </xf>
    <xf numFmtId="4" fontId="15" fillId="42" borderId="3" xfId="142" applyNumberFormat="1" applyFill="1" applyBorder="1" applyAlignment="1" applyProtection="1">
      <alignment vertical="top"/>
      <protection locked="0"/>
    </xf>
    <xf numFmtId="0" fontId="59" fillId="2" borderId="0" xfId="164" applyFont="1" applyFill="1" applyBorder="1" applyAlignment="1" applyProtection="1">
      <alignment horizontal="left" vertical="center" wrapText="1"/>
      <protection locked="0"/>
    </xf>
    <xf numFmtId="0" fontId="57" fillId="2" borderId="0" xfId="164" applyFont="1" applyFill="1" applyBorder="1" applyAlignment="1">
      <alignment horizontal="center"/>
    </xf>
    <xf numFmtId="0" fontId="16" fillId="2" borderId="0" xfId="164" applyFont="1" applyFill="1" applyBorder="1" applyAlignment="1">
      <alignment horizontal="center"/>
    </xf>
    <xf numFmtId="0" fontId="15" fillId="2" borderId="0" xfId="142" applyFill="1" applyAlignment="1" applyProtection="1">
      <alignment horizontal="left" vertical="top" wrapText="1"/>
      <protection locked="0"/>
    </xf>
    <xf numFmtId="0" fontId="20" fillId="42" borderId="17" xfId="142" applyFont="1" applyFill="1" applyBorder="1" applyAlignment="1" applyProtection="1">
      <alignment horizontal="center" vertical="top"/>
      <protection locked="0"/>
    </xf>
    <xf numFmtId="0" fontId="23" fillId="42" borderId="17" xfId="142" applyFont="1" applyFill="1" applyBorder="1" applyAlignment="1" applyProtection="1">
      <alignment horizontal="center" vertical="top"/>
      <protection locked="0"/>
    </xf>
    <xf numFmtId="0" fontId="15" fillId="0" borderId="0" xfId="142" applyBorder="1" applyAlignment="1">
      <alignment horizontal="center" vertical="top"/>
    </xf>
    <xf numFmtId="175" fontId="15" fillId="0" borderId="0" xfId="2" applyBorder="1" applyAlignment="1">
      <alignment vertical="center"/>
    </xf>
    <xf numFmtId="0" fontId="15" fillId="2" borderId="0" xfId="164" applyFont="1" applyFill="1" applyBorder="1" applyAlignment="1">
      <alignment horizontal="center" vertical="center" wrapText="1"/>
    </xf>
    <xf numFmtId="0" fontId="15" fillId="2" borderId="0" xfId="164" applyFont="1" applyFill="1" applyBorder="1" applyAlignment="1">
      <alignment horizontal="center"/>
    </xf>
    <xf numFmtId="0" fontId="16" fillId="2" borderId="0" xfId="164" applyFont="1" applyFill="1" applyBorder="1" applyAlignment="1">
      <alignment horizontal="center" vertical="center"/>
    </xf>
    <xf numFmtId="0" fontId="15" fillId="2" borderId="0" xfId="164" applyFont="1" applyFill="1" applyBorder="1" applyAlignment="1">
      <alignment horizontal="left" vertical="top" wrapText="1"/>
    </xf>
    <xf numFmtId="0" fontId="15" fillId="2" borderId="0" xfId="164" applyFont="1" applyFill="1" applyBorder="1" applyAlignment="1">
      <alignment horizontal="center" vertical="center"/>
    </xf>
    <xf numFmtId="0" fontId="15" fillId="0" borderId="21" xfId="142" applyBorder="1" applyAlignment="1">
      <alignment horizontal="center" vertical="top"/>
    </xf>
    <xf numFmtId="0" fontId="15" fillId="0" borderId="19" xfId="142" applyBorder="1" applyAlignment="1">
      <alignment horizontal="center" vertical="top"/>
    </xf>
    <xf numFmtId="175" fontId="15" fillId="0" borderId="21" xfId="2" applyBorder="1" applyAlignment="1">
      <alignment vertical="center"/>
    </xf>
    <xf numFmtId="175" fontId="15" fillId="0" borderId="19" xfId="2" applyBorder="1" applyAlignment="1">
      <alignment vertical="center"/>
    </xf>
    <xf numFmtId="175" fontId="15" fillId="0" borderId="0" xfId="2" applyBorder="1" applyAlignment="1">
      <alignment horizontal="center" vertical="top"/>
    </xf>
    <xf numFmtId="175" fontId="15" fillId="0" borderId="19" xfId="2" applyBorder="1" applyAlignment="1">
      <alignment horizontal="center" vertical="top"/>
    </xf>
    <xf numFmtId="0" fontId="15" fillId="0" borderId="21" xfId="142" applyBorder="1" applyAlignment="1">
      <alignment vertical="top"/>
    </xf>
    <xf numFmtId="10" fontId="58" fillId="0" borderId="0" xfId="3" applyNumberFormat="1" applyFont="1" applyBorder="1" applyAlignment="1">
      <alignment vertical="top"/>
    </xf>
    <xf numFmtId="10" fontId="58" fillId="0" borderId="19" xfId="3" applyNumberFormat="1" applyFont="1" applyBorder="1" applyAlignment="1">
      <alignment vertical="top"/>
    </xf>
  </cellXfs>
  <cellStyles count="661">
    <cellStyle name="20 % - Accent1" xfId="185"/>
    <cellStyle name="20 % - Accent2" xfId="186"/>
    <cellStyle name="20 % - Accent3" xfId="187"/>
    <cellStyle name="20 % - Accent4" xfId="188"/>
    <cellStyle name="20 % - Accent5" xfId="189"/>
    <cellStyle name="20 % - Accent6" xfId="190"/>
    <cellStyle name="20% - Accent1" xfId="36"/>
    <cellStyle name="20% - Accent1 2" xfId="191"/>
    <cellStyle name="20% - Accent1 3" xfId="192"/>
    <cellStyle name="20% - Accent1 4" xfId="193"/>
    <cellStyle name="20% - Accent1 5" xfId="194"/>
    <cellStyle name="20% - Accent1_correccion de averia ac.hatillo prov.hato mayor oct.2011" xfId="195"/>
    <cellStyle name="20% - Accent2" xfId="37"/>
    <cellStyle name="20% - Accent2 2" xfId="196"/>
    <cellStyle name="20% - Accent2 3" xfId="197"/>
    <cellStyle name="20% - Accent2 4" xfId="198"/>
    <cellStyle name="20% - Accent2 5" xfId="199"/>
    <cellStyle name="20% - Accent2_correccion de averia ac.hatillo prov.hato mayor oct.2011" xfId="200"/>
    <cellStyle name="20% - Accent3" xfId="38"/>
    <cellStyle name="20% - Accent3 2" xfId="201"/>
    <cellStyle name="20% - Accent3 3" xfId="202"/>
    <cellStyle name="20% - Accent3 4" xfId="203"/>
    <cellStyle name="20% - Accent3 5" xfId="204"/>
    <cellStyle name="20% - Accent3_correccion de averia ac.hatillo prov.hato mayor oct.2011" xfId="205"/>
    <cellStyle name="20% - Accent4" xfId="39"/>
    <cellStyle name="20% - Accent4 2" xfId="206"/>
    <cellStyle name="20% - Accent4 3" xfId="207"/>
    <cellStyle name="20% - Accent4 4" xfId="208"/>
    <cellStyle name="20% - Accent4 5" xfId="209"/>
    <cellStyle name="20% - Accent4_correccion de averia ac.hatillo prov.hato mayor oct.2011" xfId="210"/>
    <cellStyle name="20% - Accent5" xfId="40"/>
    <cellStyle name="20% - Accent5 2" xfId="211"/>
    <cellStyle name="20% - Accent5_correccion de averia ac.hatillo prov.hato mayor oct.2011" xfId="212"/>
    <cellStyle name="20% - Accent6" xfId="41"/>
    <cellStyle name="20% - Accent6 2" xfId="213"/>
    <cellStyle name="20% - Accent6 3" xfId="214"/>
    <cellStyle name="20% - Accent6 4" xfId="215"/>
    <cellStyle name="20% - Accent6 5" xfId="216"/>
    <cellStyle name="20% - Accent6_correccion de averia ac.hatillo prov.hato mayor oct.2011" xfId="217"/>
    <cellStyle name="20% - Énfasis1 2" xfId="42"/>
    <cellStyle name="20% - Énfasis1 3" xfId="218"/>
    <cellStyle name="20% - Énfasis1 4" xfId="219"/>
    <cellStyle name="20% - Énfasis2 2" xfId="43"/>
    <cellStyle name="20% - Énfasis2 3" xfId="220"/>
    <cellStyle name="20% - Énfasis2 4" xfId="221"/>
    <cellStyle name="20% - Énfasis3 2" xfId="44"/>
    <cellStyle name="20% - Énfasis3 3" xfId="222"/>
    <cellStyle name="20% - Énfasis3 4" xfId="223"/>
    <cellStyle name="20% - Énfasis4 2" xfId="45"/>
    <cellStyle name="20% - Énfasis4 3" xfId="224"/>
    <cellStyle name="20% - Énfasis4 4" xfId="225"/>
    <cellStyle name="20% - Énfasis5 2" xfId="46"/>
    <cellStyle name="20% - Énfasis5 3" xfId="226"/>
    <cellStyle name="20% - Énfasis6 2" xfId="47"/>
    <cellStyle name="20% - Énfasis6 3" xfId="227"/>
    <cellStyle name="20% - Énfasis6 4" xfId="228"/>
    <cellStyle name="40 % - Accent1" xfId="229"/>
    <cellStyle name="40 % - Accent2" xfId="230"/>
    <cellStyle name="40 % - Accent3" xfId="231"/>
    <cellStyle name="40 % - Accent4" xfId="232"/>
    <cellStyle name="40 % - Accent5" xfId="233"/>
    <cellStyle name="40 % - Accent6" xfId="234"/>
    <cellStyle name="40% - Accent1" xfId="48"/>
    <cellStyle name="40% - Accent1 2" xfId="235"/>
    <cellStyle name="40% - Accent1 3" xfId="236"/>
    <cellStyle name="40% - Accent1 4" xfId="237"/>
    <cellStyle name="40% - Accent1 5" xfId="238"/>
    <cellStyle name="40% - Accent1_correccion de averia ac.hatillo prov.hato mayor oct.2011" xfId="239"/>
    <cellStyle name="40% - Accent2" xfId="49"/>
    <cellStyle name="40% - Accent2 2" xfId="240"/>
    <cellStyle name="40% - Accent2_correccion de averia ac.hatillo prov.hato mayor oct.2011" xfId="241"/>
    <cellStyle name="40% - Accent3" xfId="50"/>
    <cellStyle name="40% - Accent3 2" xfId="242"/>
    <cellStyle name="40% - Accent3 3" xfId="243"/>
    <cellStyle name="40% - Accent3 4" xfId="244"/>
    <cellStyle name="40% - Accent3 5" xfId="245"/>
    <cellStyle name="40% - Accent3_correccion de averia ac.hatillo prov.hato mayor oct.2011" xfId="246"/>
    <cellStyle name="40% - Accent4" xfId="51"/>
    <cellStyle name="40% - Accent4 2" xfId="247"/>
    <cellStyle name="40% - Accent4 3" xfId="248"/>
    <cellStyle name="40% - Accent4 4" xfId="249"/>
    <cellStyle name="40% - Accent4 5" xfId="250"/>
    <cellStyle name="40% - Accent4_correccion de averia ac.hatillo prov.hato mayor oct.2011" xfId="251"/>
    <cellStyle name="40% - Accent5" xfId="52"/>
    <cellStyle name="40% - Accent5 2" xfId="252"/>
    <cellStyle name="40% - Accent5 3" xfId="253"/>
    <cellStyle name="40% - Accent5 4" xfId="254"/>
    <cellStyle name="40% - Accent5 5" xfId="255"/>
    <cellStyle name="40% - Accent5_correccion de averia ac.hatillo prov.hato mayor oct.2011" xfId="256"/>
    <cellStyle name="40% - Accent6" xfId="53"/>
    <cellStyle name="40% - Accent6 2" xfId="257"/>
    <cellStyle name="40% - Accent6 3" xfId="258"/>
    <cellStyle name="40% - Accent6 4" xfId="259"/>
    <cellStyle name="40% - Accent6 5" xfId="260"/>
    <cellStyle name="40% - Accent6_correccion de averia ac.hatillo prov.hato mayor oct.2011" xfId="261"/>
    <cellStyle name="40% - Énfasis1 2" xfId="54"/>
    <cellStyle name="40% - Énfasis1 3" xfId="262"/>
    <cellStyle name="40% - Énfasis1 4" xfId="263"/>
    <cellStyle name="40% - Énfasis2 2" xfId="55"/>
    <cellStyle name="40% - Énfasis2 3" xfId="264"/>
    <cellStyle name="40% - Énfasis3 2" xfId="56"/>
    <cellStyle name="40% - Énfasis3 3" xfId="265"/>
    <cellStyle name="40% - Énfasis3 4" xfId="266"/>
    <cellStyle name="40% - Énfasis4 2" xfId="57"/>
    <cellStyle name="40% - Énfasis4 3" xfId="267"/>
    <cellStyle name="40% - Énfasis4 4" xfId="268"/>
    <cellStyle name="40% - Énfasis5 2" xfId="58"/>
    <cellStyle name="40% - Énfasis5 3" xfId="269"/>
    <cellStyle name="40% - Énfasis5 4" xfId="270"/>
    <cellStyle name="40% - Énfasis6 2" xfId="59"/>
    <cellStyle name="40% - Énfasis6 3" xfId="271"/>
    <cellStyle name="40% - Énfasis6 4" xfId="272"/>
    <cellStyle name="60 % - Accent1" xfId="273"/>
    <cellStyle name="60 % - Accent2" xfId="274"/>
    <cellStyle name="60 % - Accent3" xfId="275"/>
    <cellStyle name="60 % - Accent4" xfId="276"/>
    <cellStyle name="60 % - Accent5" xfId="277"/>
    <cellStyle name="60 % - Accent6" xfId="278"/>
    <cellStyle name="60% - Accent1" xfId="60"/>
    <cellStyle name="60% - Accent1 2" xfId="279"/>
    <cellStyle name="60% - Accent1 3" xfId="280"/>
    <cellStyle name="60% - Accent1 4" xfId="281"/>
    <cellStyle name="60% - Accent2" xfId="61"/>
    <cellStyle name="60% - Accent2 2" xfId="282"/>
    <cellStyle name="60% - Accent2 3" xfId="283"/>
    <cellStyle name="60% - Accent2 4" xfId="284"/>
    <cellStyle name="60% - Accent3" xfId="62"/>
    <cellStyle name="60% - Accent3 2" xfId="285"/>
    <cellStyle name="60% - Accent3 3" xfId="286"/>
    <cellStyle name="60% - Accent3 4" xfId="287"/>
    <cellStyle name="60% - Accent4" xfId="63"/>
    <cellStyle name="60% - Accent4 2" xfId="288"/>
    <cellStyle name="60% - Accent4 3" xfId="289"/>
    <cellStyle name="60% - Accent4 4" xfId="290"/>
    <cellStyle name="60% - Accent5" xfId="64"/>
    <cellStyle name="60% - Accent5 2" xfId="291"/>
    <cellStyle name="60% - Accent5 3" xfId="292"/>
    <cellStyle name="60% - Accent5 4" xfId="293"/>
    <cellStyle name="60% - Accent6" xfId="65"/>
    <cellStyle name="60% - Accent6 2" xfId="294"/>
    <cellStyle name="60% - Accent6 3" xfId="295"/>
    <cellStyle name="60% - Accent6 4" xfId="296"/>
    <cellStyle name="60% - Énfasis1 2" xfId="66"/>
    <cellStyle name="60% - Énfasis1 3" xfId="297"/>
    <cellStyle name="60% - Énfasis1 4" xfId="298"/>
    <cellStyle name="60% - Énfasis2 2" xfId="67"/>
    <cellStyle name="60% - Énfasis2 3" xfId="299"/>
    <cellStyle name="60% - Énfasis2 4" xfId="300"/>
    <cellStyle name="60% - Énfasis3 2" xfId="68"/>
    <cellStyle name="60% - Énfasis3 3" xfId="301"/>
    <cellStyle name="60% - Énfasis3 4" xfId="302"/>
    <cellStyle name="60% - Énfasis4 2" xfId="69"/>
    <cellStyle name="60% - Énfasis4 3" xfId="303"/>
    <cellStyle name="60% - Énfasis4 4" xfId="304"/>
    <cellStyle name="60% - Énfasis5 2" xfId="70"/>
    <cellStyle name="60% - Énfasis5 3" xfId="305"/>
    <cellStyle name="60% - Énfasis5 4" xfId="306"/>
    <cellStyle name="60% - Énfasis6 2" xfId="71"/>
    <cellStyle name="60% - Énfasis6 3" xfId="307"/>
    <cellStyle name="60% - Énfasis6 4" xfId="308"/>
    <cellStyle name="Accent1" xfId="72"/>
    <cellStyle name="Accent1 - 20%" xfId="309"/>
    <cellStyle name="Accent1 - 40%" xfId="310"/>
    <cellStyle name="Accent1 - 60%" xfId="311"/>
    <cellStyle name="Accent1 2" xfId="312"/>
    <cellStyle name="Accent1 3" xfId="313"/>
    <cellStyle name="Accent1 4" xfId="314"/>
    <cellStyle name="Accent2" xfId="73"/>
    <cellStyle name="Accent2 - 20%" xfId="315"/>
    <cellStyle name="Accent2 - 40%" xfId="316"/>
    <cellStyle name="Accent2 - 60%" xfId="317"/>
    <cellStyle name="Accent2 2" xfId="318"/>
    <cellStyle name="Accent2 3" xfId="319"/>
    <cellStyle name="Accent2 4" xfId="320"/>
    <cellStyle name="Accent3" xfId="74"/>
    <cellStyle name="Accent3 - 20%" xfId="321"/>
    <cellStyle name="Accent3 - 40%" xfId="322"/>
    <cellStyle name="Accent3 - 60%" xfId="323"/>
    <cellStyle name="Accent3 2" xfId="324"/>
    <cellStyle name="Accent3 3" xfId="325"/>
    <cellStyle name="Accent3 4" xfId="326"/>
    <cellStyle name="Accent4" xfId="75"/>
    <cellStyle name="Accent4 - 20%" xfId="327"/>
    <cellStyle name="Accent4 - 40%" xfId="328"/>
    <cellStyle name="Accent4 - 60%" xfId="329"/>
    <cellStyle name="Accent4 2" xfId="330"/>
    <cellStyle name="Accent4 3" xfId="331"/>
    <cellStyle name="Accent4 4" xfId="332"/>
    <cellStyle name="Accent5" xfId="76"/>
    <cellStyle name="Accent5 - 20%" xfId="333"/>
    <cellStyle name="Accent5 - 40%" xfId="334"/>
    <cellStyle name="Accent5 - 60%" xfId="335"/>
    <cellStyle name="Accent5 2" xfId="336"/>
    <cellStyle name="Accent6" xfId="77"/>
    <cellStyle name="Accent6 - 20%" xfId="337"/>
    <cellStyle name="Accent6 - 40%" xfId="338"/>
    <cellStyle name="Accent6 - 60%" xfId="339"/>
    <cellStyle name="Accent6 2" xfId="340"/>
    <cellStyle name="Accent6 3" xfId="341"/>
    <cellStyle name="Accent6 4" xfId="342"/>
    <cellStyle name="Avertissement" xfId="343"/>
    <cellStyle name="Bad" xfId="78"/>
    <cellStyle name="Bad 2" xfId="344"/>
    <cellStyle name="Bad 3" xfId="345"/>
    <cellStyle name="Bad 4" xfId="346"/>
    <cellStyle name="Buena 2" xfId="79"/>
    <cellStyle name="Buena 3" xfId="347"/>
    <cellStyle name="Buena 4" xfId="348"/>
    <cellStyle name="Calcul" xfId="349"/>
    <cellStyle name="Calculation" xfId="80"/>
    <cellStyle name="Calculation 2" xfId="350"/>
    <cellStyle name="Calculation 3" xfId="351"/>
    <cellStyle name="Calculation 4" xfId="352"/>
    <cellStyle name="Cálculo 2" xfId="81"/>
    <cellStyle name="Cálculo 3" xfId="353"/>
    <cellStyle name="Cálculo 4" xfId="354"/>
    <cellStyle name="Celda de comprobación 2" xfId="82"/>
    <cellStyle name="Celda de comprobación 3" xfId="355"/>
    <cellStyle name="Celda vinculada 2" xfId="83"/>
    <cellStyle name="Celda vinculada 3" xfId="356"/>
    <cellStyle name="Celda vinculada 4" xfId="357"/>
    <cellStyle name="Cellule liée" xfId="358"/>
    <cellStyle name="Check Cell" xfId="84"/>
    <cellStyle name="Check Cell 2" xfId="359"/>
    <cellStyle name="Comma 2" xfId="85"/>
    <cellStyle name="Comma 2 10" xfId="360"/>
    <cellStyle name="Comma 2 2" xfId="361"/>
    <cellStyle name="Comma 2 3" xfId="362"/>
    <cellStyle name="Comma 2 4" xfId="363"/>
    <cellStyle name="Comma 2 5" xfId="364"/>
    <cellStyle name="Comma 2 6" xfId="365"/>
    <cellStyle name="Comma 2 7" xfId="366"/>
    <cellStyle name="Comma 2 8" xfId="367"/>
    <cellStyle name="Comma 2 9" xfId="368"/>
    <cellStyle name="Comma 3" xfId="26"/>
    <cellStyle name="Comma 3 2" xfId="369"/>
    <cellStyle name="Comma 3 2 2" xfId="370"/>
    <cellStyle name="Comma 4" xfId="371"/>
    <cellStyle name="Comma 5" xfId="372"/>
    <cellStyle name="Comma 6" xfId="373"/>
    <cellStyle name="Comma 7" xfId="374"/>
    <cellStyle name="Comma 8" xfId="634"/>
    <cellStyle name="Commentaire" xfId="375"/>
    <cellStyle name="Currency 2" xfId="376"/>
    <cellStyle name="Currency 3" xfId="377"/>
    <cellStyle name="Currency 3 2" xfId="378"/>
    <cellStyle name="Currency 3_APU CIVIL WORKS ACUEDUCTO PERAVIA_source" xfId="379"/>
    <cellStyle name="Currency 4" xfId="380"/>
    <cellStyle name="Emphasis 1" xfId="381"/>
    <cellStyle name="Emphasis 2" xfId="382"/>
    <cellStyle name="Emphasis 3" xfId="383"/>
    <cellStyle name="Encabezado 4 2" xfId="86"/>
    <cellStyle name="Encabezado 4 3" xfId="384"/>
    <cellStyle name="Encabezado 4 4" xfId="385"/>
    <cellStyle name="Énfasis1 2" xfId="87"/>
    <cellStyle name="Énfasis1 3" xfId="386"/>
    <cellStyle name="Énfasis1 4" xfId="387"/>
    <cellStyle name="Énfasis2 2" xfId="88"/>
    <cellStyle name="Énfasis2 3" xfId="388"/>
    <cellStyle name="Énfasis2 4" xfId="389"/>
    <cellStyle name="Énfasis3 2" xfId="89"/>
    <cellStyle name="Énfasis3 3" xfId="390"/>
    <cellStyle name="Énfasis3 4" xfId="391"/>
    <cellStyle name="Énfasis4 2" xfId="90"/>
    <cellStyle name="Énfasis4 3" xfId="392"/>
    <cellStyle name="Énfasis4 4" xfId="393"/>
    <cellStyle name="Énfasis5 2" xfId="91"/>
    <cellStyle name="Énfasis5 3" xfId="394"/>
    <cellStyle name="Énfasis6 2" xfId="92"/>
    <cellStyle name="Énfasis6 3" xfId="395"/>
    <cellStyle name="Énfasis6 4" xfId="396"/>
    <cellStyle name="Entrada 2" xfId="93"/>
    <cellStyle name="Entrada 3" xfId="397"/>
    <cellStyle name="Entrada 4" xfId="398"/>
    <cellStyle name="Entrée" xfId="399"/>
    <cellStyle name="Euro" xfId="1"/>
    <cellStyle name="Euro 10" xfId="400"/>
    <cellStyle name="Euro 2" xfId="94"/>
    <cellStyle name="Euro 2 2" xfId="173"/>
    <cellStyle name="Euro 3" xfId="401"/>
    <cellStyle name="Euro 3 2" xfId="402"/>
    <cellStyle name="Euro 4" xfId="403"/>
    <cellStyle name="Euro 5" xfId="404"/>
    <cellStyle name="Euro 6" xfId="405"/>
    <cellStyle name="Euro 7" xfId="406"/>
    <cellStyle name="Euro 8" xfId="407"/>
    <cellStyle name="Euro 9" xfId="408"/>
    <cellStyle name="Euro_09 red distribucion ondina y las malvinas y correccion averias, ac. hato mayor" xfId="409"/>
    <cellStyle name="Explanatory Text" xfId="95"/>
    <cellStyle name="Explanatory Text 2" xfId="636"/>
    <cellStyle name="F2" xfId="96"/>
    <cellStyle name="F2 2" xfId="97"/>
    <cellStyle name="F2_act 102-11 al 46-11 REH OT, EST BOM, PT Y DR AC CASTILLO LOS CAFES" xfId="98"/>
    <cellStyle name="F3" xfId="99"/>
    <cellStyle name="F3 2" xfId="100"/>
    <cellStyle name="F3_act 102-11 al 46-11 REH OT, EST BOM, PT Y DR AC CASTILLO LOS CAFES" xfId="101"/>
    <cellStyle name="F4" xfId="102"/>
    <cellStyle name="F4 2" xfId="103"/>
    <cellStyle name="F4_act 102-11 al 46-11 REH OT, EST BOM, PT Y DR AC CASTILLO LOS CAFES" xfId="104"/>
    <cellStyle name="F5" xfId="105"/>
    <cellStyle name="F5 2" xfId="106"/>
    <cellStyle name="F5_act 102-11 al 46-11 REH OT, EST BOM, PT Y DR AC CASTILLO LOS CAFES" xfId="107"/>
    <cellStyle name="F6" xfId="108"/>
    <cellStyle name="F6 2" xfId="109"/>
    <cellStyle name="F6_act 102-11 al 46-11 REH OT, EST BOM, PT Y DR AC CASTILLO LOS CAFES" xfId="110"/>
    <cellStyle name="F7" xfId="111"/>
    <cellStyle name="F7 2" xfId="112"/>
    <cellStyle name="F7_act 102-11 al 46-11 REH OT, EST BOM, PT Y DR AC CASTILLO LOS CAFES" xfId="113"/>
    <cellStyle name="F8" xfId="114"/>
    <cellStyle name="F8 2" xfId="115"/>
    <cellStyle name="F8_act 102-11 al 46-11 REH OT, EST BOM, PT Y DR AC CASTILLO LOS CAFES" xfId="116"/>
    <cellStyle name="Good" xfId="117"/>
    <cellStyle name="Good 2" xfId="410"/>
    <cellStyle name="Good 3" xfId="411"/>
    <cellStyle name="Good 4" xfId="412"/>
    <cellStyle name="Heading 1" xfId="118"/>
    <cellStyle name="Heading 1 2" xfId="413"/>
    <cellStyle name="Heading 1 3" xfId="414"/>
    <cellStyle name="Heading 1 4" xfId="415"/>
    <cellStyle name="Heading 2" xfId="119"/>
    <cellStyle name="Heading 2 2" xfId="416"/>
    <cellStyle name="Heading 2 3" xfId="417"/>
    <cellStyle name="Heading 2 4" xfId="418"/>
    <cellStyle name="Heading 3" xfId="120"/>
    <cellStyle name="Heading 3 2" xfId="419"/>
    <cellStyle name="Heading 3 3" xfId="420"/>
    <cellStyle name="Heading 3 4" xfId="421"/>
    <cellStyle name="Heading 4" xfId="121"/>
    <cellStyle name="Heading 4 2" xfId="422"/>
    <cellStyle name="Heading 4 3" xfId="423"/>
    <cellStyle name="Heading 4 4" xfId="424"/>
    <cellStyle name="Hipervínculo 2" xfId="425"/>
    <cellStyle name="Incorrecto 2" xfId="122"/>
    <cellStyle name="Incorrecto 3" xfId="426"/>
    <cellStyle name="Incorrecto 4" xfId="427"/>
    <cellStyle name="Input" xfId="123"/>
    <cellStyle name="Input 2" xfId="428"/>
    <cellStyle name="Input 3" xfId="429"/>
    <cellStyle name="Input 4" xfId="430"/>
    <cellStyle name="Insatisfaisant" xfId="431"/>
    <cellStyle name="Linked Cell" xfId="124"/>
    <cellStyle name="Linked Cell 2" xfId="432"/>
    <cellStyle name="Linked Cell 3" xfId="433"/>
    <cellStyle name="Linked Cell 4" xfId="434"/>
    <cellStyle name="Millares" xfId="2" builtinId="3"/>
    <cellStyle name="Millares 10" xfId="6"/>
    <cellStyle name="Millares 10 2" xfId="435"/>
    <cellStyle name="Millares 10 2 2" xfId="645"/>
    <cellStyle name="Millares 10 3" xfId="436"/>
    <cellStyle name="Millares 11" xfId="163"/>
    <cellStyle name="Millares 11 2" xfId="183"/>
    <cellStyle name="Millares 11 3" xfId="647"/>
    <cellStyle name="Millares 12" xfId="125"/>
    <cellStyle name="Millares 13" xfId="437"/>
    <cellStyle name="Millares 14" xfId="438"/>
    <cellStyle name="Millares 15" xfId="631"/>
    <cellStyle name="Millares 16" xfId="641"/>
    <cellStyle name="Millares 16 2" xfId="651"/>
    <cellStyle name="Millares 16 3" xfId="654"/>
    <cellStyle name="Millares 16 4" xfId="656"/>
    <cellStyle name="Millares 2" xfId="5"/>
    <cellStyle name="Millares 2 10" xfId="439"/>
    <cellStyle name="Millares 2 11" xfId="440"/>
    <cellStyle name="Millares 2 11 2" xfId="653"/>
    <cellStyle name="Millares 2 2" xfId="27"/>
    <cellStyle name="Millares 2 2 2" xfId="126"/>
    <cellStyle name="Millares 2 2 2 2" xfId="441"/>
    <cellStyle name="Millares 2 2 3" xfId="28"/>
    <cellStyle name="Millares 2 2 3 2" xfId="174"/>
    <cellStyle name="Millares 2 2 4" xfId="127"/>
    <cellStyle name="Millares 2 2 5" xfId="175"/>
    <cellStyle name="Millares 2 2_304-12 medidores SAN CRISTOBAL" xfId="442"/>
    <cellStyle name="Millares 2 3" xfId="128"/>
    <cellStyle name="Millares 2 3 2" xfId="171"/>
    <cellStyle name="Millares 2 3 3" xfId="443"/>
    <cellStyle name="Millares 2 3 4" xfId="444"/>
    <cellStyle name="Millares 2 4" xfId="129"/>
    <cellStyle name="Millares 2 4 2" xfId="445"/>
    <cellStyle name="Millares 2 4 3" xfId="446"/>
    <cellStyle name="Millares 2 5" xfId="172"/>
    <cellStyle name="Millares 2 6" xfId="447"/>
    <cellStyle name="Millares 2 7" xfId="448"/>
    <cellStyle name="Millares 2 8" xfId="449"/>
    <cellStyle name="Millares 2 9" xfId="450"/>
    <cellStyle name="Millares 2_111-12 ac neyba zona alta" xfId="451"/>
    <cellStyle name="Millares 3" xfId="18"/>
    <cellStyle name="Millares 3 2" xfId="130"/>
    <cellStyle name="Millares 3 2 2" xfId="176"/>
    <cellStyle name="Millares 3 2 3" xfId="452"/>
    <cellStyle name="Millares 3 2 4" xfId="453"/>
    <cellStyle name="Millares 3 3" xfId="29"/>
    <cellStyle name="Millares 3 3 2" xfId="177"/>
    <cellStyle name="Millares 3 3 3" xfId="454"/>
    <cellStyle name="Millares 3 3 4" xfId="455"/>
    <cellStyle name="Millares 3 3 5" xfId="646"/>
    <cellStyle name="Millares 3 4" xfId="170"/>
    <cellStyle name="Millares 3 4 2" xfId="456"/>
    <cellStyle name="Millares 3 5" xfId="457"/>
    <cellStyle name="Millares 3 6" xfId="458"/>
    <cellStyle name="Millares 3 7" xfId="459"/>
    <cellStyle name="Millares 3 8" xfId="460"/>
    <cellStyle name="Millares 3 9" xfId="461"/>
    <cellStyle name="Millares 3_111-12 ac neyba zona alta" xfId="131"/>
    <cellStyle name="Millares 4" xfId="24"/>
    <cellStyle name="Millares 4 2" xfId="462"/>
    <cellStyle name="Millares 4 2 2" xfId="132"/>
    <cellStyle name="Millares 4 2 3" xfId="463"/>
    <cellStyle name="Millares 4 3" xfId="184"/>
    <cellStyle name="Millares 4 3 2" xfId="464"/>
    <cellStyle name="Millares 4 4" xfId="465"/>
    <cellStyle name="Millares 4 5" xfId="466"/>
    <cellStyle name="Millares 4 6" xfId="467"/>
    <cellStyle name="Millares 4_304-12 medidores SAN CRISTOBAL" xfId="468"/>
    <cellStyle name="Millares 5" xfId="20"/>
    <cellStyle name="Millares 5 2" xfId="178"/>
    <cellStyle name="Millares 5 2 2" xfId="469"/>
    <cellStyle name="Millares 5 2 3" xfId="470"/>
    <cellStyle name="Millares 5 2 4" xfId="471"/>
    <cellStyle name="Millares 5 2 5" xfId="472"/>
    <cellStyle name="Millares 5 3" xfId="23"/>
    <cellStyle name="Millares 5 3 2" xfId="473"/>
    <cellStyle name="Millares 5 4" xfId="474"/>
    <cellStyle name="Millares 5 5" xfId="475"/>
    <cellStyle name="Millares 5 6" xfId="476"/>
    <cellStyle name="Millares 6" xfId="133"/>
    <cellStyle name="Millares 6 2" xfId="477"/>
    <cellStyle name="Millares 6 2 2" xfId="478"/>
    <cellStyle name="Millares 6 2 3" xfId="479"/>
    <cellStyle name="Millares 6 3" xfId="480"/>
    <cellStyle name="Millares 6 4" xfId="481"/>
    <cellStyle name="Millares 6 5" xfId="482"/>
    <cellStyle name="Millares 6 6" xfId="483"/>
    <cellStyle name="Millares 7" xfId="134"/>
    <cellStyle name="Millares 7 2" xfId="484"/>
    <cellStyle name="Millares 7 3" xfId="485"/>
    <cellStyle name="Millares 8" xfId="135"/>
    <cellStyle name="Millares 8 2" xfId="486"/>
    <cellStyle name="Millares 8 3" xfId="487"/>
    <cellStyle name="Millares 9" xfId="30"/>
    <cellStyle name="Millares 9 2" xfId="488"/>
    <cellStyle name="Moneda 2" xfId="16"/>
    <cellStyle name="Moneda 2 2" xfId="489"/>
    <cellStyle name="Moneda 2 2 2" xfId="490"/>
    <cellStyle name="Moneda 2 3" xfId="491"/>
    <cellStyle name="Moneda 2_304-12 medidores SAN CRISTOBAL" xfId="492"/>
    <cellStyle name="Moneda 3" xfId="493"/>
    <cellStyle name="Moneda 3 2" xfId="494"/>
    <cellStyle name="Moneda 4" xfId="495"/>
    <cellStyle name="Moneda 5" xfId="496"/>
    <cellStyle name="Moneda 6" xfId="497"/>
    <cellStyle name="Neutral 2" xfId="136"/>
    <cellStyle name="Neutral 3" xfId="498"/>
    <cellStyle name="Neutre" xfId="499"/>
    <cellStyle name="No-definido" xfId="137"/>
    <cellStyle name="No-definido 2" xfId="500"/>
    <cellStyle name="Normal" xfId="0" builtinId="0"/>
    <cellStyle name="Normal - Style1" xfId="138"/>
    <cellStyle name="Normal 10" xfId="164"/>
    <cellStyle name="Normal 10 2" xfId="34"/>
    <cellStyle name="Normal 10 3" xfId="501"/>
    <cellStyle name="Normal 11" xfId="168"/>
    <cellStyle name="Normal 11 2" xfId="502"/>
    <cellStyle name="Normal 11 3" xfId="503"/>
    <cellStyle name="Normal 12" xfId="504"/>
    <cellStyle name="Normal 12 2" xfId="505"/>
    <cellStyle name="Normal 12 3" xfId="506"/>
    <cellStyle name="Normal 13" xfId="507"/>
    <cellStyle name="Normal 13 2" xfId="139"/>
    <cellStyle name="Normal 14" xfId="25"/>
    <cellStyle name="Normal 14 2" xfId="508"/>
    <cellStyle name="Normal 14_correccion de averia ac.hatillo prov.hato mayor oct.2011" xfId="509"/>
    <cellStyle name="Normal 15" xfId="510"/>
    <cellStyle name="Normal 16" xfId="511"/>
    <cellStyle name="Normal 16 2" xfId="512"/>
    <cellStyle name="Normal 17" xfId="513"/>
    <cellStyle name="Normal 18" xfId="140"/>
    <cellStyle name="Normal 18 2" xfId="182"/>
    <cellStyle name="Normal 19" xfId="514"/>
    <cellStyle name="Normal 2" xfId="4"/>
    <cellStyle name="Normal 2 10" xfId="515"/>
    <cellStyle name="Normal 2 11" xfId="516"/>
    <cellStyle name="Normal 2 2" xfId="31"/>
    <cellStyle name="Normal 2 2 2" xfId="141"/>
    <cellStyle name="Normal 2 2 2 2" xfId="517"/>
    <cellStyle name="Normal 2 2 3" xfId="518"/>
    <cellStyle name="Normal 2 2 4" xfId="519"/>
    <cellStyle name="Normal 2 2 5" xfId="520"/>
    <cellStyle name="Normal 2 2 6" xfId="521"/>
    <cellStyle name="Normal 2 2 7" xfId="522"/>
    <cellStyle name="Normal 2 2 8" xfId="523"/>
    <cellStyle name="Normal 2 2 9" xfId="524"/>
    <cellStyle name="Normal 2 2_CONSTRUCCION DESAGUE DE LA PLANTA DE TRATAMIENTO DE SAN PEDRO DE MACORIS" xfId="525"/>
    <cellStyle name="Normal 2 3" xfId="142"/>
    <cellStyle name="Normal 2 3 2" xfId="526"/>
    <cellStyle name="Normal 2 3 2 2" xfId="639"/>
    <cellStyle name="Normal 2 4" xfId="143"/>
    <cellStyle name="Normal 2 4 2" xfId="527"/>
    <cellStyle name="Normal 2 5" xfId="167"/>
    <cellStyle name="Normal 2 5 2" xfId="528"/>
    <cellStyle name="Normal 2 6" xfId="529"/>
    <cellStyle name="Normal 2 7" xfId="530"/>
    <cellStyle name="Normal 2 8" xfId="531"/>
    <cellStyle name="Normal 2 9" xfId="532"/>
    <cellStyle name="Normal 2_07-09 presupu..." xfId="533"/>
    <cellStyle name="Normal 2_ANALISIS REC 3" xfId="649"/>
    <cellStyle name="Normal 20" xfId="165"/>
    <cellStyle name="Normal 21" xfId="534"/>
    <cellStyle name="Normal 22" xfId="535"/>
    <cellStyle name="Normal 23" xfId="536"/>
    <cellStyle name="Normal 24" xfId="537"/>
    <cellStyle name="Normal 25" xfId="538"/>
    <cellStyle name="Normal 26" xfId="539"/>
    <cellStyle name="Normal 27" xfId="540"/>
    <cellStyle name="Normal 28" xfId="541"/>
    <cellStyle name="Normal 29" xfId="542"/>
    <cellStyle name="Normal 3" xfId="7"/>
    <cellStyle name="Normal 3 2" xfId="8"/>
    <cellStyle name="Normal 3 2 2" xfId="9"/>
    <cellStyle name="Normal 3 2 3" xfId="543"/>
    <cellStyle name="Normal 3 3" xfId="10"/>
    <cellStyle name="Normal 3 3 2" xfId="640"/>
    <cellStyle name="Normal 3 4" xfId="17"/>
    <cellStyle name="Normal 3 5" xfId="544"/>
    <cellStyle name="Normal 3_20-12 REHABILITACION ACUEDUCTO MULTIPLE JANICO" xfId="545"/>
    <cellStyle name="Normal 30" xfId="546"/>
    <cellStyle name="Normal 31" xfId="547"/>
    <cellStyle name="Normal 31_correccion de averia ac.hatillo prov.hato mayor oct.2011" xfId="643"/>
    <cellStyle name="Normal 32" xfId="548"/>
    <cellStyle name="Normal 33" xfId="549"/>
    <cellStyle name="Normal 34" xfId="550"/>
    <cellStyle name="Normal 35" xfId="551"/>
    <cellStyle name="Normal 36" xfId="552"/>
    <cellStyle name="Normal 37" xfId="553"/>
    <cellStyle name="Normal 38" xfId="630"/>
    <cellStyle name="Normal 39" xfId="632"/>
    <cellStyle name="Normal 4" xfId="11"/>
    <cellStyle name="Normal 4 2" xfId="179"/>
    <cellStyle name="Normal 4 3" xfId="554"/>
    <cellStyle name="Normal 4 3 2" xfId="555"/>
    <cellStyle name="Normal 4 3 3" xfId="556"/>
    <cellStyle name="Normal 4 4" xfId="557"/>
    <cellStyle name="Normal 4 5" xfId="558"/>
    <cellStyle name="Normal 4 6" xfId="559"/>
    <cellStyle name="Normal 4 7" xfId="560"/>
    <cellStyle name="Normal 4 8" xfId="561"/>
    <cellStyle name="Normal 4 9" xfId="562"/>
    <cellStyle name="Normal 40" xfId="642"/>
    <cellStyle name="Normal 40 2" xfId="652"/>
    <cellStyle name="Normal 40 3" xfId="655"/>
    <cellStyle name="Normal 40 4" xfId="657"/>
    <cellStyle name="Normal 45" xfId="659"/>
    <cellStyle name="Normal 5" xfId="12"/>
    <cellStyle name="Normal 5 2" xfId="22"/>
    <cellStyle name="Normal 5 2 2" xfId="180"/>
    <cellStyle name="Normal 5 2 3" xfId="563"/>
    <cellStyle name="Normal 5 2 4" xfId="564"/>
    <cellStyle name="Normal 5 3" xfId="565"/>
    <cellStyle name="Normal 5 4" xfId="566"/>
    <cellStyle name="Normal 5 5" xfId="567"/>
    <cellStyle name="Normal 5_Act.1 103-2011, Rehabilitacion y acondicionamiento de 2 depositos Nigua y el AC.MULT. EL CARRIL LA PARED, san cristobal" xfId="568"/>
    <cellStyle name="Normal 53" xfId="660"/>
    <cellStyle name="Normal 6" xfId="13"/>
    <cellStyle name="Normal 6 2" xfId="169"/>
    <cellStyle name="Normal 6 2 2" xfId="569"/>
    <cellStyle name="Normal 6 3" xfId="570"/>
    <cellStyle name="Normal 7" xfId="15"/>
    <cellStyle name="Normal 7 2" xfId="181"/>
    <cellStyle name="Normal 7 3" xfId="571"/>
    <cellStyle name="Normal 7 4" xfId="572"/>
    <cellStyle name="Normal 8" xfId="35"/>
    <cellStyle name="Normal 8 2" xfId="573"/>
    <cellStyle name="Normal 8 3" xfId="574"/>
    <cellStyle name="Normal 8 4" xfId="575"/>
    <cellStyle name="Normal 8_ACT. No. 06 al 228-09 TERMINACION REDES DEL SECTOR 1 ACUEDUCTO PALO VERDE (OCTUBRE 2011)" xfId="576"/>
    <cellStyle name="Normal 85" xfId="166"/>
    <cellStyle name="Normal 85 2" xfId="577"/>
    <cellStyle name="Normal 9" xfId="162"/>
    <cellStyle name="Normal 9 2" xfId="578"/>
    <cellStyle name="Normal 9 3" xfId="579"/>
    <cellStyle name="Normal 9 4" xfId="580"/>
    <cellStyle name="Normal_158-09 TERMINACION AC. LA GINA" xfId="658"/>
    <cellStyle name="Normal_300-04 rem. y amp. ac.mult.de partido, 2do contrato." xfId="650"/>
    <cellStyle name="Normal_502-01 alcantarillado sanitario academia de entrenamiento policial de hatilloparte b" xfId="638"/>
    <cellStyle name="Normal_Hoja1" xfId="633"/>
    <cellStyle name="Normal_Presupuesto" xfId="644"/>
    <cellStyle name="Normal_Sosua (Alcantarillado)" xfId="648"/>
    <cellStyle name="Notas 2" xfId="144"/>
    <cellStyle name="Notas 3" xfId="581"/>
    <cellStyle name="Notas 4" xfId="582"/>
    <cellStyle name="Note" xfId="145"/>
    <cellStyle name="Note 2" xfId="583"/>
    <cellStyle name="Note 3" xfId="584"/>
    <cellStyle name="Note 4" xfId="585"/>
    <cellStyle name="Note 5" xfId="586"/>
    <cellStyle name="Note 6" xfId="587"/>
    <cellStyle name="Output" xfId="146"/>
    <cellStyle name="Output 2" xfId="588"/>
    <cellStyle name="Output 3" xfId="589"/>
    <cellStyle name="Output 4" xfId="590"/>
    <cellStyle name="Percent 2" xfId="147"/>
    <cellStyle name="Percent 2 2" xfId="591"/>
    <cellStyle name="Percent 2 3" xfId="592"/>
    <cellStyle name="Percent 3" xfId="635"/>
    <cellStyle name="Porcentaje" xfId="3" builtinId="5"/>
    <cellStyle name="Porcentaje 2" xfId="593"/>
    <cellStyle name="Porcentaje 2 2" xfId="594"/>
    <cellStyle name="Porcentaje 2 3" xfId="595"/>
    <cellStyle name="Porcentual 2" xfId="14"/>
    <cellStyle name="Porcentual 2 2" xfId="32"/>
    <cellStyle name="Porcentual 2 2 2" xfId="148"/>
    <cellStyle name="Porcentual 2 2 3" xfId="149"/>
    <cellStyle name="Porcentual 2 3" xfId="150"/>
    <cellStyle name="Porcentual 2 4" xfId="596"/>
    <cellStyle name="Porcentual 2 5" xfId="597"/>
    <cellStyle name="Porcentual 2 6" xfId="598"/>
    <cellStyle name="Porcentual 2 7" xfId="599"/>
    <cellStyle name="Porcentual 2 8" xfId="600"/>
    <cellStyle name="Porcentual 2 9" xfId="601"/>
    <cellStyle name="Porcentual 2_304-12 medidores SAN CRISTOBAL" xfId="602"/>
    <cellStyle name="Porcentual 3" xfId="19"/>
    <cellStyle name="Porcentual 3 2" xfId="21"/>
    <cellStyle name="Porcentual 4" xfId="151"/>
    <cellStyle name="Porcentual 5" xfId="33"/>
    <cellStyle name="Salida 2" xfId="152"/>
    <cellStyle name="Salida 3" xfId="603"/>
    <cellStyle name="Salida 4" xfId="604"/>
    <cellStyle name="Satisfaisant" xfId="605"/>
    <cellStyle name="Sheet Title" xfId="606"/>
    <cellStyle name="Sortie" xfId="607"/>
    <cellStyle name="Texte explicatif" xfId="608"/>
    <cellStyle name="Texto de advertencia 2" xfId="153"/>
    <cellStyle name="Texto de advertencia 3" xfId="609"/>
    <cellStyle name="Texto explicativo 2" xfId="154"/>
    <cellStyle name="Texto explicativo 3" xfId="610"/>
    <cellStyle name="Title" xfId="155"/>
    <cellStyle name="Title 2" xfId="611"/>
    <cellStyle name="Title 3" xfId="612"/>
    <cellStyle name="Title 4" xfId="613"/>
    <cellStyle name="Titre" xfId="614"/>
    <cellStyle name="Titre 1" xfId="615"/>
    <cellStyle name="Titre 2" xfId="616"/>
    <cellStyle name="Titre 3" xfId="617"/>
    <cellStyle name="Titre 4" xfId="618"/>
    <cellStyle name="Título 1 2" xfId="156"/>
    <cellStyle name="Título 1 3" xfId="619"/>
    <cellStyle name="Título 1 4" xfId="620"/>
    <cellStyle name="Título 2 2" xfId="157"/>
    <cellStyle name="Título 2 3" xfId="621"/>
    <cellStyle name="Título 2 4" xfId="622"/>
    <cellStyle name="Título 3 2" xfId="158"/>
    <cellStyle name="Título 3 3" xfId="623"/>
    <cellStyle name="Título 3 4" xfId="624"/>
    <cellStyle name="Título 4" xfId="159"/>
    <cellStyle name="Título 5" xfId="625"/>
    <cellStyle name="Título 6" xfId="626"/>
    <cellStyle name="Total 2" xfId="160"/>
    <cellStyle name="Total 3" xfId="627"/>
    <cellStyle name="Vérification" xfId="628"/>
    <cellStyle name="Währung" xfId="629"/>
    <cellStyle name="Warning Text" xfId="161"/>
    <cellStyle name="Warning Text 2" xfId="6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114299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114299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104774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104774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114299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114299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104774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104774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85724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76199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66674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858</xdr:row>
      <xdr:rowOff>0</xdr:rowOff>
    </xdr:from>
    <xdr:to>
      <xdr:col>1</xdr:col>
      <xdr:colOff>1304925</xdr:colOff>
      <xdr:row>859</xdr:row>
      <xdr:rowOff>57149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06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114301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104776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104776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114301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114301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104776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857</xdr:row>
      <xdr:rowOff>0</xdr:rowOff>
    </xdr:from>
    <xdr:to>
      <xdr:col>1</xdr:col>
      <xdr:colOff>1409700</xdr:colOff>
      <xdr:row>858</xdr:row>
      <xdr:rowOff>104776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1479042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862</xdr:row>
      <xdr:rowOff>1047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862</xdr:row>
      <xdr:rowOff>1047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153448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1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153448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1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862</xdr:row>
      <xdr:rowOff>1047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862</xdr:row>
      <xdr:rowOff>1047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153448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1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153448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1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139003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129478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91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1304925</xdr:colOff>
      <xdr:row>861</xdr:row>
      <xdr:rowOff>119953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0" cy="28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859</xdr:row>
      <xdr:rowOff>102420</xdr:rowOff>
    </xdr:from>
    <xdr:to>
      <xdr:col>1</xdr:col>
      <xdr:colOff>1409700</xdr:colOff>
      <xdr:row>861</xdr:row>
      <xdr:rowOff>134702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30470"/>
          <a:ext cx="104775" cy="356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861</xdr:row>
      <xdr:rowOff>153448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15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861</xdr:row>
      <xdr:rowOff>153448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15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862</xdr:row>
      <xdr:rowOff>1047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2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862</xdr:row>
      <xdr:rowOff>1047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2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861</xdr:row>
      <xdr:rowOff>153448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15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860</xdr:row>
      <xdr:rowOff>0</xdr:rowOff>
    </xdr:from>
    <xdr:to>
      <xdr:col>1</xdr:col>
      <xdr:colOff>1409700</xdr:colOff>
      <xdr:row>861</xdr:row>
      <xdr:rowOff>153448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148389975"/>
          <a:ext cx="104775" cy="315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414844</xdr:colOff>
      <xdr:row>851</xdr:row>
      <xdr:rowOff>15979</xdr:rowOff>
    </xdr:from>
    <xdr:to>
      <xdr:col>1</xdr:col>
      <xdr:colOff>2580194</xdr:colOff>
      <xdr:row>851</xdr:row>
      <xdr:rowOff>15979</xdr:rowOff>
    </xdr:to>
    <xdr:cxnSp macro="">
      <xdr:nvCxnSpPr>
        <xdr:cNvPr id="160" name="Conector recto 75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CxnSpPr/>
      </xdr:nvCxnSpPr>
      <xdr:spPr>
        <a:xfrm>
          <a:off x="414844" y="146786704"/>
          <a:ext cx="267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67235</xdr:colOff>
      <xdr:row>850</xdr:row>
      <xdr:rowOff>134470</xdr:rowOff>
    </xdr:from>
    <xdr:to>
      <xdr:col>5</xdr:col>
      <xdr:colOff>889697</xdr:colOff>
      <xdr:row>851</xdr:row>
      <xdr:rowOff>0</xdr:rowOff>
    </xdr:to>
    <xdr:cxnSp macro="">
      <xdr:nvCxnSpPr>
        <xdr:cNvPr id="161" name="Conector recto 76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CxnSpPr/>
      </xdr:nvCxnSpPr>
      <xdr:spPr>
        <a:xfrm>
          <a:off x="4527176" y="150651882"/>
          <a:ext cx="2861933" cy="2241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1529327</xdr:colOff>
      <xdr:row>858</xdr:row>
      <xdr:rowOff>17513</xdr:rowOff>
    </xdr:from>
    <xdr:to>
      <xdr:col>3</xdr:col>
      <xdr:colOff>35437</xdr:colOff>
      <xdr:row>858</xdr:row>
      <xdr:rowOff>17513</xdr:rowOff>
    </xdr:to>
    <xdr:cxnSp macro="">
      <xdr:nvCxnSpPr>
        <xdr:cNvPr id="162" name="Conector recto 77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CxnSpPr/>
      </xdr:nvCxnSpPr>
      <xdr:spPr>
        <a:xfrm>
          <a:off x="2043677" y="148083638"/>
          <a:ext cx="30685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1409700</xdr:colOff>
      <xdr:row>839</xdr:row>
      <xdr:rowOff>85725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144665700"/>
          <a:ext cx="1047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1409700</xdr:colOff>
      <xdr:row>839</xdr:row>
      <xdr:rowOff>85725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144665700"/>
          <a:ext cx="1047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841</xdr:row>
      <xdr:rowOff>0</xdr:rowOff>
    </xdr:from>
    <xdr:ext cx="104775" cy="242607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145151475"/>
          <a:ext cx="104775" cy="24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841</xdr:row>
      <xdr:rowOff>0</xdr:rowOff>
    </xdr:from>
    <xdr:ext cx="104775" cy="242607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145151475"/>
          <a:ext cx="104775" cy="24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844</xdr:row>
      <xdr:rowOff>0</xdr:rowOff>
    </xdr:from>
    <xdr:ext cx="104775" cy="242607"/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145637250"/>
          <a:ext cx="104775" cy="24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844</xdr:row>
      <xdr:rowOff>0</xdr:rowOff>
    </xdr:from>
    <xdr:ext cx="104775" cy="242607"/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145637250"/>
          <a:ext cx="104775" cy="24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DIRFIS01\DSFO%20Costos\Users\fiordaliza.guillen\Desktop\DSFO%20Costos\REVISION%20ADICIONALES\ZONA%20IV\086-2018\PRESUPUESTO%20BASE%20086-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BASE "/>
      <sheetName val="SOMETIDOS ADICIONAL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926"/>
  <sheetViews>
    <sheetView tabSelected="1" view="pageBreakPreview" topLeftCell="A818" zoomScale="85" zoomScaleNormal="100" zoomScaleSheetLayoutView="85" workbookViewId="0">
      <selection activeCell="K845" sqref="K845"/>
    </sheetView>
  </sheetViews>
  <sheetFormatPr baseColWidth="10" defaultRowHeight="12.75"/>
  <cols>
    <col min="1" max="1" width="7.7109375" style="1" customWidth="1"/>
    <col min="2" max="2" width="59.140625" style="1" bestFit="1" customWidth="1"/>
    <col min="3" max="3" width="9.28515625" style="1" bestFit="1" customWidth="1"/>
    <col min="4" max="4" width="8" style="1" bestFit="1" customWidth="1"/>
    <col min="5" max="5" width="13.28515625" style="104" customWidth="1"/>
    <col min="6" max="6" width="13.85546875" style="140" bestFit="1" customWidth="1"/>
    <col min="7" max="7" width="14.140625" style="1" bestFit="1" customWidth="1"/>
    <col min="8" max="9" width="11.42578125" style="1"/>
    <col min="10" max="10" width="12.28515625" style="1" bestFit="1" customWidth="1"/>
    <col min="11" max="12" width="11.42578125" style="1"/>
    <col min="13" max="13" width="13.140625" style="1" bestFit="1" customWidth="1"/>
    <col min="14" max="16384" width="11.42578125" style="1"/>
  </cols>
  <sheetData>
    <row r="1" spans="1:7" hidden="1"/>
    <row r="2" spans="1:7" ht="18.75" customHeight="1">
      <c r="A2" s="412" t="s">
        <v>247</v>
      </c>
      <c r="B2" s="412"/>
      <c r="C2" s="412"/>
      <c r="D2" s="412"/>
      <c r="E2" s="412"/>
      <c r="F2" s="412"/>
    </row>
    <row r="3" spans="1:7" s="2" customFormat="1" ht="16.5" customHeight="1">
      <c r="A3" s="412" t="s">
        <v>248</v>
      </c>
      <c r="B3" s="412"/>
      <c r="C3" s="412"/>
      <c r="D3" s="412"/>
      <c r="E3" s="412"/>
      <c r="F3" s="412"/>
    </row>
    <row r="4" spans="1:7" s="2" customFormat="1">
      <c r="A4" s="413" t="s">
        <v>249</v>
      </c>
      <c r="B4" s="413"/>
      <c r="C4" s="413"/>
      <c r="D4" s="413"/>
      <c r="E4" s="413"/>
      <c r="F4" s="413"/>
    </row>
    <row r="5" spans="1:7" s="3" customFormat="1">
      <c r="A5" s="4"/>
      <c r="B5" s="4"/>
      <c r="C5" s="4"/>
      <c r="D5" s="4"/>
      <c r="E5" s="105"/>
      <c r="F5" s="141"/>
    </row>
    <row r="6" spans="1:7">
      <c r="A6" s="414" t="s">
        <v>246</v>
      </c>
      <c r="B6" s="414"/>
      <c r="C6" s="414"/>
      <c r="D6" s="414"/>
      <c r="E6" s="414"/>
      <c r="F6" s="414"/>
    </row>
    <row r="7" spans="1:7">
      <c r="A7" s="26" t="s">
        <v>77</v>
      </c>
      <c r="B7" s="26"/>
      <c r="C7" s="26"/>
      <c r="D7" s="26"/>
      <c r="E7" s="106" t="s">
        <v>78</v>
      </c>
      <c r="F7" s="142"/>
    </row>
    <row r="8" spans="1:7">
      <c r="A8" s="411" t="s">
        <v>250</v>
      </c>
      <c r="B8" s="411"/>
      <c r="C8" s="26"/>
      <c r="D8" s="26"/>
      <c r="E8" s="106"/>
      <c r="F8" s="142"/>
    </row>
    <row r="9" spans="1:7">
      <c r="A9" s="411" t="s">
        <v>251</v>
      </c>
      <c r="B9" s="411"/>
      <c r="C9" s="26"/>
      <c r="D9" s="26"/>
      <c r="E9" s="106"/>
      <c r="F9" s="142"/>
    </row>
    <row r="10" spans="1:7">
      <c r="A10" s="26"/>
      <c r="B10" s="26"/>
      <c r="C10" s="26"/>
      <c r="D10" s="26"/>
      <c r="E10" s="106"/>
      <c r="F10" s="142"/>
    </row>
    <row r="11" spans="1:7" s="143" customFormat="1">
      <c r="A11" s="415" t="s">
        <v>322</v>
      </c>
      <c r="B11" s="416"/>
      <c r="C11" s="416"/>
      <c r="D11" s="416"/>
      <c r="E11" s="416"/>
      <c r="F11" s="416"/>
    </row>
    <row r="12" spans="1:7" s="143" customFormat="1">
      <c r="A12" s="27" t="s">
        <v>30</v>
      </c>
      <c r="B12" s="27" t="s">
        <v>79</v>
      </c>
      <c r="C12" s="27" t="s">
        <v>69</v>
      </c>
      <c r="D12" s="27" t="s">
        <v>80</v>
      </c>
      <c r="E12" s="107" t="s">
        <v>31</v>
      </c>
      <c r="F12" s="144" t="s">
        <v>70</v>
      </c>
    </row>
    <row r="13" spans="1:7" s="143" customFormat="1">
      <c r="A13" s="119"/>
      <c r="B13" s="119"/>
      <c r="C13" s="397"/>
      <c r="D13" s="119"/>
      <c r="E13" s="398"/>
      <c r="F13" s="399"/>
    </row>
    <row r="14" spans="1:7" s="143" customFormat="1" ht="13.5" customHeight="1">
      <c r="A14" s="145" t="s">
        <v>3</v>
      </c>
      <c r="B14" s="146" t="s">
        <v>81</v>
      </c>
      <c r="C14" s="147"/>
      <c r="D14" s="148"/>
      <c r="E14" s="149"/>
      <c r="F14" s="150"/>
    </row>
    <row r="15" spans="1:7" s="143" customFormat="1">
      <c r="A15" s="151"/>
      <c r="B15" s="152"/>
      <c r="C15" s="147"/>
      <c r="D15" s="148"/>
      <c r="E15" s="149"/>
      <c r="F15" s="150"/>
    </row>
    <row r="16" spans="1:7" s="143" customFormat="1">
      <c r="A16" s="28">
        <v>1</v>
      </c>
      <c r="B16" s="29" t="s">
        <v>32</v>
      </c>
      <c r="C16" s="147">
        <v>1</v>
      </c>
      <c r="D16" s="10" t="s">
        <v>2</v>
      </c>
      <c r="E16" s="25">
        <v>6238.7</v>
      </c>
      <c r="F16" s="150">
        <f>ROUND((C16*E16),2)</f>
        <v>6238.7</v>
      </c>
      <c r="G16" s="153"/>
    </row>
    <row r="17" spans="1:8" s="143" customFormat="1">
      <c r="A17" s="14"/>
      <c r="B17" s="29"/>
      <c r="C17" s="147"/>
      <c r="D17" s="10"/>
      <c r="E17" s="25"/>
      <c r="F17" s="150"/>
      <c r="G17" s="153"/>
      <c r="H17" s="153"/>
    </row>
    <row r="18" spans="1:8" s="143" customFormat="1">
      <c r="A18" s="30">
        <v>2</v>
      </c>
      <c r="B18" s="31" t="s">
        <v>82</v>
      </c>
      <c r="C18" s="147"/>
      <c r="D18" s="32"/>
      <c r="E18" s="25"/>
      <c r="F18" s="150"/>
      <c r="G18" s="153"/>
      <c r="H18" s="153"/>
    </row>
    <row r="19" spans="1:8" s="143" customFormat="1">
      <c r="A19" s="33">
        <v>2.1</v>
      </c>
      <c r="B19" s="154" t="s">
        <v>83</v>
      </c>
      <c r="C19" s="147">
        <v>140</v>
      </c>
      <c r="D19" s="10" t="s">
        <v>28</v>
      </c>
      <c r="E19" s="25">
        <v>64.48</v>
      </c>
      <c r="F19" s="150">
        <f>ROUND((C19*E19),2)</f>
        <v>9027.2000000000007</v>
      </c>
      <c r="G19" s="153"/>
      <c r="H19" s="153"/>
    </row>
    <row r="20" spans="1:8" s="143" customFormat="1">
      <c r="A20" s="33">
        <v>2.2000000000000002</v>
      </c>
      <c r="B20" s="154" t="s">
        <v>84</v>
      </c>
      <c r="C20" s="147">
        <v>52.5</v>
      </c>
      <c r="D20" s="32" t="s">
        <v>15</v>
      </c>
      <c r="E20" s="25">
        <v>70.88</v>
      </c>
      <c r="F20" s="150">
        <f>ROUND((C20*E20),2)</f>
        <v>3721.2</v>
      </c>
      <c r="G20" s="153"/>
      <c r="H20" s="153"/>
    </row>
    <row r="21" spans="1:8" s="143" customFormat="1">
      <c r="A21" s="33">
        <v>2.2999999999999998</v>
      </c>
      <c r="B21" s="34" t="s">
        <v>85</v>
      </c>
      <c r="C21" s="147">
        <v>3.54</v>
      </c>
      <c r="D21" s="32" t="s">
        <v>14</v>
      </c>
      <c r="E21" s="25">
        <v>251.2</v>
      </c>
      <c r="F21" s="150">
        <f>ROUND((C21*E21),2)</f>
        <v>889.25</v>
      </c>
      <c r="G21" s="153"/>
      <c r="H21" s="153"/>
    </row>
    <row r="22" spans="1:8" s="143" customFormat="1">
      <c r="A22" s="14"/>
      <c r="B22" s="29"/>
      <c r="C22" s="147"/>
      <c r="D22" s="10"/>
      <c r="E22" s="25"/>
      <c r="F22" s="150"/>
      <c r="G22" s="153"/>
      <c r="H22" s="153"/>
    </row>
    <row r="23" spans="1:8" s="143" customFormat="1">
      <c r="A23" s="35">
        <v>3</v>
      </c>
      <c r="B23" s="36" t="s">
        <v>12</v>
      </c>
      <c r="C23" s="147"/>
      <c r="D23" s="10"/>
      <c r="E23" s="25"/>
      <c r="F23" s="150"/>
      <c r="G23" s="153"/>
      <c r="H23" s="153"/>
    </row>
    <row r="24" spans="1:8" s="143" customFormat="1">
      <c r="A24" s="7">
        <v>3.1</v>
      </c>
      <c r="B24" s="37" t="s">
        <v>86</v>
      </c>
      <c r="C24" s="147">
        <v>98.88</v>
      </c>
      <c r="D24" s="10" t="s">
        <v>14</v>
      </c>
      <c r="E24" s="25">
        <v>172.66</v>
      </c>
      <c r="F24" s="150">
        <f>ROUND((C24*E24),2)</f>
        <v>17072.62</v>
      </c>
      <c r="G24" s="153"/>
      <c r="H24" s="153"/>
    </row>
    <row r="25" spans="1:8" s="143" customFormat="1" ht="13.5" customHeight="1">
      <c r="A25" s="7">
        <v>3.2</v>
      </c>
      <c r="B25" s="37" t="s">
        <v>87</v>
      </c>
      <c r="C25" s="147">
        <v>52.5</v>
      </c>
      <c r="D25" s="10" t="s">
        <v>15</v>
      </c>
      <c r="E25" s="25">
        <v>36.76</v>
      </c>
      <c r="F25" s="150">
        <f>ROUND((C25*E25),2)</f>
        <v>1929.9</v>
      </c>
      <c r="G25" s="153"/>
      <c r="H25" s="153"/>
    </row>
    <row r="26" spans="1:8" s="143" customFormat="1" ht="13.5" customHeight="1">
      <c r="A26" s="7">
        <v>3.3</v>
      </c>
      <c r="B26" s="38" t="s">
        <v>33</v>
      </c>
      <c r="C26" s="147">
        <v>7</v>
      </c>
      <c r="D26" s="10" t="s">
        <v>14</v>
      </c>
      <c r="E26" s="25">
        <v>1095.8399999999999</v>
      </c>
      <c r="F26" s="150">
        <f>ROUND((C26*E26),2)</f>
        <v>7670.88</v>
      </c>
      <c r="G26" s="153"/>
      <c r="H26" s="153"/>
    </row>
    <row r="27" spans="1:8" s="143" customFormat="1" ht="13.5" customHeight="1">
      <c r="A27" s="39">
        <v>3.4</v>
      </c>
      <c r="B27" s="34" t="s">
        <v>88</v>
      </c>
      <c r="C27" s="147">
        <v>85.13</v>
      </c>
      <c r="D27" s="10" t="s">
        <v>14</v>
      </c>
      <c r="E27" s="25">
        <v>189</v>
      </c>
      <c r="F27" s="150">
        <f>ROUND((C27*E27),2)</f>
        <v>16089.57</v>
      </c>
      <c r="G27" s="153"/>
      <c r="H27" s="153"/>
    </row>
    <row r="28" spans="1:8" s="143" customFormat="1" ht="13.5" customHeight="1">
      <c r="A28" s="7">
        <v>3.5</v>
      </c>
      <c r="B28" s="34" t="s">
        <v>85</v>
      </c>
      <c r="C28" s="147">
        <v>16.5</v>
      </c>
      <c r="D28" s="10" t="s">
        <v>14</v>
      </c>
      <c r="E28" s="25">
        <v>129.12</v>
      </c>
      <c r="F28" s="150">
        <f>ROUND((C28*E28),2)</f>
        <v>2130.48</v>
      </c>
      <c r="G28" s="153"/>
      <c r="H28" s="153"/>
    </row>
    <row r="29" spans="1:8" s="143" customFormat="1" ht="13.5" customHeight="1">
      <c r="A29" s="40"/>
      <c r="B29" s="41"/>
      <c r="C29" s="147"/>
      <c r="D29" s="10"/>
      <c r="E29" s="25"/>
      <c r="F29" s="150"/>
      <c r="G29" s="153"/>
      <c r="H29" s="153"/>
    </row>
    <row r="30" spans="1:8" s="143" customFormat="1" ht="13.5" customHeight="1">
      <c r="A30" s="40">
        <v>4</v>
      </c>
      <c r="B30" s="36" t="s">
        <v>18</v>
      </c>
      <c r="C30" s="147"/>
      <c r="D30" s="10"/>
      <c r="E30" s="25"/>
      <c r="F30" s="150"/>
      <c r="G30" s="153"/>
      <c r="H30" s="153"/>
    </row>
    <row r="31" spans="1:8" s="143" customFormat="1" ht="13.5" customHeight="1">
      <c r="A31" s="42">
        <v>4.0999999999999996</v>
      </c>
      <c r="B31" s="29" t="s">
        <v>89</v>
      </c>
      <c r="C31" s="147">
        <v>72.099999999999994</v>
      </c>
      <c r="D31" s="10" t="s">
        <v>13</v>
      </c>
      <c r="E31" s="25">
        <v>836.79000000000008</v>
      </c>
      <c r="F31" s="150">
        <f>ROUND((C31*E31),2)</f>
        <v>60332.56</v>
      </c>
      <c r="G31" s="153"/>
      <c r="H31" s="153"/>
    </row>
    <row r="32" spans="1:8" s="143" customFormat="1" ht="13.5" customHeight="1">
      <c r="A32" s="42"/>
      <c r="B32" s="29"/>
      <c r="C32" s="147"/>
      <c r="D32" s="10"/>
      <c r="E32" s="25"/>
      <c r="F32" s="150"/>
      <c r="G32" s="153"/>
      <c r="H32" s="153"/>
    </row>
    <row r="33" spans="1:8" s="143" customFormat="1" ht="13.5" customHeight="1">
      <c r="A33" s="40">
        <v>5</v>
      </c>
      <c r="B33" s="36" t="s">
        <v>19</v>
      </c>
      <c r="C33" s="147"/>
      <c r="D33" s="10"/>
      <c r="E33" s="25"/>
      <c r="F33" s="150"/>
      <c r="G33" s="153"/>
      <c r="H33" s="153"/>
    </row>
    <row r="34" spans="1:8" s="143" customFormat="1" ht="13.5" customHeight="1">
      <c r="A34" s="42">
        <v>5.0999999999999996</v>
      </c>
      <c r="B34" s="29" t="s">
        <v>89</v>
      </c>
      <c r="C34" s="147">
        <v>72.099999999999994</v>
      </c>
      <c r="D34" s="10" t="s">
        <v>13</v>
      </c>
      <c r="E34" s="25">
        <v>27.86</v>
      </c>
      <c r="F34" s="150">
        <f>ROUND((C34*E34),2)</f>
        <v>2008.71</v>
      </c>
      <c r="G34" s="153"/>
      <c r="H34" s="153"/>
    </row>
    <row r="35" spans="1:8" s="143" customFormat="1" ht="14.25" customHeight="1">
      <c r="A35" s="42"/>
      <c r="B35" s="29"/>
      <c r="C35" s="147"/>
      <c r="D35" s="10"/>
      <c r="E35" s="25"/>
      <c r="F35" s="150"/>
      <c r="G35" s="153"/>
      <c r="H35" s="153"/>
    </row>
    <row r="36" spans="1:8" s="143" customFormat="1">
      <c r="A36" s="35">
        <v>6</v>
      </c>
      <c r="B36" s="43" t="s">
        <v>90</v>
      </c>
      <c r="C36" s="147"/>
      <c r="D36" s="10"/>
      <c r="E36" s="25"/>
      <c r="F36" s="150"/>
      <c r="G36" s="153"/>
      <c r="H36" s="153"/>
    </row>
    <row r="37" spans="1:8" s="143" customFormat="1" ht="21" customHeight="1">
      <c r="A37" s="42">
        <v>6.1</v>
      </c>
      <c r="B37" s="29" t="s">
        <v>91</v>
      </c>
      <c r="C37" s="147">
        <v>1</v>
      </c>
      <c r="D37" s="10" t="s">
        <v>2</v>
      </c>
      <c r="E37" s="25">
        <v>29435.64</v>
      </c>
      <c r="F37" s="150">
        <f>ROUND((C37*E37),2)</f>
        <v>29435.64</v>
      </c>
      <c r="G37" s="153"/>
      <c r="H37" s="153"/>
    </row>
    <row r="38" spans="1:8" s="143" customFormat="1" ht="13.5" customHeight="1">
      <c r="A38" s="40">
        <v>7</v>
      </c>
      <c r="B38" s="155" t="s">
        <v>76</v>
      </c>
      <c r="C38" s="147">
        <v>70</v>
      </c>
      <c r="D38" s="156" t="s">
        <v>13</v>
      </c>
      <c r="E38" s="25">
        <v>98.4</v>
      </c>
      <c r="F38" s="157">
        <f>ROUND(C38*E38,2)</f>
        <v>6888</v>
      </c>
      <c r="G38" s="153"/>
      <c r="H38" s="153"/>
    </row>
    <row r="39" spans="1:8" s="143" customFormat="1" ht="13.5" customHeight="1">
      <c r="A39" s="42"/>
      <c r="B39" s="29"/>
      <c r="C39" s="147"/>
      <c r="D39" s="10"/>
      <c r="E39" s="25"/>
      <c r="F39" s="150"/>
      <c r="G39" s="153"/>
      <c r="H39" s="153"/>
    </row>
    <row r="40" spans="1:8" s="143" customFormat="1" ht="13.5" customHeight="1">
      <c r="A40" s="35">
        <v>8</v>
      </c>
      <c r="B40" s="44" t="s">
        <v>92</v>
      </c>
      <c r="C40" s="147"/>
      <c r="D40" s="10"/>
      <c r="E40" s="25"/>
      <c r="F40" s="150"/>
      <c r="G40" s="153"/>
      <c r="H40" s="153"/>
    </row>
    <row r="41" spans="1:8" s="143" customFormat="1" ht="13.5" customHeight="1">
      <c r="A41" s="14">
        <v>8.1</v>
      </c>
      <c r="B41" s="29" t="s">
        <v>32</v>
      </c>
      <c r="C41" s="147">
        <v>69.48</v>
      </c>
      <c r="D41" s="10" t="s">
        <v>13</v>
      </c>
      <c r="E41" s="25">
        <v>34.950000000000003</v>
      </c>
      <c r="F41" s="150">
        <f t="shared" ref="F41:F64" si="0">ROUND((C41*E41),2)</f>
        <v>2428.33</v>
      </c>
      <c r="G41" s="153"/>
      <c r="H41" s="153"/>
    </row>
    <row r="42" spans="1:8" s="143" customFormat="1" ht="13.5" customHeight="1">
      <c r="A42" s="14">
        <v>8.1999999999999993</v>
      </c>
      <c r="B42" s="8" t="s">
        <v>93</v>
      </c>
      <c r="C42" s="147">
        <v>69.48</v>
      </c>
      <c r="D42" s="10" t="s">
        <v>13</v>
      </c>
      <c r="E42" s="25">
        <v>220.21</v>
      </c>
      <c r="F42" s="150">
        <f t="shared" si="0"/>
        <v>15300.19</v>
      </c>
      <c r="G42" s="153"/>
      <c r="H42" s="153"/>
    </row>
    <row r="43" spans="1:8" s="143" customFormat="1" ht="13.5" customHeight="1">
      <c r="A43" s="14">
        <v>8.3000000000000007</v>
      </c>
      <c r="B43" s="8" t="s">
        <v>94</v>
      </c>
      <c r="C43" s="147">
        <v>69.48</v>
      </c>
      <c r="D43" s="10" t="s">
        <v>13</v>
      </c>
      <c r="E43" s="25">
        <v>19.95</v>
      </c>
      <c r="F43" s="150">
        <f t="shared" si="0"/>
        <v>1386.13</v>
      </c>
      <c r="G43" s="153"/>
      <c r="H43" s="153"/>
    </row>
    <row r="44" spans="1:8" s="143" customFormat="1" ht="13.5" customHeight="1">
      <c r="A44" s="14">
        <v>8.4</v>
      </c>
      <c r="B44" s="8" t="s">
        <v>95</v>
      </c>
      <c r="C44" s="147">
        <v>12</v>
      </c>
      <c r="D44" s="10" t="s">
        <v>2</v>
      </c>
      <c r="E44" s="45">
        <v>2100</v>
      </c>
      <c r="F44" s="150">
        <f t="shared" si="0"/>
        <v>25200</v>
      </c>
      <c r="G44" s="153"/>
      <c r="H44" s="153"/>
    </row>
    <row r="45" spans="1:8" s="143" customFormat="1" ht="13.5" customHeight="1">
      <c r="A45" s="14">
        <v>8.5</v>
      </c>
      <c r="B45" s="8" t="s">
        <v>96</v>
      </c>
      <c r="C45" s="147">
        <v>12</v>
      </c>
      <c r="D45" s="10" t="s">
        <v>2</v>
      </c>
      <c r="E45" s="45">
        <v>85.31</v>
      </c>
      <c r="F45" s="150">
        <f t="shared" si="0"/>
        <v>1023.72</v>
      </c>
      <c r="G45" s="153"/>
      <c r="H45" s="153"/>
    </row>
    <row r="46" spans="1:8" s="143" customFormat="1" ht="13.5" customHeight="1">
      <c r="A46" s="14">
        <v>8.6</v>
      </c>
      <c r="B46" s="8" t="s">
        <v>97</v>
      </c>
      <c r="C46" s="147">
        <v>12</v>
      </c>
      <c r="D46" s="10" t="s">
        <v>2</v>
      </c>
      <c r="E46" s="45">
        <v>99.17</v>
      </c>
      <c r="F46" s="150">
        <f t="shared" si="0"/>
        <v>1190.04</v>
      </c>
      <c r="G46" s="153"/>
      <c r="H46" s="153"/>
    </row>
    <row r="47" spans="1:8" s="143" customFormat="1" ht="13.5" customHeight="1">
      <c r="A47" s="14">
        <v>8.6999999999999993</v>
      </c>
      <c r="B47" s="8" t="s">
        <v>35</v>
      </c>
      <c r="C47" s="147">
        <v>12</v>
      </c>
      <c r="D47" s="10" t="s">
        <v>2</v>
      </c>
      <c r="E47" s="45">
        <v>262.5</v>
      </c>
      <c r="F47" s="150">
        <f t="shared" si="0"/>
        <v>3150</v>
      </c>
      <c r="G47" s="153"/>
      <c r="H47" s="153"/>
    </row>
    <row r="48" spans="1:8" s="143" customFormat="1" ht="13.5" customHeight="1">
      <c r="A48" s="14">
        <v>8.8000000000000007</v>
      </c>
      <c r="B48" s="37" t="s">
        <v>73</v>
      </c>
      <c r="C48" s="147">
        <v>46.08</v>
      </c>
      <c r="D48" s="10" t="s">
        <v>14</v>
      </c>
      <c r="E48" s="45">
        <v>172.66</v>
      </c>
      <c r="F48" s="150">
        <f t="shared" si="0"/>
        <v>7956.17</v>
      </c>
      <c r="G48" s="153"/>
      <c r="H48" s="153"/>
    </row>
    <row r="49" spans="1:8" s="143" customFormat="1" ht="13.5" customHeight="1">
      <c r="A49" s="14">
        <v>8.9</v>
      </c>
      <c r="B49" s="8" t="s">
        <v>33</v>
      </c>
      <c r="C49" s="147">
        <v>4.4399999999999995</v>
      </c>
      <c r="D49" s="10" t="s">
        <v>14</v>
      </c>
      <c r="E49" s="24">
        <v>1085.19</v>
      </c>
      <c r="F49" s="150">
        <f t="shared" si="0"/>
        <v>4818.24</v>
      </c>
      <c r="G49" s="153"/>
      <c r="H49" s="153"/>
    </row>
    <row r="50" spans="1:8" s="143" customFormat="1" ht="13.5" customHeight="1">
      <c r="A50" s="46">
        <v>8.1</v>
      </c>
      <c r="B50" s="8" t="s">
        <v>45</v>
      </c>
      <c r="C50" s="147">
        <v>39.599999999999994</v>
      </c>
      <c r="D50" s="10" t="s">
        <v>14</v>
      </c>
      <c r="E50" s="45">
        <v>223.28</v>
      </c>
      <c r="F50" s="150">
        <f t="shared" si="0"/>
        <v>8841.89</v>
      </c>
      <c r="G50" s="153"/>
      <c r="H50" s="153"/>
    </row>
    <row r="51" spans="1:8" s="143" customFormat="1" ht="13.5" customHeight="1">
      <c r="A51" s="46">
        <v>8.11</v>
      </c>
      <c r="B51" s="34" t="s">
        <v>85</v>
      </c>
      <c r="C51" s="147">
        <v>7.8000000000000007</v>
      </c>
      <c r="D51" s="10" t="s">
        <v>14</v>
      </c>
      <c r="E51" s="45">
        <v>251.2</v>
      </c>
      <c r="F51" s="150">
        <f t="shared" si="0"/>
        <v>1959.36</v>
      </c>
      <c r="G51" s="153"/>
      <c r="H51" s="153"/>
    </row>
    <row r="52" spans="1:8" s="143" customFormat="1" ht="13.5" customHeight="1">
      <c r="A52" s="46">
        <v>8.1199999999999992</v>
      </c>
      <c r="B52" s="8" t="s">
        <v>46</v>
      </c>
      <c r="C52" s="147">
        <v>12</v>
      </c>
      <c r="D52" s="10" t="s">
        <v>2</v>
      </c>
      <c r="E52" s="45">
        <v>1417.04</v>
      </c>
      <c r="F52" s="150">
        <f t="shared" si="0"/>
        <v>17004.48</v>
      </c>
      <c r="G52" s="153"/>
      <c r="H52" s="153"/>
    </row>
    <row r="53" spans="1:8" s="143" customFormat="1" ht="7.5" customHeight="1">
      <c r="A53" s="47"/>
      <c r="B53" s="29"/>
      <c r="C53" s="147"/>
      <c r="D53" s="10"/>
      <c r="E53" s="25"/>
      <c r="F53" s="150"/>
      <c r="G53" s="153"/>
      <c r="H53" s="153"/>
    </row>
    <row r="54" spans="1:8" s="143" customFormat="1" ht="13.5" customHeight="1">
      <c r="A54" s="30">
        <v>9</v>
      </c>
      <c r="B54" s="31" t="s">
        <v>98</v>
      </c>
      <c r="C54" s="147"/>
      <c r="D54" s="32"/>
      <c r="E54" s="48"/>
      <c r="F54" s="150"/>
      <c r="G54" s="153"/>
      <c r="H54" s="153"/>
    </row>
    <row r="55" spans="1:8" s="143" customFormat="1">
      <c r="A55" s="33">
        <v>9.1</v>
      </c>
      <c r="B55" s="154" t="s">
        <v>99</v>
      </c>
      <c r="C55" s="147">
        <v>13.13</v>
      </c>
      <c r="D55" s="10" t="s">
        <v>14</v>
      </c>
      <c r="E55" s="48">
        <v>172.66</v>
      </c>
      <c r="F55" s="150">
        <f t="shared" si="0"/>
        <v>2267.0300000000002</v>
      </c>
      <c r="G55" s="153"/>
      <c r="H55" s="153"/>
    </row>
    <row r="56" spans="1:8" s="143" customFormat="1">
      <c r="A56" s="49">
        <v>9.1999999999999993</v>
      </c>
      <c r="B56" s="50" t="s">
        <v>85</v>
      </c>
      <c r="C56" s="158">
        <v>13.65</v>
      </c>
      <c r="D56" s="51" t="s">
        <v>14</v>
      </c>
      <c r="E56" s="159">
        <v>251.2</v>
      </c>
      <c r="F56" s="160">
        <f t="shared" si="0"/>
        <v>3428.88</v>
      </c>
      <c r="G56" s="153"/>
      <c r="H56" s="153"/>
    </row>
    <row r="57" spans="1:8" s="143" customFormat="1">
      <c r="A57" s="33">
        <v>9.3000000000000007</v>
      </c>
      <c r="B57" s="154" t="s">
        <v>100</v>
      </c>
      <c r="C57" s="147">
        <v>13.13</v>
      </c>
      <c r="D57" s="32" t="s">
        <v>14</v>
      </c>
      <c r="E57" s="48">
        <v>572.37</v>
      </c>
      <c r="F57" s="150">
        <f t="shared" si="0"/>
        <v>7515.22</v>
      </c>
      <c r="G57" s="153"/>
      <c r="H57" s="153"/>
    </row>
    <row r="58" spans="1:8" s="143" customFormat="1" ht="25.5">
      <c r="A58" s="33">
        <v>9.4</v>
      </c>
      <c r="B58" s="52" t="s">
        <v>101</v>
      </c>
      <c r="C58" s="147">
        <v>12.47</v>
      </c>
      <c r="D58" s="32" t="s">
        <v>14</v>
      </c>
      <c r="E58" s="25">
        <v>189</v>
      </c>
      <c r="F58" s="150">
        <f t="shared" si="0"/>
        <v>2356.83</v>
      </c>
      <c r="G58" s="153"/>
      <c r="H58" s="153"/>
    </row>
    <row r="59" spans="1:8" s="143" customFormat="1">
      <c r="A59" s="33">
        <v>9.5</v>
      </c>
      <c r="B59" s="154" t="s">
        <v>102</v>
      </c>
      <c r="C59" s="161">
        <v>52.5</v>
      </c>
      <c r="D59" s="162" t="s">
        <v>15</v>
      </c>
      <c r="E59" s="163">
        <v>508.07</v>
      </c>
      <c r="F59" s="150">
        <f t="shared" si="0"/>
        <v>26673.68</v>
      </c>
      <c r="G59" s="153"/>
      <c r="H59" s="153"/>
    </row>
    <row r="60" spans="1:8" s="143" customFormat="1">
      <c r="A60" s="33">
        <v>9.6</v>
      </c>
      <c r="B60" s="154" t="s">
        <v>103</v>
      </c>
      <c r="C60" s="161">
        <v>52.5</v>
      </c>
      <c r="D60" s="162" t="s">
        <v>104</v>
      </c>
      <c r="E60" s="163">
        <v>14.15</v>
      </c>
      <c r="F60" s="150">
        <f t="shared" si="0"/>
        <v>742.88</v>
      </c>
      <c r="G60" s="153"/>
      <c r="H60" s="153"/>
    </row>
    <row r="61" spans="1:8" s="143" customFormat="1">
      <c r="A61" s="30">
        <v>10</v>
      </c>
      <c r="B61" s="164" t="s">
        <v>105</v>
      </c>
      <c r="C61" s="161"/>
      <c r="D61" s="162"/>
      <c r="E61" s="163"/>
      <c r="F61" s="150"/>
      <c r="G61" s="153"/>
      <c r="H61" s="153"/>
    </row>
    <row r="62" spans="1:8" s="143" customFormat="1">
      <c r="A62" s="33">
        <v>10.1</v>
      </c>
      <c r="B62" s="154" t="s">
        <v>106</v>
      </c>
      <c r="C62" s="161">
        <v>7.2</v>
      </c>
      <c r="D62" s="162" t="s">
        <v>15</v>
      </c>
      <c r="E62" s="163">
        <v>79.790000000000006</v>
      </c>
      <c r="F62" s="150">
        <f t="shared" si="0"/>
        <v>574.49</v>
      </c>
      <c r="G62" s="153"/>
      <c r="H62" s="153"/>
    </row>
    <row r="63" spans="1:8" s="143" customFormat="1">
      <c r="A63" s="33">
        <v>10.199999999999999</v>
      </c>
      <c r="B63" s="34" t="s">
        <v>85</v>
      </c>
      <c r="C63" s="161">
        <v>1.01</v>
      </c>
      <c r="D63" s="162" t="s">
        <v>14</v>
      </c>
      <c r="E63" s="45">
        <v>251.2</v>
      </c>
      <c r="F63" s="150">
        <f t="shared" si="0"/>
        <v>253.71</v>
      </c>
      <c r="G63" s="153"/>
      <c r="H63" s="153"/>
    </row>
    <row r="64" spans="1:8" s="143" customFormat="1">
      <c r="A64" s="33">
        <v>10.3</v>
      </c>
      <c r="B64" s="154" t="s">
        <v>107</v>
      </c>
      <c r="C64" s="161">
        <v>7.2</v>
      </c>
      <c r="D64" s="162" t="s">
        <v>15</v>
      </c>
      <c r="E64" s="163">
        <v>477.88</v>
      </c>
      <c r="F64" s="150">
        <f t="shared" si="0"/>
        <v>3440.74</v>
      </c>
      <c r="G64" s="153"/>
      <c r="H64" s="153"/>
    </row>
    <row r="65" spans="1:8" s="143" customFormat="1">
      <c r="A65" s="33"/>
      <c r="B65" s="154"/>
      <c r="C65" s="161"/>
      <c r="D65" s="162"/>
      <c r="E65" s="163"/>
      <c r="F65" s="150"/>
      <c r="G65" s="153"/>
      <c r="H65" s="153"/>
    </row>
    <row r="66" spans="1:8" s="143" customFormat="1">
      <c r="A66" s="33">
        <v>11</v>
      </c>
      <c r="B66" s="165" t="s">
        <v>71</v>
      </c>
      <c r="C66" s="161">
        <v>1</v>
      </c>
      <c r="D66" s="162" t="s">
        <v>2</v>
      </c>
      <c r="E66" s="163">
        <v>7467.53</v>
      </c>
      <c r="F66" s="150">
        <f>ROUND((C66*E66),2)</f>
        <v>7467.53</v>
      </c>
      <c r="G66" s="153"/>
      <c r="H66" s="153"/>
    </row>
    <row r="67" spans="1:8" s="143" customFormat="1">
      <c r="A67" s="7"/>
      <c r="B67" s="12" t="s">
        <v>108</v>
      </c>
      <c r="C67" s="147"/>
      <c r="D67" s="10"/>
      <c r="E67" s="25"/>
      <c r="F67" s="166">
        <f>SUM(F16:F66)</f>
        <v>308414.25000000006</v>
      </c>
      <c r="G67" s="153"/>
      <c r="H67" s="153"/>
    </row>
    <row r="68" spans="1:8" s="143" customFormat="1">
      <c r="A68" s="33"/>
      <c r="B68" s="154"/>
      <c r="C68" s="161"/>
      <c r="D68" s="162"/>
      <c r="E68" s="163"/>
      <c r="F68" s="150"/>
      <c r="G68" s="153"/>
      <c r="H68" s="153"/>
    </row>
    <row r="69" spans="1:8" s="143" customFormat="1">
      <c r="A69" s="145" t="s">
        <v>4</v>
      </c>
      <c r="B69" s="146" t="s">
        <v>109</v>
      </c>
      <c r="C69" s="147"/>
      <c r="D69" s="148"/>
      <c r="E69" s="149"/>
      <c r="F69" s="150"/>
      <c r="G69" s="153"/>
      <c r="H69" s="153"/>
    </row>
    <row r="70" spans="1:8" s="143" customFormat="1">
      <c r="A70" s="145"/>
      <c r="B70" s="146"/>
      <c r="C70" s="147"/>
      <c r="D70" s="148"/>
      <c r="E70" s="149"/>
      <c r="F70" s="150"/>
      <c r="G70" s="153"/>
      <c r="H70" s="153"/>
    </row>
    <row r="71" spans="1:8" s="143" customFormat="1">
      <c r="A71" s="145" t="s">
        <v>0</v>
      </c>
      <c r="B71" s="146" t="s">
        <v>110</v>
      </c>
      <c r="C71" s="147"/>
      <c r="D71" s="148"/>
      <c r="E71" s="149"/>
      <c r="F71" s="150"/>
      <c r="G71" s="153"/>
      <c r="H71" s="153"/>
    </row>
    <row r="72" spans="1:8" s="143" customFormat="1">
      <c r="A72" s="145"/>
      <c r="B72" s="146"/>
      <c r="C72" s="147"/>
      <c r="D72" s="148"/>
      <c r="E72" s="149"/>
      <c r="F72" s="150"/>
      <c r="G72" s="153"/>
      <c r="H72" s="153"/>
    </row>
    <row r="73" spans="1:8" s="143" customFormat="1">
      <c r="A73" s="28">
        <v>1</v>
      </c>
      <c r="B73" s="29" t="s">
        <v>32</v>
      </c>
      <c r="C73" s="147">
        <v>1</v>
      </c>
      <c r="D73" s="10" t="s">
        <v>2</v>
      </c>
      <c r="E73" s="25">
        <v>6238.7</v>
      </c>
      <c r="F73" s="150">
        <f t="shared" ref="F73:F78" si="1">ROUND((C73*E73),2)</f>
        <v>6238.7</v>
      </c>
      <c r="G73" s="153"/>
      <c r="H73" s="153"/>
    </row>
    <row r="74" spans="1:8" s="143" customFormat="1">
      <c r="A74" s="14"/>
      <c r="B74" s="29"/>
      <c r="C74" s="147"/>
      <c r="D74" s="10"/>
      <c r="E74" s="25"/>
      <c r="F74" s="150"/>
      <c r="G74" s="153"/>
      <c r="H74" s="153"/>
    </row>
    <row r="75" spans="1:8" s="143" customFormat="1">
      <c r="A75" s="30">
        <v>2</v>
      </c>
      <c r="B75" s="31" t="s">
        <v>82</v>
      </c>
      <c r="C75" s="147"/>
      <c r="D75" s="32"/>
      <c r="E75" s="48"/>
      <c r="F75" s="150"/>
      <c r="G75" s="153"/>
      <c r="H75" s="153"/>
    </row>
    <row r="76" spans="1:8" s="143" customFormat="1">
      <c r="A76" s="33">
        <v>2.1</v>
      </c>
      <c r="B76" s="154" t="s">
        <v>83</v>
      </c>
      <c r="C76" s="147">
        <v>220</v>
      </c>
      <c r="D76" s="10" t="s">
        <v>28</v>
      </c>
      <c r="E76" s="25">
        <v>64.48</v>
      </c>
      <c r="F76" s="150">
        <f t="shared" si="1"/>
        <v>14185.6</v>
      </c>
      <c r="G76" s="153"/>
      <c r="H76" s="153"/>
    </row>
    <row r="77" spans="1:8" s="143" customFormat="1">
      <c r="A77" s="33">
        <v>2.2000000000000002</v>
      </c>
      <c r="B77" s="154" t="s">
        <v>84</v>
      </c>
      <c r="C77" s="147">
        <v>82.5</v>
      </c>
      <c r="D77" s="32" t="s">
        <v>15</v>
      </c>
      <c r="E77" s="25">
        <v>70.88</v>
      </c>
      <c r="F77" s="150">
        <f t="shared" si="1"/>
        <v>5847.6</v>
      </c>
      <c r="G77" s="153"/>
      <c r="H77" s="153"/>
    </row>
    <row r="78" spans="1:8" s="143" customFormat="1">
      <c r="A78" s="33">
        <v>2.2999999999999998</v>
      </c>
      <c r="B78" s="34" t="s">
        <v>85</v>
      </c>
      <c r="C78" s="147">
        <v>5.57</v>
      </c>
      <c r="D78" s="32" t="s">
        <v>14</v>
      </c>
      <c r="E78" s="25">
        <v>251.2</v>
      </c>
      <c r="F78" s="150">
        <f t="shared" si="1"/>
        <v>1399.18</v>
      </c>
      <c r="G78" s="153"/>
      <c r="H78" s="153"/>
    </row>
    <row r="79" spans="1:8" s="143" customFormat="1">
      <c r="A79" s="14"/>
      <c r="B79" s="29"/>
      <c r="C79" s="147"/>
      <c r="D79" s="10"/>
      <c r="E79" s="25"/>
      <c r="F79" s="150"/>
      <c r="G79" s="153"/>
      <c r="H79" s="153"/>
    </row>
    <row r="80" spans="1:8" s="143" customFormat="1">
      <c r="A80" s="35">
        <v>3</v>
      </c>
      <c r="B80" s="36" t="s">
        <v>12</v>
      </c>
      <c r="C80" s="147"/>
      <c r="D80" s="10"/>
      <c r="E80" s="25"/>
      <c r="F80" s="150"/>
      <c r="G80" s="153"/>
      <c r="H80" s="153"/>
    </row>
    <row r="81" spans="1:8" s="143" customFormat="1" ht="25.5">
      <c r="A81" s="7">
        <v>3.1</v>
      </c>
      <c r="B81" s="37" t="s">
        <v>111</v>
      </c>
      <c r="C81" s="147">
        <v>155.38</v>
      </c>
      <c r="D81" s="10" t="s">
        <v>14</v>
      </c>
      <c r="E81" s="53">
        <v>204.51</v>
      </c>
      <c r="F81" s="150">
        <f t="shared" ref="F81:F92" si="2">ROUND((C81*E81),2)</f>
        <v>31776.76</v>
      </c>
      <c r="G81" s="153"/>
      <c r="H81" s="153"/>
    </row>
    <row r="82" spans="1:8" s="143" customFormat="1">
      <c r="A82" s="7">
        <v>3.2</v>
      </c>
      <c r="B82" s="37" t="s">
        <v>87</v>
      </c>
      <c r="C82" s="147">
        <v>82.5</v>
      </c>
      <c r="D82" s="10" t="s">
        <v>15</v>
      </c>
      <c r="E82" s="25">
        <v>36.76</v>
      </c>
      <c r="F82" s="150">
        <f t="shared" si="2"/>
        <v>3032.7</v>
      </c>
      <c r="G82" s="153"/>
      <c r="H82" s="153"/>
    </row>
    <row r="83" spans="1:8" s="143" customFormat="1" ht="12" customHeight="1">
      <c r="A83" s="7">
        <v>3.3</v>
      </c>
      <c r="B83" s="38" t="s">
        <v>33</v>
      </c>
      <c r="C83" s="147">
        <v>11</v>
      </c>
      <c r="D83" s="10" t="s">
        <v>14</v>
      </c>
      <c r="E83" s="25">
        <v>1095.8399999999999</v>
      </c>
      <c r="F83" s="150">
        <f t="shared" si="2"/>
        <v>12054.24</v>
      </c>
      <c r="G83" s="153"/>
      <c r="H83" s="153"/>
    </row>
    <row r="84" spans="1:8" s="143" customFormat="1" ht="12" customHeight="1">
      <c r="A84" s="7">
        <v>3.4</v>
      </c>
      <c r="B84" s="38" t="s">
        <v>112</v>
      </c>
      <c r="C84" s="147">
        <v>160.52000000000001</v>
      </c>
      <c r="D84" s="10" t="s">
        <v>14</v>
      </c>
      <c r="E84" s="24">
        <v>460</v>
      </c>
      <c r="F84" s="150">
        <f t="shared" si="2"/>
        <v>73839.199999999997</v>
      </c>
      <c r="G84" s="153"/>
      <c r="H84" s="153"/>
    </row>
    <row r="85" spans="1:8" s="143" customFormat="1" ht="12" customHeight="1">
      <c r="A85" s="7">
        <v>3.5</v>
      </c>
      <c r="B85" s="34" t="s">
        <v>88</v>
      </c>
      <c r="C85" s="147">
        <v>133.77000000000001</v>
      </c>
      <c r="D85" s="10" t="s">
        <v>14</v>
      </c>
      <c r="E85" s="25">
        <v>189</v>
      </c>
      <c r="F85" s="150">
        <f t="shared" si="2"/>
        <v>25282.53</v>
      </c>
      <c r="G85" s="153"/>
      <c r="H85" s="153"/>
    </row>
    <row r="86" spans="1:8" s="143" customFormat="1" ht="12" customHeight="1">
      <c r="A86" s="7">
        <v>3.6</v>
      </c>
      <c r="B86" s="34" t="s">
        <v>85</v>
      </c>
      <c r="C86" s="147">
        <v>186.46</v>
      </c>
      <c r="D86" s="10" t="s">
        <v>14</v>
      </c>
      <c r="E86" s="25">
        <v>129.12</v>
      </c>
      <c r="F86" s="150">
        <f t="shared" si="2"/>
        <v>24075.72</v>
      </c>
      <c r="G86" s="153"/>
      <c r="H86" s="153"/>
    </row>
    <row r="87" spans="1:8" s="143" customFormat="1" ht="12" customHeight="1">
      <c r="A87" s="40"/>
      <c r="B87" s="41"/>
      <c r="C87" s="147"/>
      <c r="D87" s="10"/>
      <c r="E87" s="25"/>
      <c r="F87" s="150"/>
      <c r="G87" s="153"/>
      <c r="H87" s="153"/>
    </row>
    <row r="88" spans="1:8" s="143" customFormat="1" ht="12" customHeight="1">
      <c r="A88" s="40">
        <v>4</v>
      </c>
      <c r="B88" s="36" t="s">
        <v>18</v>
      </c>
      <c r="C88" s="147"/>
      <c r="D88" s="10"/>
      <c r="E88" s="25"/>
      <c r="F88" s="150"/>
      <c r="G88" s="153"/>
      <c r="H88" s="153"/>
    </row>
    <row r="89" spans="1:8" s="143" customFormat="1" ht="12" customHeight="1">
      <c r="A89" s="42">
        <v>4.0999999999999996</v>
      </c>
      <c r="B89" s="29" t="s">
        <v>89</v>
      </c>
      <c r="C89" s="147">
        <v>113.3</v>
      </c>
      <c r="D89" s="10" t="s">
        <v>13</v>
      </c>
      <c r="E89" s="25">
        <v>836.79000000000008</v>
      </c>
      <c r="F89" s="150">
        <f t="shared" si="2"/>
        <v>94808.31</v>
      </c>
      <c r="G89" s="153"/>
      <c r="H89" s="153"/>
    </row>
    <row r="90" spans="1:8" s="143" customFormat="1" ht="12" customHeight="1">
      <c r="A90" s="42"/>
      <c r="B90" s="29"/>
      <c r="C90" s="147"/>
      <c r="D90" s="10"/>
      <c r="E90" s="25"/>
      <c r="F90" s="150"/>
      <c r="G90" s="153"/>
      <c r="H90" s="153"/>
    </row>
    <row r="91" spans="1:8" s="143" customFormat="1" ht="12" customHeight="1">
      <c r="A91" s="40">
        <v>5</v>
      </c>
      <c r="B91" s="36" t="s">
        <v>19</v>
      </c>
      <c r="C91" s="147"/>
      <c r="D91" s="10"/>
      <c r="E91" s="25"/>
      <c r="F91" s="150"/>
      <c r="G91" s="153"/>
      <c r="H91" s="153"/>
    </row>
    <row r="92" spans="1:8" s="143" customFormat="1" ht="15.75" customHeight="1">
      <c r="A92" s="42">
        <v>5.0999999999999996</v>
      </c>
      <c r="B92" s="29" t="s">
        <v>89</v>
      </c>
      <c r="C92" s="147">
        <v>113.3</v>
      </c>
      <c r="D92" s="10" t="s">
        <v>13</v>
      </c>
      <c r="E92" s="25">
        <v>27.86</v>
      </c>
      <c r="F92" s="150">
        <f t="shared" si="2"/>
        <v>3156.54</v>
      </c>
      <c r="G92" s="153"/>
      <c r="H92" s="153"/>
    </row>
    <row r="93" spans="1:8" s="143" customFormat="1" ht="6" customHeight="1">
      <c r="A93" s="42"/>
      <c r="B93" s="29"/>
      <c r="C93" s="147"/>
      <c r="D93" s="10"/>
      <c r="E93" s="25"/>
      <c r="F93" s="150"/>
      <c r="G93" s="153"/>
      <c r="H93" s="153"/>
    </row>
    <row r="94" spans="1:8" s="143" customFormat="1" ht="14.25" customHeight="1">
      <c r="A94" s="35">
        <v>6</v>
      </c>
      <c r="B94" s="54" t="s">
        <v>113</v>
      </c>
      <c r="C94" s="147">
        <v>2</v>
      </c>
      <c r="D94" s="10" t="s">
        <v>2</v>
      </c>
      <c r="E94" s="25">
        <v>1991.8</v>
      </c>
      <c r="F94" s="150">
        <f>ROUND((C94*E94),2)</f>
        <v>3983.6</v>
      </c>
      <c r="G94" s="153"/>
      <c r="H94" s="153"/>
    </row>
    <row r="95" spans="1:8" s="143" customFormat="1">
      <c r="A95" s="42"/>
      <c r="B95" s="29"/>
      <c r="C95" s="147"/>
      <c r="D95" s="10"/>
      <c r="E95" s="25"/>
      <c r="F95" s="150"/>
      <c r="G95" s="153"/>
      <c r="H95" s="153"/>
    </row>
    <row r="96" spans="1:8" s="143" customFormat="1" ht="25.5">
      <c r="A96" s="40">
        <v>7</v>
      </c>
      <c r="B96" s="155" t="s">
        <v>76</v>
      </c>
      <c r="C96" s="147">
        <v>110</v>
      </c>
      <c r="D96" s="156" t="s">
        <v>13</v>
      </c>
      <c r="E96" s="25">
        <v>98.4</v>
      </c>
      <c r="F96" s="157">
        <f>ROUND(C96*E96,2)</f>
        <v>10824</v>
      </c>
      <c r="G96" s="153"/>
      <c r="H96" s="153"/>
    </row>
    <row r="97" spans="1:8" s="143" customFormat="1">
      <c r="A97" s="30">
        <v>8</v>
      </c>
      <c r="B97" s="31" t="s">
        <v>114</v>
      </c>
      <c r="C97" s="147"/>
      <c r="D97" s="32"/>
      <c r="E97" s="48"/>
      <c r="F97" s="150"/>
      <c r="G97" s="153"/>
      <c r="H97" s="153"/>
    </row>
    <row r="98" spans="1:8" s="143" customFormat="1">
      <c r="A98" s="33">
        <v>8.1</v>
      </c>
      <c r="B98" s="154" t="s">
        <v>99</v>
      </c>
      <c r="C98" s="147">
        <v>16.5</v>
      </c>
      <c r="D98" s="10" t="s">
        <v>14</v>
      </c>
      <c r="E98" s="48">
        <v>172.66</v>
      </c>
      <c r="F98" s="150">
        <f>ROUND((C98*E98),2)</f>
        <v>2848.89</v>
      </c>
      <c r="G98" s="153"/>
      <c r="H98" s="153"/>
    </row>
    <row r="99" spans="1:8" s="143" customFormat="1" ht="12" customHeight="1">
      <c r="A99" s="33">
        <v>8.1999999999999993</v>
      </c>
      <c r="B99" s="34" t="s">
        <v>115</v>
      </c>
      <c r="C99" s="147">
        <v>20.63</v>
      </c>
      <c r="D99" s="32" t="s">
        <v>14</v>
      </c>
      <c r="E99" s="45">
        <v>129.12</v>
      </c>
      <c r="F99" s="150">
        <f>ROUND((C99*E99),2)</f>
        <v>2663.75</v>
      </c>
      <c r="G99" s="153"/>
      <c r="H99" s="153"/>
    </row>
    <row r="100" spans="1:8" s="143" customFormat="1" ht="25.5">
      <c r="A100" s="49">
        <v>8.3000000000000007</v>
      </c>
      <c r="B100" s="123" t="s">
        <v>101</v>
      </c>
      <c r="C100" s="158">
        <v>19.59</v>
      </c>
      <c r="D100" s="51" t="s">
        <v>14</v>
      </c>
      <c r="E100" s="114">
        <v>189</v>
      </c>
      <c r="F100" s="160">
        <f>ROUND((C100*E100),2)</f>
        <v>3702.51</v>
      </c>
      <c r="G100" s="153"/>
      <c r="H100" s="153"/>
    </row>
    <row r="101" spans="1:8" s="167" customFormat="1">
      <c r="A101" s="33">
        <v>8.4</v>
      </c>
      <c r="B101" s="154" t="s">
        <v>102</v>
      </c>
      <c r="C101" s="161">
        <v>82.5</v>
      </c>
      <c r="D101" s="162" t="s">
        <v>15</v>
      </c>
      <c r="E101" s="163">
        <v>508.07</v>
      </c>
      <c r="F101" s="150">
        <f>ROUND((C101*E101),2)</f>
        <v>41915.78</v>
      </c>
      <c r="G101" s="153"/>
      <c r="H101" s="153"/>
    </row>
    <row r="102" spans="1:8" s="167" customFormat="1">
      <c r="A102" s="33">
        <v>8.5</v>
      </c>
      <c r="B102" s="154" t="s">
        <v>103</v>
      </c>
      <c r="C102" s="161">
        <v>82.5</v>
      </c>
      <c r="D102" s="162" t="s">
        <v>104</v>
      </c>
      <c r="E102" s="163">
        <v>14.15</v>
      </c>
      <c r="F102" s="150">
        <f>ROUND((C102*E102),2)</f>
        <v>1167.3800000000001</v>
      </c>
      <c r="G102" s="153"/>
      <c r="H102" s="153"/>
    </row>
    <row r="103" spans="1:8" s="167" customFormat="1">
      <c r="A103" s="33"/>
      <c r="B103" s="154"/>
      <c r="C103" s="161"/>
      <c r="D103" s="162"/>
      <c r="E103" s="163"/>
      <c r="F103" s="150"/>
      <c r="G103" s="153"/>
      <c r="H103" s="153"/>
    </row>
    <row r="104" spans="1:8" s="167" customFormat="1">
      <c r="A104" s="55">
        <v>9</v>
      </c>
      <c r="B104" s="56" t="s">
        <v>92</v>
      </c>
      <c r="C104" s="168"/>
      <c r="D104" s="57"/>
      <c r="E104" s="25"/>
      <c r="F104" s="150"/>
      <c r="G104" s="153"/>
      <c r="H104" s="153"/>
    </row>
    <row r="105" spans="1:8" s="167" customFormat="1">
      <c r="A105" s="58">
        <v>9.1</v>
      </c>
      <c r="B105" s="59" t="s">
        <v>32</v>
      </c>
      <c r="C105" s="168">
        <v>57.899999999999991</v>
      </c>
      <c r="D105" s="57" t="s">
        <v>13</v>
      </c>
      <c r="E105" s="45">
        <v>34.950000000000003</v>
      </c>
      <c r="F105" s="150">
        <f>ROUND((C105*E105),2)</f>
        <v>2023.61</v>
      </c>
      <c r="G105" s="153"/>
      <c r="H105" s="153"/>
    </row>
    <row r="106" spans="1:8" s="167" customFormat="1">
      <c r="A106" s="58">
        <v>9.1999999999999993</v>
      </c>
      <c r="B106" s="59" t="s">
        <v>93</v>
      </c>
      <c r="C106" s="168">
        <v>57.899999999999991</v>
      </c>
      <c r="D106" s="57" t="s">
        <v>13</v>
      </c>
      <c r="E106" s="25">
        <v>220.21</v>
      </c>
      <c r="F106" s="150">
        <f t="shared" ref="F106:F116" si="3">ROUND((C106*E106),2)</f>
        <v>12750.16</v>
      </c>
      <c r="G106" s="153"/>
      <c r="H106" s="153"/>
    </row>
    <row r="107" spans="1:8" s="167" customFormat="1">
      <c r="A107" s="58">
        <v>9.3000000000000007</v>
      </c>
      <c r="B107" s="59" t="s">
        <v>94</v>
      </c>
      <c r="C107" s="168">
        <v>57.899999999999991</v>
      </c>
      <c r="D107" s="57" t="s">
        <v>13</v>
      </c>
      <c r="E107" s="25">
        <v>19.95</v>
      </c>
      <c r="F107" s="150">
        <f t="shared" si="3"/>
        <v>1155.1099999999999</v>
      </c>
      <c r="G107" s="153"/>
      <c r="H107" s="153"/>
    </row>
    <row r="108" spans="1:8" s="167" customFormat="1">
      <c r="A108" s="58">
        <v>9.4</v>
      </c>
      <c r="B108" s="59" t="s">
        <v>95</v>
      </c>
      <c r="C108" s="168">
        <v>10</v>
      </c>
      <c r="D108" s="57" t="s">
        <v>2</v>
      </c>
      <c r="E108" s="45">
        <v>2100</v>
      </c>
      <c r="F108" s="150">
        <f t="shared" si="3"/>
        <v>21000</v>
      </c>
      <c r="G108" s="153"/>
      <c r="H108" s="153"/>
    </row>
    <row r="109" spans="1:8" s="167" customFormat="1">
      <c r="A109" s="58">
        <v>9.5</v>
      </c>
      <c r="B109" s="59" t="s">
        <v>96</v>
      </c>
      <c r="C109" s="168">
        <v>10</v>
      </c>
      <c r="D109" s="57" t="s">
        <v>2</v>
      </c>
      <c r="E109" s="45">
        <v>85.31</v>
      </c>
      <c r="F109" s="150">
        <f t="shared" si="3"/>
        <v>853.1</v>
      </c>
      <c r="G109" s="153"/>
      <c r="H109" s="153"/>
    </row>
    <row r="110" spans="1:8" s="167" customFormat="1">
      <c r="A110" s="58">
        <v>9.6</v>
      </c>
      <c r="B110" s="59" t="s">
        <v>97</v>
      </c>
      <c r="C110" s="168">
        <v>10</v>
      </c>
      <c r="D110" s="57" t="s">
        <v>2</v>
      </c>
      <c r="E110" s="45">
        <v>99.17</v>
      </c>
      <c r="F110" s="150">
        <f t="shared" si="3"/>
        <v>991.7</v>
      </c>
      <c r="G110" s="153"/>
      <c r="H110" s="153"/>
    </row>
    <row r="111" spans="1:8" s="167" customFormat="1">
      <c r="A111" s="58">
        <v>9.6999999999999993</v>
      </c>
      <c r="B111" s="59" t="s">
        <v>35</v>
      </c>
      <c r="C111" s="168">
        <v>10</v>
      </c>
      <c r="D111" s="57" t="s">
        <v>2</v>
      </c>
      <c r="E111" s="45">
        <v>262.5</v>
      </c>
      <c r="F111" s="150">
        <f t="shared" si="3"/>
        <v>2625</v>
      </c>
      <c r="G111" s="153"/>
      <c r="H111" s="153"/>
    </row>
    <row r="112" spans="1:8" s="167" customFormat="1">
      <c r="A112" s="58">
        <v>9.8000000000000007</v>
      </c>
      <c r="B112" s="37" t="s">
        <v>73</v>
      </c>
      <c r="C112" s="168">
        <v>38.4</v>
      </c>
      <c r="D112" s="57" t="s">
        <v>14</v>
      </c>
      <c r="E112" s="45">
        <v>172.66</v>
      </c>
      <c r="F112" s="150">
        <f t="shared" si="3"/>
        <v>6630.14</v>
      </c>
      <c r="G112" s="153"/>
      <c r="H112" s="153"/>
    </row>
    <row r="113" spans="1:8" s="167" customFormat="1">
      <c r="A113" s="58">
        <v>9.9</v>
      </c>
      <c r="B113" s="59" t="s">
        <v>33</v>
      </c>
      <c r="C113" s="168">
        <v>3.6999999999999993</v>
      </c>
      <c r="D113" s="57" t="s">
        <v>14</v>
      </c>
      <c r="E113" s="24">
        <v>1085.19</v>
      </c>
      <c r="F113" s="150">
        <f t="shared" si="3"/>
        <v>4015.2</v>
      </c>
      <c r="G113" s="153"/>
      <c r="H113" s="153"/>
    </row>
    <row r="114" spans="1:8" s="143" customFormat="1">
      <c r="A114" s="60">
        <v>9.1</v>
      </c>
      <c r="B114" s="59" t="s">
        <v>45</v>
      </c>
      <c r="C114" s="168">
        <v>33</v>
      </c>
      <c r="D114" s="57" t="s">
        <v>14</v>
      </c>
      <c r="E114" s="45">
        <v>223.28</v>
      </c>
      <c r="F114" s="150">
        <f t="shared" si="3"/>
        <v>7368.24</v>
      </c>
      <c r="G114" s="153"/>
      <c r="H114" s="153"/>
    </row>
    <row r="115" spans="1:8" s="143" customFormat="1">
      <c r="A115" s="60">
        <v>9.11</v>
      </c>
      <c r="B115" s="59" t="s">
        <v>75</v>
      </c>
      <c r="C115" s="168">
        <v>6.5</v>
      </c>
      <c r="D115" s="57" t="s">
        <v>14</v>
      </c>
      <c r="E115" s="45">
        <v>251.2</v>
      </c>
      <c r="F115" s="150">
        <f t="shared" si="3"/>
        <v>1632.8</v>
      </c>
      <c r="G115" s="153"/>
      <c r="H115" s="153"/>
    </row>
    <row r="116" spans="1:8" s="143" customFormat="1" ht="11.25" customHeight="1">
      <c r="A116" s="60">
        <v>9.1199999999999992</v>
      </c>
      <c r="B116" s="59" t="s">
        <v>46</v>
      </c>
      <c r="C116" s="168">
        <v>10</v>
      </c>
      <c r="D116" s="57" t="s">
        <v>2</v>
      </c>
      <c r="E116" s="45">
        <v>1417.04</v>
      </c>
      <c r="F116" s="150">
        <f t="shared" si="3"/>
        <v>14170.4</v>
      </c>
      <c r="G116" s="153"/>
      <c r="H116" s="153"/>
    </row>
    <row r="117" spans="1:8" s="143" customFormat="1">
      <c r="A117" s="33"/>
      <c r="B117" s="154"/>
      <c r="C117" s="168"/>
      <c r="D117" s="162"/>
      <c r="E117" s="163"/>
      <c r="F117" s="150"/>
      <c r="G117" s="153"/>
      <c r="H117" s="153"/>
    </row>
    <row r="118" spans="1:8" s="143" customFormat="1" ht="18" customHeight="1">
      <c r="A118" s="33">
        <v>10</v>
      </c>
      <c r="B118" s="165" t="s">
        <v>71</v>
      </c>
      <c r="C118" s="161">
        <v>1</v>
      </c>
      <c r="D118" s="162" t="s">
        <v>2</v>
      </c>
      <c r="E118" s="163">
        <v>7467.53</v>
      </c>
      <c r="F118" s="150">
        <f>ROUND((C118*E118),2)</f>
        <v>7467.53</v>
      </c>
      <c r="G118" s="153"/>
      <c r="H118" s="153"/>
    </row>
    <row r="119" spans="1:8" s="143" customFormat="1">
      <c r="A119" s="33"/>
      <c r="B119" s="154"/>
      <c r="C119" s="161"/>
      <c r="D119" s="162"/>
      <c r="E119" s="163"/>
      <c r="F119" s="150"/>
      <c r="G119" s="153"/>
      <c r="H119" s="153"/>
    </row>
    <row r="120" spans="1:8" s="143" customFormat="1">
      <c r="A120" s="61" t="s">
        <v>1</v>
      </c>
      <c r="B120" s="36" t="s">
        <v>116</v>
      </c>
      <c r="C120" s="147"/>
      <c r="D120" s="10"/>
      <c r="E120" s="25"/>
      <c r="F120" s="150"/>
      <c r="G120" s="153"/>
      <c r="H120" s="153"/>
    </row>
    <row r="121" spans="1:8" s="143" customFormat="1">
      <c r="A121" s="61"/>
      <c r="B121" s="36"/>
      <c r="C121" s="147"/>
      <c r="D121" s="10"/>
      <c r="E121" s="25"/>
      <c r="F121" s="150"/>
      <c r="G121" s="153"/>
      <c r="H121" s="153"/>
    </row>
    <row r="122" spans="1:8" s="143" customFormat="1">
      <c r="A122" s="54">
        <v>1</v>
      </c>
      <c r="B122" s="29" t="s">
        <v>117</v>
      </c>
      <c r="C122" s="147">
        <v>1</v>
      </c>
      <c r="D122" s="10" t="s">
        <v>2</v>
      </c>
      <c r="E122" s="25">
        <v>33871.43</v>
      </c>
      <c r="F122" s="150">
        <f>ROUND((C122*E122),2)</f>
        <v>33871.43</v>
      </c>
      <c r="G122" s="153"/>
      <c r="H122" s="153"/>
    </row>
    <row r="123" spans="1:8" s="143" customFormat="1">
      <c r="A123" s="62">
        <v>2</v>
      </c>
      <c r="B123" s="63" t="s">
        <v>118</v>
      </c>
      <c r="C123" s="147">
        <v>1</v>
      </c>
      <c r="D123" s="10" t="s">
        <v>2</v>
      </c>
      <c r="E123" s="48">
        <v>1099.3600000000001</v>
      </c>
      <c r="F123" s="150">
        <f>ROUND((C123*E123),2)</f>
        <v>1099.3599999999999</v>
      </c>
      <c r="G123" s="153"/>
      <c r="H123" s="153"/>
    </row>
    <row r="124" spans="1:8" s="143" customFormat="1">
      <c r="A124" s="62">
        <v>3</v>
      </c>
      <c r="B124" s="63" t="s">
        <v>119</v>
      </c>
      <c r="C124" s="147">
        <v>1</v>
      </c>
      <c r="D124" s="10" t="s">
        <v>2</v>
      </c>
      <c r="E124" s="163">
        <v>2032.28</v>
      </c>
      <c r="F124" s="150">
        <f>ROUND((C124*E124),2)</f>
        <v>2032.28</v>
      </c>
      <c r="G124" s="153"/>
      <c r="H124" s="153"/>
    </row>
    <row r="125" spans="1:8" s="143" customFormat="1">
      <c r="A125" s="62"/>
      <c r="B125" s="63"/>
      <c r="C125" s="147"/>
      <c r="D125" s="10"/>
      <c r="E125" s="48"/>
      <c r="F125" s="150"/>
      <c r="G125" s="153"/>
      <c r="H125" s="153"/>
    </row>
    <row r="126" spans="1:8" s="143" customFormat="1">
      <c r="A126" s="62">
        <v>4</v>
      </c>
      <c r="B126" s="165" t="s">
        <v>71</v>
      </c>
      <c r="C126" s="161">
        <v>1</v>
      </c>
      <c r="D126" s="162" t="s">
        <v>2</v>
      </c>
      <c r="E126" s="163">
        <v>7467.53</v>
      </c>
      <c r="F126" s="150">
        <f>ROUND((C126*E126),2)</f>
        <v>7467.53</v>
      </c>
      <c r="G126" s="153"/>
      <c r="H126" s="153"/>
    </row>
    <row r="127" spans="1:8" s="143" customFormat="1" ht="16.5" customHeight="1">
      <c r="A127" s="7"/>
      <c r="B127" s="12" t="s">
        <v>120</v>
      </c>
      <c r="C127" s="147"/>
      <c r="D127" s="10"/>
      <c r="E127" s="25"/>
      <c r="F127" s="166">
        <f>SUM(F73:F126)</f>
        <v>489956.58</v>
      </c>
      <c r="G127" s="153"/>
      <c r="H127" s="153"/>
    </row>
    <row r="128" spans="1:8" s="143" customFormat="1">
      <c r="A128" s="42"/>
      <c r="B128" s="29"/>
      <c r="C128" s="147"/>
      <c r="D128" s="10"/>
      <c r="E128" s="25"/>
      <c r="F128" s="150"/>
      <c r="G128" s="153"/>
      <c r="H128" s="153"/>
    </row>
    <row r="129" spans="1:8" s="143" customFormat="1">
      <c r="A129" s="145" t="s">
        <v>5</v>
      </c>
      <c r="B129" s="169" t="s">
        <v>121</v>
      </c>
      <c r="C129" s="147"/>
      <c r="D129" s="148"/>
      <c r="E129" s="149"/>
      <c r="F129" s="150"/>
      <c r="G129" s="153"/>
      <c r="H129" s="153"/>
    </row>
    <row r="130" spans="1:8" s="143" customFormat="1">
      <c r="A130" s="151"/>
      <c r="B130" s="152"/>
      <c r="C130" s="147"/>
      <c r="D130" s="148"/>
      <c r="E130" s="149"/>
      <c r="F130" s="150"/>
      <c r="G130" s="153"/>
      <c r="H130" s="153"/>
    </row>
    <row r="131" spans="1:8" s="143" customFormat="1">
      <c r="A131" s="28">
        <v>1</v>
      </c>
      <c r="B131" s="29" t="s">
        <v>32</v>
      </c>
      <c r="C131" s="147">
        <v>1</v>
      </c>
      <c r="D131" s="10" t="s">
        <v>2</v>
      </c>
      <c r="E131" s="25">
        <v>6238.7</v>
      </c>
      <c r="F131" s="150">
        <f t="shared" ref="F131:F136" si="4">ROUND((C131*E131),2)</f>
        <v>6238.7</v>
      </c>
      <c r="G131" s="153"/>
      <c r="H131" s="153"/>
    </row>
    <row r="132" spans="1:8" s="143" customFormat="1">
      <c r="A132" s="14"/>
      <c r="B132" s="29"/>
      <c r="C132" s="147"/>
      <c r="D132" s="10"/>
      <c r="E132" s="25"/>
      <c r="F132" s="150"/>
      <c r="G132" s="153"/>
      <c r="H132" s="153"/>
    </row>
    <row r="133" spans="1:8" s="143" customFormat="1">
      <c r="A133" s="30">
        <v>2</v>
      </c>
      <c r="B133" s="31" t="s">
        <v>82</v>
      </c>
      <c r="C133" s="147"/>
      <c r="D133" s="32"/>
      <c r="E133" s="48"/>
      <c r="F133" s="150"/>
      <c r="G133" s="153"/>
      <c r="H133" s="153"/>
    </row>
    <row r="134" spans="1:8" s="143" customFormat="1" ht="18.75" customHeight="1">
      <c r="A134" s="33">
        <v>2.1</v>
      </c>
      <c r="B134" s="154" t="s">
        <v>83</v>
      </c>
      <c r="C134" s="147">
        <v>92</v>
      </c>
      <c r="D134" s="10" t="s">
        <v>28</v>
      </c>
      <c r="E134" s="25">
        <v>64.48</v>
      </c>
      <c r="F134" s="150">
        <f t="shared" si="4"/>
        <v>5932.16</v>
      </c>
      <c r="G134" s="153"/>
      <c r="H134" s="153"/>
    </row>
    <row r="135" spans="1:8" s="143" customFormat="1">
      <c r="A135" s="33">
        <v>2.2000000000000002</v>
      </c>
      <c r="B135" s="154" t="s">
        <v>84</v>
      </c>
      <c r="C135" s="147">
        <v>34.5</v>
      </c>
      <c r="D135" s="32" t="s">
        <v>15</v>
      </c>
      <c r="E135" s="25">
        <v>70.88</v>
      </c>
      <c r="F135" s="150">
        <f t="shared" si="4"/>
        <v>2445.36</v>
      </c>
      <c r="G135" s="153"/>
      <c r="H135" s="153"/>
    </row>
    <row r="136" spans="1:8" s="143" customFormat="1">
      <c r="A136" s="33">
        <v>2.2999999999999998</v>
      </c>
      <c r="B136" s="34" t="s">
        <v>85</v>
      </c>
      <c r="C136" s="147">
        <v>2.33</v>
      </c>
      <c r="D136" s="32" t="s">
        <v>14</v>
      </c>
      <c r="E136" s="25">
        <v>251.2</v>
      </c>
      <c r="F136" s="150">
        <f t="shared" si="4"/>
        <v>585.29999999999995</v>
      </c>
      <c r="G136" s="153"/>
      <c r="H136" s="153"/>
    </row>
    <row r="137" spans="1:8" s="143" customFormat="1">
      <c r="A137" s="14"/>
      <c r="B137" s="29"/>
      <c r="C137" s="147"/>
      <c r="D137" s="10"/>
      <c r="E137" s="25"/>
      <c r="F137" s="150"/>
      <c r="G137" s="153"/>
      <c r="H137" s="153"/>
    </row>
    <row r="138" spans="1:8" s="143" customFormat="1">
      <c r="A138" s="35">
        <v>3</v>
      </c>
      <c r="B138" s="36" t="s">
        <v>12</v>
      </c>
      <c r="C138" s="147"/>
      <c r="D138" s="10"/>
      <c r="E138" s="25"/>
      <c r="F138" s="150"/>
      <c r="G138" s="153"/>
      <c r="H138" s="153"/>
    </row>
    <row r="139" spans="1:8" s="143" customFormat="1" ht="25.5">
      <c r="A139" s="7">
        <v>3.1</v>
      </c>
      <c r="B139" s="37" t="s">
        <v>122</v>
      </c>
      <c r="C139" s="147">
        <v>90.85</v>
      </c>
      <c r="D139" s="10" t="s">
        <v>14</v>
      </c>
      <c r="E139" s="53">
        <v>204.51</v>
      </c>
      <c r="F139" s="150">
        <f t="shared" ref="F139:F153" si="5">ROUND((C139*E139),2)</f>
        <v>18579.73</v>
      </c>
      <c r="G139" s="153"/>
      <c r="H139" s="153"/>
    </row>
    <row r="140" spans="1:8" s="143" customFormat="1">
      <c r="A140" s="7">
        <v>3.2</v>
      </c>
      <c r="B140" s="37" t="s">
        <v>87</v>
      </c>
      <c r="C140" s="147">
        <v>34.5</v>
      </c>
      <c r="D140" s="10" t="s">
        <v>15</v>
      </c>
      <c r="E140" s="25">
        <v>36.76</v>
      </c>
      <c r="F140" s="150">
        <f t="shared" si="5"/>
        <v>1268.22</v>
      </c>
      <c r="G140" s="153"/>
      <c r="H140" s="153"/>
    </row>
    <row r="141" spans="1:8" s="143" customFormat="1">
      <c r="A141" s="7">
        <v>3.3</v>
      </c>
      <c r="B141" s="38" t="s">
        <v>33</v>
      </c>
      <c r="C141" s="147">
        <v>4.5999999999999996</v>
      </c>
      <c r="D141" s="10" t="s">
        <v>14</v>
      </c>
      <c r="E141" s="25">
        <v>1095.8399999999999</v>
      </c>
      <c r="F141" s="150">
        <f t="shared" si="5"/>
        <v>5040.8599999999997</v>
      </c>
      <c r="G141" s="153"/>
      <c r="H141" s="153"/>
    </row>
    <row r="142" spans="1:8" s="143" customFormat="1" ht="10.5" customHeight="1">
      <c r="A142" s="7">
        <v>3.4</v>
      </c>
      <c r="B142" s="38" t="s">
        <v>112</v>
      </c>
      <c r="C142" s="147">
        <v>81.34</v>
      </c>
      <c r="D142" s="10" t="s">
        <v>14</v>
      </c>
      <c r="E142" s="24">
        <v>460</v>
      </c>
      <c r="F142" s="150">
        <f t="shared" si="5"/>
        <v>37416.400000000001</v>
      </c>
      <c r="G142" s="153"/>
      <c r="H142" s="153"/>
    </row>
    <row r="143" spans="1:8" s="143" customFormat="1" ht="25.5">
      <c r="A143" s="39">
        <v>3.5</v>
      </c>
      <c r="B143" s="34" t="s">
        <v>88</v>
      </c>
      <c r="C143" s="147">
        <v>67.78</v>
      </c>
      <c r="D143" s="10" t="s">
        <v>14</v>
      </c>
      <c r="E143" s="25">
        <v>189</v>
      </c>
      <c r="F143" s="150">
        <f t="shared" si="5"/>
        <v>12810.42</v>
      </c>
      <c r="G143" s="153"/>
      <c r="H143" s="153"/>
    </row>
    <row r="144" spans="1:8" s="143" customFormat="1">
      <c r="A144" s="7">
        <v>3.6</v>
      </c>
      <c r="B144" s="34" t="s">
        <v>123</v>
      </c>
      <c r="C144" s="147">
        <v>109.02</v>
      </c>
      <c r="D144" s="10" t="s">
        <v>14</v>
      </c>
      <c r="E144" s="25">
        <v>129.12</v>
      </c>
      <c r="F144" s="150">
        <f t="shared" si="5"/>
        <v>14076.66</v>
      </c>
      <c r="G144" s="153"/>
      <c r="H144" s="153"/>
    </row>
    <row r="145" spans="1:8" s="143" customFormat="1" ht="9" customHeight="1">
      <c r="A145" s="124"/>
      <c r="B145" s="125"/>
      <c r="C145" s="158"/>
      <c r="D145" s="65"/>
      <c r="E145" s="114"/>
      <c r="F145" s="160"/>
      <c r="G145" s="153"/>
      <c r="H145" s="153"/>
    </row>
    <row r="146" spans="1:8" s="143" customFormat="1">
      <c r="A146" s="40">
        <v>4</v>
      </c>
      <c r="B146" s="36" t="s">
        <v>18</v>
      </c>
      <c r="C146" s="147"/>
      <c r="D146" s="10"/>
      <c r="E146" s="25"/>
      <c r="F146" s="150"/>
      <c r="G146" s="153"/>
      <c r="H146" s="153"/>
    </row>
    <row r="147" spans="1:8" s="143" customFormat="1">
      <c r="A147" s="42">
        <v>4.0999999999999996</v>
      </c>
      <c r="B147" s="29" t="s">
        <v>89</v>
      </c>
      <c r="C147" s="147">
        <v>47.38</v>
      </c>
      <c r="D147" s="10" t="s">
        <v>13</v>
      </c>
      <c r="E147" s="25">
        <v>836.79000000000008</v>
      </c>
      <c r="F147" s="150">
        <f>ROUND((C147*E147),2)</f>
        <v>39647.11</v>
      </c>
      <c r="G147" s="153"/>
      <c r="H147" s="153"/>
    </row>
    <row r="148" spans="1:8" s="143" customFormat="1" ht="9.75" customHeight="1">
      <c r="A148" s="42"/>
      <c r="B148" s="29"/>
      <c r="C148" s="147"/>
      <c r="D148" s="10"/>
      <c r="E148" s="25"/>
      <c r="F148" s="150"/>
      <c r="G148" s="153"/>
      <c r="H148" s="153"/>
    </row>
    <row r="149" spans="1:8" s="143" customFormat="1">
      <c r="A149" s="40">
        <v>5</v>
      </c>
      <c r="B149" s="36" t="s">
        <v>19</v>
      </c>
      <c r="C149" s="147"/>
      <c r="D149" s="10"/>
      <c r="E149" s="25"/>
      <c r="F149" s="150"/>
      <c r="G149" s="153"/>
      <c r="H149" s="153"/>
    </row>
    <row r="150" spans="1:8" s="143" customFormat="1">
      <c r="A150" s="42">
        <v>5.0999999999999996</v>
      </c>
      <c r="B150" s="29" t="s">
        <v>89</v>
      </c>
      <c r="C150" s="147">
        <v>47.38</v>
      </c>
      <c r="D150" s="10" t="s">
        <v>13</v>
      </c>
      <c r="E150" s="25">
        <v>27.86</v>
      </c>
      <c r="F150" s="150">
        <f>ROUND((C150*E150),2)</f>
        <v>1320.01</v>
      </c>
      <c r="G150" s="153"/>
      <c r="H150" s="153"/>
    </row>
    <row r="151" spans="1:8" s="143" customFormat="1">
      <c r="A151" s="42"/>
      <c r="B151" s="29"/>
      <c r="C151" s="147"/>
      <c r="D151" s="10"/>
      <c r="E151" s="25"/>
      <c r="F151" s="150"/>
      <c r="G151" s="153"/>
      <c r="H151" s="153"/>
    </row>
    <row r="152" spans="1:8" s="143" customFormat="1">
      <c r="A152" s="170">
        <v>6</v>
      </c>
      <c r="B152" s="146" t="s">
        <v>34</v>
      </c>
      <c r="C152" s="147"/>
      <c r="D152" s="10"/>
      <c r="E152" s="25"/>
      <c r="F152" s="150"/>
      <c r="G152" s="153"/>
      <c r="H152" s="153"/>
    </row>
    <row r="153" spans="1:8" s="143" customFormat="1" ht="27" customHeight="1">
      <c r="A153" s="14">
        <v>6.1</v>
      </c>
      <c r="B153" s="64" t="s">
        <v>124</v>
      </c>
      <c r="C153" s="171">
        <v>8</v>
      </c>
      <c r="D153" s="10" t="s">
        <v>2</v>
      </c>
      <c r="E153" s="25">
        <v>2987.7</v>
      </c>
      <c r="F153" s="150">
        <f t="shared" si="5"/>
        <v>23901.599999999999</v>
      </c>
      <c r="G153" s="153"/>
      <c r="H153" s="153"/>
    </row>
    <row r="154" spans="1:8" s="143" customFormat="1" ht="12.75" customHeight="1">
      <c r="A154" s="14">
        <v>6.2</v>
      </c>
      <c r="B154" s="64" t="s">
        <v>125</v>
      </c>
      <c r="C154" s="171">
        <v>10</v>
      </c>
      <c r="D154" s="10" t="s">
        <v>2</v>
      </c>
      <c r="E154" s="102">
        <v>1991.8</v>
      </c>
      <c r="F154" s="150">
        <f>ROUND((C154*E154),2)</f>
        <v>19918</v>
      </c>
      <c r="G154" s="153"/>
      <c r="H154" s="153"/>
    </row>
    <row r="155" spans="1:8" s="143" customFormat="1">
      <c r="A155" s="14">
        <v>6.3</v>
      </c>
      <c r="B155" s="99" t="s">
        <v>126</v>
      </c>
      <c r="C155" s="171">
        <v>3</v>
      </c>
      <c r="D155" s="10" t="s">
        <v>2</v>
      </c>
      <c r="E155" s="102">
        <v>2739.3</v>
      </c>
      <c r="F155" s="150">
        <f>ROUND((C155*E155),2)</f>
        <v>8217.9</v>
      </c>
      <c r="G155" s="153"/>
      <c r="H155" s="153"/>
    </row>
    <row r="156" spans="1:8" s="143" customFormat="1">
      <c r="A156" s="97"/>
      <c r="B156" s="100"/>
      <c r="C156" s="171"/>
      <c r="D156" s="10"/>
      <c r="E156" s="102"/>
      <c r="F156" s="150"/>
      <c r="G156" s="153"/>
      <c r="H156" s="153"/>
    </row>
    <row r="157" spans="1:8" s="143" customFormat="1">
      <c r="A157" s="97">
        <v>7</v>
      </c>
      <c r="B157" s="98" t="s">
        <v>90</v>
      </c>
      <c r="C157" s="171"/>
      <c r="D157" s="10"/>
      <c r="E157" s="102"/>
      <c r="F157" s="172"/>
      <c r="G157" s="153"/>
      <c r="H157" s="153"/>
    </row>
    <row r="158" spans="1:8" s="143" customFormat="1" ht="14.25" customHeight="1">
      <c r="A158" s="97">
        <v>7.1</v>
      </c>
      <c r="B158" s="101" t="s">
        <v>127</v>
      </c>
      <c r="C158" s="171">
        <v>1</v>
      </c>
      <c r="D158" s="10" t="s">
        <v>2</v>
      </c>
      <c r="E158" s="102">
        <v>33871.43</v>
      </c>
      <c r="F158" s="150">
        <f>ROUND((C158*E158),2)</f>
        <v>33871.43</v>
      </c>
      <c r="G158" s="153"/>
      <c r="H158" s="153"/>
    </row>
    <row r="159" spans="1:8" s="143" customFormat="1">
      <c r="A159" s="97">
        <v>7.2</v>
      </c>
      <c r="B159" s="101" t="s">
        <v>128</v>
      </c>
      <c r="C159" s="171">
        <v>1</v>
      </c>
      <c r="D159" s="10" t="s">
        <v>2</v>
      </c>
      <c r="E159" s="102">
        <v>33504.83</v>
      </c>
      <c r="F159" s="150">
        <f>ROUND((C159*E159),2)</f>
        <v>33504.83</v>
      </c>
      <c r="G159" s="153"/>
      <c r="H159" s="153"/>
    </row>
    <row r="160" spans="1:8" s="143" customFormat="1">
      <c r="A160" s="97">
        <v>7.3</v>
      </c>
      <c r="B160" s="29" t="s">
        <v>129</v>
      </c>
      <c r="C160" s="171">
        <v>1</v>
      </c>
      <c r="D160" s="10" t="s">
        <v>2</v>
      </c>
      <c r="E160" s="102">
        <v>52355.75</v>
      </c>
      <c r="F160" s="150">
        <f>ROUND((C160*E160),2)</f>
        <v>52355.75</v>
      </c>
      <c r="G160" s="153"/>
      <c r="H160" s="153"/>
    </row>
    <row r="161" spans="1:8" s="143" customFormat="1" ht="7.5" customHeight="1">
      <c r="A161" s="152"/>
      <c r="B161" s="152"/>
      <c r="C161" s="171"/>
      <c r="D161" s="10"/>
      <c r="E161" s="173"/>
      <c r="F161" s="150">
        <f>ROUND((C161*E161),2)</f>
        <v>0</v>
      </c>
      <c r="G161" s="153"/>
      <c r="H161" s="153"/>
    </row>
    <row r="162" spans="1:8" s="143" customFormat="1" ht="25.5">
      <c r="A162" s="174">
        <v>8</v>
      </c>
      <c r="B162" s="175" t="s">
        <v>130</v>
      </c>
      <c r="C162" s="147">
        <v>20</v>
      </c>
      <c r="D162" s="10" t="s">
        <v>2</v>
      </c>
      <c r="E162" s="173">
        <v>8914.43</v>
      </c>
      <c r="F162" s="150">
        <f>ROUND((C162*E162),2)</f>
        <v>178288.6</v>
      </c>
      <c r="G162" s="153"/>
      <c r="H162" s="153"/>
    </row>
    <row r="163" spans="1:8" s="143" customFormat="1" ht="25.5">
      <c r="A163" s="54">
        <v>9</v>
      </c>
      <c r="B163" s="155" t="s">
        <v>76</v>
      </c>
      <c r="C163" s="147">
        <v>46</v>
      </c>
      <c r="D163" s="156" t="s">
        <v>13</v>
      </c>
      <c r="E163" s="25">
        <v>98.4</v>
      </c>
      <c r="F163" s="157">
        <f>ROUND(C163*E163,2)</f>
        <v>4526.3999999999996</v>
      </c>
      <c r="G163" s="153"/>
      <c r="H163" s="153"/>
    </row>
    <row r="164" spans="1:8" s="143" customFormat="1">
      <c r="A164" s="42"/>
      <c r="B164" s="29"/>
      <c r="C164" s="147"/>
      <c r="D164" s="10"/>
      <c r="E164" s="25"/>
      <c r="F164" s="150"/>
      <c r="G164" s="153"/>
      <c r="H164" s="153"/>
    </row>
    <row r="165" spans="1:8" s="143" customFormat="1">
      <c r="A165" s="30">
        <v>10</v>
      </c>
      <c r="B165" s="31" t="s">
        <v>131</v>
      </c>
      <c r="C165" s="147"/>
      <c r="D165" s="32"/>
      <c r="E165" s="48"/>
      <c r="F165" s="150"/>
      <c r="G165" s="153"/>
      <c r="H165" s="153"/>
    </row>
    <row r="166" spans="1:8" s="143" customFormat="1">
      <c r="A166" s="33">
        <v>10.1</v>
      </c>
      <c r="B166" s="154" t="s">
        <v>99</v>
      </c>
      <c r="C166" s="147">
        <v>6.9</v>
      </c>
      <c r="D166" s="10" t="s">
        <v>14</v>
      </c>
      <c r="E166" s="48">
        <v>172.66</v>
      </c>
      <c r="F166" s="150">
        <f t="shared" ref="F166:F184" si="6">ROUND((C166*E166),2)</f>
        <v>1191.3499999999999</v>
      </c>
      <c r="G166" s="153"/>
      <c r="H166" s="153"/>
    </row>
    <row r="167" spans="1:8" s="143" customFormat="1">
      <c r="A167" s="33">
        <v>10.199999999999999</v>
      </c>
      <c r="B167" s="34" t="s">
        <v>85</v>
      </c>
      <c r="C167" s="147">
        <v>8.6199999999999992</v>
      </c>
      <c r="D167" s="32" t="s">
        <v>14</v>
      </c>
      <c r="E167" s="45">
        <v>251.2</v>
      </c>
      <c r="F167" s="150">
        <f t="shared" si="6"/>
        <v>2165.34</v>
      </c>
      <c r="G167" s="153"/>
      <c r="H167" s="153"/>
    </row>
    <row r="168" spans="1:8" s="143" customFormat="1" ht="25.5">
      <c r="A168" s="33">
        <v>10.3</v>
      </c>
      <c r="B168" s="52" t="s">
        <v>101</v>
      </c>
      <c r="C168" s="147">
        <v>8.19</v>
      </c>
      <c r="D168" s="32" t="s">
        <v>14</v>
      </c>
      <c r="E168" s="25">
        <v>189</v>
      </c>
      <c r="F168" s="150">
        <f t="shared" si="6"/>
        <v>1547.91</v>
      </c>
      <c r="G168" s="153"/>
      <c r="H168" s="153"/>
    </row>
    <row r="169" spans="1:8" s="143" customFormat="1" ht="12" customHeight="1">
      <c r="A169" s="33">
        <v>10.4</v>
      </c>
      <c r="B169" s="154" t="s">
        <v>102</v>
      </c>
      <c r="C169" s="161">
        <v>34.5</v>
      </c>
      <c r="D169" s="162" t="s">
        <v>15</v>
      </c>
      <c r="E169" s="163">
        <v>508.07</v>
      </c>
      <c r="F169" s="150">
        <f t="shared" si="6"/>
        <v>17528.419999999998</v>
      </c>
      <c r="G169" s="153"/>
      <c r="H169" s="153"/>
    </row>
    <row r="170" spans="1:8" s="143" customFormat="1">
      <c r="A170" s="33">
        <v>10.5</v>
      </c>
      <c r="B170" s="154" t="s">
        <v>103</v>
      </c>
      <c r="C170" s="161">
        <v>34.5</v>
      </c>
      <c r="D170" s="162" t="s">
        <v>104</v>
      </c>
      <c r="E170" s="163">
        <v>14.15</v>
      </c>
      <c r="F170" s="150">
        <f t="shared" si="6"/>
        <v>488.18</v>
      </c>
      <c r="G170" s="153"/>
      <c r="H170" s="153"/>
    </row>
    <row r="171" spans="1:8" s="143" customFormat="1">
      <c r="A171" s="33"/>
      <c r="B171" s="154"/>
      <c r="C171" s="161"/>
      <c r="D171" s="162"/>
      <c r="E171" s="163"/>
      <c r="F171" s="150"/>
      <c r="G171" s="153"/>
      <c r="H171" s="153"/>
    </row>
    <row r="172" spans="1:8" s="143" customFormat="1">
      <c r="A172" s="30">
        <v>11</v>
      </c>
      <c r="B172" s="56" t="s">
        <v>132</v>
      </c>
      <c r="C172" s="168"/>
      <c r="D172" s="57"/>
      <c r="E172" s="163"/>
      <c r="F172" s="150"/>
      <c r="G172" s="153"/>
      <c r="H172" s="153"/>
    </row>
    <row r="173" spans="1:8" s="143" customFormat="1">
      <c r="A173" s="33">
        <f>+A172+0.1</f>
        <v>11.1</v>
      </c>
      <c r="B173" s="38" t="s">
        <v>32</v>
      </c>
      <c r="C173" s="168">
        <v>57.899999999999991</v>
      </c>
      <c r="D173" s="57" t="s">
        <v>13</v>
      </c>
      <c r="E173" s="25">
        <v>34.950000000000003</v>
      </c>
      <c r="F173" s="150">
        <f t="shared" si="6"/>
        <v>2023.61</v>
      </c>
      <c r="G173" s="153"/>
      <c r="H173" s="153"/>
    </row>
    <row r="174" spans="1:8" s="143" customFormat="1">
      <c r="A174" s="33">
        <f t="shared" ref="A174:A181" si="7">+A173+0.1</f>
        <v>11.2</v>
      </c>
      <c r="B174" s="59" t="s">
        <v>93</v>
      </c>
      <c r="C174" s="168">
        <v>57.899999999999991</v>
      </c>
      <c r="D174" s="57" t="s">
        <v>28</v>
      </c>
      <c r="E174" s="25">
        <v>220.21</v>
      </c>
      <c r="F174" s="150">
        <f t="shared" si="6"/>
        <v>12750.16</v>
      </c>
      <c r="G174" s="153"/>
      <c r="H174" s="153"/>
    </row>
    <row r="175" spans="1:8" s="143" customFormat="1">
      <c r="A175" s="33">
        <f t="shared" si="7"/>
        <v>11.299999999999999</v>
      </c>
      <c r="B175" s="59" t="s">
        <v>94</v>
      </c>
      <c r="C175" s="168">
        <v>57.899999999999991</v>
      </c>
      <c r="D175" s="57" t="s">
        <v>28</v>
      </c>
      <c r="E175" s="25">
        <v>19.95</v>
      </c>
      <c r="F175" s="150">
        <f t="shared" si="6"/>
        <v>1155.1099999999999</v>
      </c>
      <c r="G175" s="153"/>
      <c r="H175" s="153"/>
    </row>
    <row r="176" spans="1:8" s="143" customFormat="1">
      <c r="A176" s="33">
        <f t="shared" si="7"/>
        <v>11.399999999999999</v>
      </c>
      <c r="B176" s="59" t="s">
        <v>95</v>
      </c>
      <c r="C176" s="168">
        <v>10</v>
      </c>
      <c r="D176" s="57" t="s">
        <v>2</v>
      </c>
      <c r="E176" s="45">
        <v>2100</v>
      </c>
      <c r="F176" s="150">
        <f t="shared" si="6"/>
        <v>21000</v>
      </c>
      <c r="G176" s="153"/>
      <c r="H176" s="153"/>
    </row>
    <row r="177" spans="1:8" s="143" customFormat="1">
      <c r="A177" s="33">
        <f t="shared" si="7"/>
        <v>11.499999999999998</v>
      </c>
      <c r="B177" s="59" t="s">
        <v>96</v>
      </c>
      <c r="C177" s="168">
        <v>10</v>
      </c>
      <c r="D177" s="57" t="s">
        <v>2</v>
      </c>
      <c r="E177" s="45">
        <v>85.31</v>
      </c>
      <c r="F177" s="150">
        <f t="shared" si="6"/>
        <v>853.1</v>
      </c>
      <c r="G177" s="153"/>
      <c r="H177" s="153"/>
    </row>
    <row r="178" spans="1:8" s="143" customFormat="1">
      <c r="A178" s="33">
        <f t="shared" si="7"/>
        <v>11.599999999999998</v>
      </c>
      <c r="B178" s="59" t="s">
        <v>97</v>
      </c>
      <c r="C178" s="168">
        <v>10</v>
      </c>
      <c r="D178" s="57" t="s">
        <v>2</v>
      </c>
      <c r="E178" s="45">
        <v>99.17</v>
      </c>
      <c r="F178" s="150">
        <f t="shared" si="6"/>
        <v>991.7</v>
      </c>
      <c r="G178" s="153"/>
      <c r="H178" s="153"/>
    </row>
    <row r="179" spans="1:8" s="143" customFormat="1">
      <c r="A179" s="33">
        <f t="shared" si="7"/>
        <v>11.699999999999998</v>
      </c>
      <c r="B179" s="59" t="s">
        <v>35</v>
      </c>
      <c r="C179" s="168">
        <v>10</v>
      </c>
      <c r="D179" s="57" t="s">
        <v>2</v>
      </c>
      <c r="E179" s="45">
        <v>262.5</v>
      </c>
      <c r="F179" s="150">
        <f t="shared" si="6"/>
        <v>2625</v>
      </c>
      <c r="G179" s="153"/>
      <c r="H179" s="153"/>
    </row>
    <row r="180" spans="1:8" s="143" customFormat="1">
      <c r="A180" s="33">
        <f t="shared" si="7"/>
        <v>11.799999999999997</v>
      </c>
      <c r="B180" s="37" t="s">
        <v>73</v>
      </c>
      <c r="C180" s="168">
        <v>38.4</v>
      </c>
      <c r="D180" s="57" t="s">
        <v>14</v>
      </c>
      <c r="E180" s="45">
        <v>172.66</v>
      </c>
      <c r="F180" s="150">
        <f t="shared" si="6"/>
        <v>6630.14</v>
      </c>
      <c r="G180" s="153"/>
      <c r="H180" s="153"/>
    </row>
    <row r="181" spans="1:8" s="143" customFormat="1">
      <c r="A181" s="33">
        <f t="shared" si="7"/>
        <v>11.899999999999997</v>
      </c>
      <c r="B181" s="59" t="s">
        <v>33</v>
      </c>
      <c r="C181" s="168">
        <v>3.6999999999999993</v>
      </c>
      <c r="D181" s="57" t="s">
        <v>14</v>
      </c>
      <c r="E181" s="24">
        <v>1085.19</v>
      </c>
      <c r="F181" s="150">
        <f t="shared" si="6"/>
        <v>4015.2</v>
      </c>
      <c r="G181" s="153"/>
      <c r="H181" s="153"/>
    </row>
    <row r="182" spans="1:8" s="143" customFormat="1" ht="10.5" customHeight="1">
      <c r="A182" s="66">
        <v>11.1</v>
      </c>
      <c r="B182" s="59" t="s">
        <v>45</v>
      </c>
      <c r="C182" s="168">
        <v>33</v>
      </c>
      <c r="D182" s="57" t="s">
        <v>14</v>
      </c>
      <c r="E182" s="45">
        <v>223.28</v>
      </c>
      <c r="F182" s="150">
        <f t="shared" si="6"/>
        <v>7368.24</v>
      </c>
      <c r="G182" s="153"/>
      <c r="H182" s="153"/>
    </row>
    <row r="183" spans="1:8" s="143" customFormat="1">
      <c r="A183" s="66">
        <v>11.11</v>
      </c>
      <c r="B183" s="59" t="s">
        <v>75</v>
      </c>
      <c r="C183" s="168">
        <v>6.5</v>
      </c>
      <c r="D183" s="57" t="s">
        <v>14</v>
      </c>
      <c r="E183" s="45">
        <v>251.2</v>
      </c>
      <c r="F183" s="150">
        <f t="shared" si="6"/>
        <v>1632.8</v>
      </c>
      <c r="G183" s="153"/>
      <c r="H183" s="153"/>
    </row>
    <row r="184" spans="1:8" s="143" customFormat="1">
      <c r="A184" s="33">
        <v>11.12</v>
      </c>
      <c r="B184" s="59" t="s">
        <v>46</v>
      </c>
      <c r="C184" s="168">
        <v>10</v>
      </c>
      <c r="D184" s="57" t="s">
        <v>2</v>
      </c>
      <c r="E184" s="45">
        <v>1417.04</v>
      </c>
      <c r="F184" s="150">
        <f t="shared" si="6"/>
        <v>14170.4</v>
      </c>
      <c r="G184" s="153"/>
      <c r="H184" s="153"/>
    </row>
    <row r="185" spans="1:8" s="143" customFormat="1" ht="10.5" customHeight="1">
      <c r="A185" s="33"/>
      <c r="B185" s="154"/>
      <c r="C185" s="161"/>
      <c r="D185" s="162"/>
      <c r="E185" s="163"/>
      <c r="F185" s="150"/>
      <c r="G185" s="153"/>
      <c r="H185" s="153"/>
    </row>
    <row r="186" spans="1:8" s="143" customFormat="1">
      <c r="A186" s="33">
        <v>12</v>
      </c>
      <c r="B186" s="165" t="s">
        <v>71</v>
      </c>
      <c r="C186" s="161">
        <v>1</v>
      </c>
      <c r="D186" s="162" t="s">
        <v>2</v>
      </c>
      <c r="E186" s="163">
        <v>7467.53</v>
      </c>
      <c r="F186" s="150">
        <f>ROUND((C186*E186),2)</f>
        <v>7467.53</v>
      </c>
      <c r="G186" s="153"/>
      <c r="H186" s="153"/>
    </row>
    <row r="187" spans="1:8" s="143" customFormat="1" ht="15" customHeight="1">
      <c r="A187" s="68"/>
      <c r="B187" s="126" t="s">
        <v>133</v>
      </c>
      <c r="C187" s="158"/>
      <c r="D187" s="65"/>
      <c r="E187" s="114"/>
      <c r="F187" s="176">
        <f>SUM(F131:F186)</f>
        <v>605549.63</v>
      </c>
      <c r="G187" s="153"/>
      <c r="H187" s="153"/>
    </row>
    <row r="188" spans="1:8" s="143" customFormat="1">
      <c r="A188" s="7"/>
      <c r="B188" s="12"/>
      <c r="C188" s="147"/>
      <c r="D188" s="10"/>
      <c r="E188" s="25"/>
      <c r="F188" s="166"/>
      <c r="G188" s="153"/>
      <c r="H188" s="153"/>
    </row>
    <row r="189" spans="1:8" s="143" customFormat="1" ht="16.5" customHeight="1">
      <c r="A189" s="145" t="s">
        <v>6</v>
      </c>
      <c r="B189" s="146" t="s">
        <v>134</v>
      </c>
      <c r="C189" s="147"/>
      <c r="D189" s="148"/>
      <c r="E189" s="149"/>
      <c r="F189" s="150"/>
      <c r="G189" s="153"/>
      <c r="H189" s="153"/>
    </row>
    <row r="190" spans="1:8" s="143" customFormat="1">
      <c r="A190" s="145"/>
      <c r="B190" s="146"/>
      <c r="C190" s="147"/>
      <c r="D190" s="148"/>
      <c r="E190" s="149"/>
      <c r="F190" s="150"/>
      <c r="G190" s="153"/>
      <c r="H190" s="153"/>
    </row>
    <row r="191" spans="1:8" s="143" customFormat="1">
      <c r="A191" s="28">
        <v>1</v>
      </c>
      <c r="B191" s="29" t="s">
        <v>32</v>
      </c>
      <c r="C191" s="147">
        <v>450</v>
      </c>
      <c r="D191" s="10" t="s">
        <v>28</v>
      </c>
      <c r="E191" s="25">
        <v>34.950000000000003</v>
      </c>
      <c r="F191" s="150">
        <f t="shared" ref="F191:F196" si="8">ROUND((C191*E191),2)</f>
        <v>15727.5</v>
      </c>
      <c r="G191" s="153"/>
      <c r="H191" s="153"/>
    </row>
    <row r="192" spans="1:8" s="143" customFormat="1">
      <c r="A192" s="14"/>
      <c r="B192" s="29"/>
      <c r="C192" s="147"/>
      <c r="D192" s="10"/>
      <c r="E192" s="25"/>
      <c r="F192" s="150"/>
      <c r="G192" s="153"/>
      <c r="H192" s="153"/>
    </row>
    <row r="193" spans="1:8" s="143" customFormat="1">
      <c r="A193" s="30">
        <v>2</v>
      </c>
      <c r="B193" s="31" t="s">
        <v>82</v>
      </c>
      <c r="C193" s="147"/>
      <c r="D193" s="32"/>
      <c r="E193" s="48"/>
      <c r="F193" s="150"/>
      <c r="G193" s="153"/>
      <c r="H193" s="153"/>
    </row>
    <row r="194" spans="1:8" s="143" customFormat="1" ht="12.75" customHeight="1">
      <c r="A194" s="33">
        <v>2.1</v>
      </c>
      <c r="B194" s="154" t="s">
        <v>83</v>
      </c>
      <c r="C194" s="147">
        <v>900</v>
      </c>
      <c r="D194" s="10" t="s">
        <v>28</v>
      </c>
      <c r="E194" s="25">
        <v>64.48</v>
      </c>
      <c r="F194" s="150">
        <f t="shared" si="8"/>
        <v>58032</v>
      </c>
      <c r="G194" s="153"/>
      <c r="H194" s="153"/>
    </row>
    <row r="195" spans="1:8" s="143" customFormat="1">
      <c r="A195" s="33">
        <v>2.2000000000000002</v>
      </c>
      <c r="B195" s="154" t="s">
        <v>84</v>
      </c>
      <c r="C195" s="147">
        <v>382</v>
      </c>
      <c r="D195" s="32" t="s">
        <v>15</v>
      </c>
      <c r="E195" s="25">
        <v>70.88</v>
      </c>
      <c r="F195" s="150">
        <f t="shared" si="8"/>
        <v>27076.16</v>
      </c>
      <c r="G195" s="153"/>
      <c r="H195" s="153"/>
    </row>
    <row r="196" spans="1:8" s="143" customFormat="1">
      <c r="A196" s="33">
        <v>2.2999999999999998</v>
      </c>
      <c r="B196" s="34" t="s">
        <v>85</v>
      </c>
      <c r="C196" s="147">
        <v>25.82</v>
      </c>
      <c r="D196" s="32" t="s">
        <v>14</v>
      </c>
      <c r="E196" s="25">
        <v>129.12</v>
      </c>
      <c r="F196" s="150">
        <f t="shared" si="8"/>
        <v>3333.88</v>
      </c>
      <c r="G196" s="153"/>
      <c r="H196" s="153"/>
    </row>
    <row r="197" spans="1:8" s="143" customFormat="1">
      <c r="A197" s="14"/>
      <c r="B197" s="29"/>
      <c r="C197" s="147"/>
      <c r="D197" s="10"/>
      <c r="E197" s="25"/>
      <c r="F197" s="150"/>
      <c r="G197" s="153"/>
      <c r="H197" s="153"/>
    </row>
    <row r="198" spans="1:8" s="143" customFormat="1">
      <c r="A198" s="35">
        <v>3</v>
      </c>
      <c r="B198" s="36" t="s">
        <v>12</v>
      </c>
      <c r="C198" s="147"/>
      <c r="D198" s="10"/>
      <c r="E198" s="25"/>
      <c r="F198" s="150"/>
      <c r="G198" s="153"/>
      <c r="H198" s="153"/>
    </row>
    <row r="199" spans="1:8" s="143" customFormat="1" ht="25.5">
      <c r="A199" s="7">
        <v>3.1</v>
      </c>
      <c r="B199" s="37" t="s">
        <v>122</v>
      </c>
      <c r="C199" s="147">
        <v>1001.25</v>
      </c>
      <c r="D199" s="10" t="s">
        <v>14</v>
      </c>
      <c r="E199" s="53">
        <v>204.51</v>
      </c>
      <c r="F199" s="150">
        <f t="shared" ref="F199:F204" si="9">ROUND((C199*E199),2)</f>
        <v>204765.64</v>
      </c>
      <c r="G199" s="153"/>
      <c r="H199" s="153"/>
    </row>
    <row r="200" spans="1:8" s="143" customFormat="1">
      <c r="A200" s="7">
        <v>3.2</v>
      </c>
      <c r="B200" s="37" t="s">
        <v>87</v>
      </c>
      <c r="C200" s="147">
        <v>382.5</v>
      </c>
      <c r="D200" s="10" t="s">
        <v>15</v>
      </c>
      <c r="E200" s="25">
        <v>36.76</v>
      </c>
      <c r="F200" s="150">
        <f t="shared" si="9"/>
        <v>14060.7</v>
      </c>
      <c r="G200" s="153"/>
      <c r="H200" s="153"/>
    </row>
    <row r="201" spans="1:8" s="143" customFormat="1">
      <c r="A201" s="7">
        <v>3.3</v>
      </c>
      <c r="B201" s="38" t="s">
        <v>33</v>
      </c>
      <c r="C201" s="147">
        <v>45</v>
      </c>
      <c r="D201" s="10" t="s">
        <v>14</v>
      </c>
      <c r="E201" s="25">
        <v>1095.8399999999999</v>
      </c>
      <c r="F201" s="150">
        <f t="shared" si="9"/>
        <v>49312.800000000003</v>
      </c>
      <c r="G201" s="153"/>
      <c r="H201" s="153"/>
    </row>
    <row r="202" spans="1:8" s="143" customFormat="1" ht="14.25" customHeight="1">
      <c r="A202" s="7">
        <v>3.4</v>
      </c>
      <c r="B202" s="38" t="s">
        <v>112</v>
      </c>
      <c r="C202" s="147">
        <v>1108.08</v>
      </c>
      <c r="D202" s="10" t="s">
        <v>14</v>
      </c>
      <c r="E202" s="24">
        <v>460</v>
      </c>
      <c r="F202" s="150">
        <f t="shared" si="9"/>
        <v>509716.8</v>
      </c>
      <c r="G202" s="153"/>
      <c r="H202" s="153"/>
    </row>
    <row r="203" spans="1:8" s="143" customFormat="1" ht="25.5">
      <c r="A203" s="39">
        <v>3.5</v>
      </c>
      <c r="B203" s="34" t="s">
        <v>88</v>
      </c>
      <c r="C203" s="147">
        <v>877.23</v>
      </c>
      <c r="D203" s="10" t="s">
        <v>14</v>
      </c>
      <c r="E203" s="25">
        <v>189</v>
      </c>
      <c r="F203" s="150">
        <f t="shared" si="9"/>
        <v>165796.47</v>
      </c>
      <c r="G203" s="153"/>
      <c r="H203" s="153"/>
    </row>
    <row r="204" spans="1:8" s="143" customFormat="1">
      <c r="A204" s="7">
        <v>3.6</v>
      </c>
      <c r="B204" s="34" t="s">
        <v>85</v>
      </c>
      <c r="C204" s="147">
        <v>1201.2</v>
      </c>
      <c r="D204" s="10" t="s">
        <v>14</v>
      </c>
      <c r="E204" s="25">
        <v>129.12</v>
      </c>
      <c r="F204" s="150">
        <f t="shared" si="9"/>
        <v>155098.94</v>
      </c>
      <c r="G204" s="153"/>
      <c r="H204" s="153"/>
    </row>
    <row r="205" spans="1:8" s="143" customFormat="1" ht="9.75" customHeight="1">
      <c r="A205" s="40"/>
      <c r="B205" s="41"/>
      <c r="C205" s="147"/>
      <c r="D205" s="10"/>
      <c r="E205" s="25"/>
      <c r="F205" s="150"/>
      <c r="G205" s="153"/>
      <c r="H205" s="153"/>
    </row>
    <row r="206" spans="1:8" s="143" customFormat="1">
      <c r="A206" s="40">
        <v>4</v>
      </c>
      <c r="B206" s="36" t="s">
        <v>18</v>
      </c>
      <c r="C206" s="147"/>
      <c r="D206" s="10"/>
      <c r="E206" s="25"/>
      <c r="F206" s="150"/>
      <c r="G206" s="153"/>
      <c r="H206" s="153"/>
    </row>
    <row r="207" spans="1:8" s="143" customFormat="1">
      <c r="A207" s="42">
        <v>4.0999999999999996</v>
      </c>
      <c r="B207" s="29" t="s">
        <v>135</v>
      </c>
      <c r="C207" s="147">
        <v>468</v>
      </c>
      <c r="D207" s="10" t="s">
        <v>13</v>
      </c>
      <c r="E207" s="25">
        <v>1732.3</v>
      </c>
      <c r="F207" s="150">
        <f>ROUND((C207*E207),2)</f>
        <v>810716.4</v>
      </c>
      <c r="G207" s="153"/>
      <c r="H207" s="153"/>
    </row>
    <row r="208" spans="1:8" s="143" customFormat="1" ht="12" customHeight="1">
      <c r="A208" s="42"/>
      <c r="B208" s="29"/>
      <c r="C208" s="147"/>
      <c r="D208" s="10"/>
      <c r="E208" s="25"/>
      <c r="F208" s="150"/>
      <c r="G208" s="153"/>
      <c r="H208" s="153"/>
    </row>
    <row r="209" spans="1:8" s="143" customFormat="1">
      <c r="A209" s="40">
        <v>5</v>
      </c>
      <c r="B209" s="36" t="s">
        <v>19</v>
      </c>
      <c r="C209" s="147"/>
      <c r="D209" s="10"/>
      <c r="E209" s="25"/>
      <c r="F209" s="150"/>
      <c r="G209" s="153"/>
      <c r="H209" s="153"/>
    </row>
    <row r="210" spans="1:8" s="143" customFormat="1">
      <c r="A210" s="42">
        <v>5.0999999999999996</v>
      </c>
      <c r="B210" s="29" t="s">
        <v>135</v>
      </c>
      <c r="C210" s="147">
        <v>468</v>
      </c>
      <c r="D210" s="10" t="s">
        <v>13</v>
      </c>
      <c r="E210" s="25">
        <v>42.94</v>
      </c>
      <c r="F210" s="150">
        <f>ROUND((C210*E210),2)</f>
        <v>20095.919999999998</v>
      </c>
      <c r="G210" s="153"/>
      <c r="H210" s="153"/>
    </row>
    <row r="211" spans="1:8" s="143" customFormat="1" ht="8.25" customHeight="1">
      <c r="A211" s="42"/>
      <c r="B211" s="29"/>
      <c r="C211" s="147"/>
      <c r="D211" s="10"/>
      <c r="E211" s="25"/>
      <c r="F211" s="150">
        <f>ROUND((C211*E211),2)</f>
        <v>0</v>
      </c>
      <c r="G211" s="153"/>
      <c r="H211" s="153"/>
    </row>
    <row r="212" spans="1:8" s="143" customFormat="1" ht="12.75" customHeight="1">
      <c r="A212" s="170">
        <v>6</v>
      </c>
      <c r="B212" s="146" t="s">
        <v>34</v>
      </c>
      <c r="C212" s="147"/>
      <c r="D212" s="10"/>
      <c r="E212" s="25"/>
      <c r="F212" s="150"/>
      <c r="G212" s="153"/>
      <c r="H212" s="153"/>
    </row>
    <row r="213" spans="1:8" s="143" customFormat="1">
      <c r="A213" s="14">
        <v>6.1</v>
      </c>
      <c r="B213" s="64" t="s">
        <v>136</v>
      </c>
      <c r="C213" s="147">
        <v>7</v>
      </c>
      <c r="D213" s="10" t="s">
        <v>2</v>
      </c>
      <c r="E213" s="25">
        <v>2739.3</v>
      </c>
      <c r="F213" s="150">
        <f>ROUND((C213*E213),2)</f>
        <v>19175.099999999999</v>
      </c>
      <c r="G213" s="153"/>
      <c r="H213" s="153"/>
    </row>
    <row r="214" spans="1:8" s="143" customFormat="1">
      <c r="A214" s="14"/>
      <c r="B214" s="54"/>
      <c r="C214" s="147"/>
      <c r="D214" s="10"/>
      <c r="E214" s="25"/>
      <c r="F214" s="150"/>
      <c r="G214" s="153"/>
      <c r="H214" s="153"/>
    </row>
    <row r="215" spans="1:8" s="143" customFormat="1">
      <c r="A215" s="35">
        <v>7</v>
      </c>
      <c r="B215" s="43" t="s">
        <v>90</v>
      </c>
      <c r="C215" s="147"/>
      <c r="D215" s="10"/>
      <c r="E215" s="25"/>
      <c r="F215" s="150"/>
      <c r="G215" s="153"/>
      <c r="H215" s="153"/>
    </row>
    <row r="216" spans="1:8" s="143" customFormat="1">
      <c r="A216" s="14">
        <v>7.1</v>
      </c>
      <c r="B216" s="29" t="s">
        <v>128</v>
      </c>
      <c r="C216" s="147">
        <v>7</v>
      </c>
      <c r="D216" s="10" t="s">
        <v>2</v>
      </c>
      <c r="E216" s="25">
        <v>33504.83</v>
      </c>
      <c r="F216" s="150">
        <f>ROUND((C216*E216),2)</f>
        <v>234533.81</v>
      </c>
      <c r="G216" s="153"/>
      <c r="H216" s="153"/>
    </row>
    <row r="217" spans="1:8" s="143" customFormat="1">
      <c r="A217" s="14"/>
      <c r="B217" s="29"/>
      <c r="C217" s="147"/>
      <c r="D217" s="10"/>
      <c r="E217" s="25"/>
      <c r="F217" s="150"/>
      <c r="G217" s="153"/>
      <c r="H217" s="153"/>
    </row>
    <row r="218" spans="1:8" s="143" customFormat="1">
      <c r="A218" s="35">
        <v>8</v>
      </c>
      <c r="B218" s="67" t="s">
        <v>137</v>
      </c>
      <c r="C218" s="147"/>
      <c r="D218" s="10"/>
      <c r="E218" s="25"/>
      <c r="F218" s="150"/>
      <c r="G218" s="153"/>
      <c r="H218" s="153"/>
    </row>
    <row r="219" spans="1:8" s="143" customFormat="1">
      <c r="A219" s="14">
        <v>8.1</v>
      </c>
      <c r="B219" s="29" t="s">
        <v>32</v>
      </c>
      <c r="C219" s="147">
        <v>202.65</v>
      </c>
      <c r="D219" s="10" t="s">
        <v>28</v>
      </c>
      <c r="E219" s="25">
        <v>34.950000000000003</v>
      </c>
      <c r="F219" s="150">
        <f t="shared" ref="F219:F226" si="10">ROUND((C219*E219),2)</f>
        <v>7082.62</v>
      </c>
      <c r="G219" s="153"/>
      <c r="H219" s="153"/>
    </row>
    <row r="220" spans="1:8" s="143" customFormat="1">
      <c r="A220" s="14">
        <v>8.1999999999999993</v>
      </c>
      <c r="B220" s="8" t="s">
        <v>93</v>
      </c>
      <c r="C220" s="147">
        <v>202.65</v>
      </c>
      <c r="D220" s="10" t="s">
        <v>28</v>
      </c>
      <c r="E220" s="25">
        <v>220.21</v>
      </c>
      <c r="F220" s="150">
        <f t="shared" si="10"/>
        <v>44625.56</v>
      </c>
      <c r="G220" s="153"/>
      <c r="H220" s="153"/>
    </row>
    <row r="221" spans="1:8" s="143" customFormat="1">
      <c r="A221" s="14">
        <v>8.3000000000000007</v>
      </c>
      <c r="B221" s="8" t="s">
        <v>94</v>
      </c>
      <c r="C221" s="147">
        <v>202.65</v>
      </c>
      <c r="D221" s="10" t="s">
        <v>28</v>
      </c>
      <c r="E221" s="25">
        <v>19.95</v>
      </c>
      <c r="F221" s="150">
        <f t="shared" si="10"/>
        <v>4042.87</v>
      </c>
      <c r="G221" s="153"/>
      <c r="H221" s="153"/>
    </row>
    <row r="222" spans="1:8" s="143" customFormat="1">
      <c r="A222" s="14">
        <v>8.4</v>
      </c>
      <c r="B222" s="8" t="s">
        <v>138</v>
      </c>
      <c r="C222" s="147">
        <v>35</v>
      </c>
      <c r="D222" s="10" t="s">
        <v>2</v>
      </c>
      <c r="E222" s="45">
        <v>6300</v>
      </c>
      <c r="F222" s="150">
        <f t="shared" si="10"/>
        <v>220500</v>
      </c>
      <c r="G222" s="153"/>
      <c r="H222" s="153"/>
    </row>
    <row r="223" spans="1:8" s="143" customFormat="1">
      <c r="A223" s="14">
        <v>8.5</v>
      </c>
      <c r="B223" s="8" t="s">
        <v>96</v>
      </c>
      <c r="C223" s="147">
        <v>35</v>
      </c>
      <c r="D223" s="10" t="s">
        <v>2</v>
      </c>
      <c r="E223" s="45">
        <v>85.31</v>
      </c>
      <c r="F223" s="150">
        <f t="shared" si="10"/>
        <v>2985.85</v>
      </c>
      <c r="G223" s="153"/>
      <c r="H223" s="153"/>
    </row>
    <row r="224" spans="1:8" s="143" customFormat="1" ht="17.25" customHeight="1">
      <c r="A224" s="14">
        <v>8.6</v>
      </c>
      <c r="B224" s="8" t="s">
        <v>97</v>
      </c>
      <c r="C224" s="147">
        <v>35</v>
      </c>
      <c r="D224" s="10" t="s">
        <v>2</v>
      </c>
      <c r="E224" s="45">
        <v>99.17</v>
      </c>
      <c r="F224" s="150">
        <f t="shared" si="10"/>
        <v>3470.95</v>
      </c>
      <c r="G224" s="153"/>
      <c r="H224" s="153"/>
    </row>
    <row r="225" spans="1:8" s="143" customFormat="1">
      <c r="A225" s="14">
        <v>8.6999999999999993</v>
      </c>
      <c r="B225" s="8" t="s">
        <v>35</v>
      </c>
      <c r="C225" s="147">
        <v>35</v>
      </c>
      <c r="D225" s="10" t="s">
        <v>2</v>
      </c>
      <c r="E225" s="45">
        <v>262.5</v>
      </c>
      <c r="F225" s="150">
        <f t="shared" si="10"/>
        <v>9187.5</v>
      </c>
      <c r="G225" s="153"/>
      <c r="H225" s="153"/>
    </row>
    <row r="226" spans="1:8" s="143" customFormat="1" ht="18.75" customHeight="1">
      <c r="A226" s="14">
        <v>8.8000000000000007</v>
      </c>
      <c r="B226" s="8" t="s">
        <v>46</v>
      </c>
      <c r="C226" s="147">
        <v>35</v>
      </c>
      <c r="D226" s="10" t="s">
        <v>2</v>
      </c>
      <c r="E226" s="45">
        <v>1417.04</v>
      </c>
      <c r="F226" s="150">
        <f t="shared" si="10"/>
        <v>49596.4</v>
      </c>
      <c r="G226" s="153"/>
      <c r="H226" s="153"/>
    </row>
    <row r="227" spans="1:8" s="143" customFormat="1">
      <c r="A227" s="14"/>
      <c r="B227" s="29"/>
      <c r="C227" s="147"/>
      <c r="D227" s="10"/>
      <c r="E227" s="25"/>
      <c r="F227" s="150"/>
      <c r="G227" s="153"/>
      <c r="H227" s="153"/>
    </row>
    <row r="228" spans="1:8" s="143" customFormat="1" ht="14.25" customHeight="1">
      <c r="A228" s="54">
        <v>9</v>
      </c>
      <c r="B228" s="155" t="s">
        <v>76</v>
      </c>
      <c r="C228" s="147">
        <v>450</v>
      </c>
      <c r="D228" s="156" t="s">
        <v>13</v>
      </c>
      <c r="E228" s="25">
        <v>98.4</v>
      </c>
      <c r="F228" s="157">
        <f>ROUND(C228*E228,2)</f>
        <v>44280</v>
      </c>
      <c r="G228" s="153"/>
      <c r="H228" s="153"/>
    </row>
    <row r="229" spans="1:8" s="143" customFormat="1">
      <c r="A229" s="127"/>
      <c r="B229" s="128"/>
      <c r="C229" s="158"/>
      <c r="D229" s="65"/>
      <c r="E229" s="114"/>
      <c r="F229" s="160"/>
      <c r="G229" s="153"/>
      <c r="H229" s="153"/>
    </row>
    <row r="230" spans="1:8" s="143" customFormat="1">
      <c r="A230" s="30">
        <v>10</v>
      </c>
      <c r="B230" s="31" t="s">
        <v>139</v>
      </c>
      <c r="C230" s="147"/>
      <c r="D230" s="32"/>
      <c r="E230" s="48"/>
      <c r="F230" s="150"/>
      <c r="G230" s="153"/>
      <c r="H230" s="153"/>
    </row>
    <row r="231" spans="1:8" s="143" customFormat="1">
      <c r="A231" s="33">
        <v>10.1</v>
      </c>
      <c r="B231" s="154" t="s">
        <v>99</v>
      </c>
      <c r="C231" s="147">
        <v>76.5</v>
      </c>
      <c r="D231" s="10" t="s">
        <v>14</v>
      </c>
      <c r="E231" s="48">
        <v>172.66</v>
      </c>
      <c r="F231" s="150">
        <f>ROUND((C231*E231),2)</f>
        <v>13208.49</v>
      </c>
      <c r="G231" s="153"/>
      <c r="H231" s="153"/>
    </row>
    <row r="232" spans="1:8" s="143" customFormat="1">
      <c r="A232" s="33">
        <v>10.199999999999999</v>
      </c>
      <c r="B232" s="34" t="s">
        <v>85</v>
      </c>
      <c r="C232" s="147">
        <v>91.8</v>
      </c>
      <c r="D232" s="32" t="s">
        <v>14</v>
      </c>
      <c r="E232" s="45">
        <v>129.12</v>
      </c>
      <c r="F232" s="150">
        <f>ROUND((C232*E232),2)</f>
        <v>11853.22</v>
      </c>
      <c r="G232" s="153"/>
      <c r="H232" s="153"/>
    </row>
    <row r="233" spans="1:8" s="143" customFormat="1" ht="25.5">
      <c r="A233" s="33">
        <v>10.3</v>
      </c>
      <c r="B233" s="52" t="s">
        <v>140</v>
      </c>
      <c r="C233" s="147">
        <v>72.680000000000007</v>
      </c>
      <c r="D233" s="32" t="s">
        <v>14</v>
      </c>
      <c r="E233" s="25">
        <v>189</v>
      </c>
      <c r="F233" s="150">
        <f>ROUND((C233*E233),2)</f>
        <v>13736.52</v>
      </c>
      <c r="G233" s="153"/>
      <c r="H233" s="153"/>
    </row>
    <row r="234" spans="1:8" s="143" customFormat="1">
      <c r="A234" s="33">
        <v>10.4</v>
      </c>
      <c r="B234" s="154" t="s">
        <v>102</v>
      </c>
      <c r="C234" s="161">
        <v>382.5</v>
      </c>
      <c r="D234" s="162" t="s">
        <v>15</v>
      </c>
      <c r="E234" s="163">
        <v>508.07</v>
      </c>
      <c r="F234" s="150">
        <f>ROUND((C234*E234),2)</f>
        <v>194336.78</v>
      </c>
      <c r="G234" s="153"/>
      <c r="H234" s="153"/>
    </row>
    <row r="235" spans="1:8" s="143" customFormat="1">
      <c r="A235" s="33">
        <v>10.5</v>
      </c>
      <c r="B235" s="154" t="s">
        <v>103</v>
      </c>
      <c r="C235" s="161">
        <v>382.5</v>
      </c>
      <c r="D235" s="162" t="s">
        <v>104</v>
      </c>
      <c r="E235" s="163">
        <v>14.15</v>
      </c>
      <c r="F235" s="150">
        <f>ROUND((C235*E235),2)</f>
        <v>5412.38</v>
      </c>
      <c r="G235" s="153"/>
      <c r="H235" s="153"/>
    </row>
    <row r="236" spans="1:8" s="143" customFormat="1">
      <c r="A236" s="33"/>
      <c r="B236" s="154"/>
      <c r="C236" s="161"/>
      <c r="D236" s="162"/>
      <c r="E236" s="163"/>
      <c r="F236" s="150"/>
      <c r="G236" s="153"/>
      <c r="H236" s="153"/>
    </row>
    <row r="237" spans="1:8" s="143" customFormat="1">
      <c r="A237" s="30">
        <v>11</v>
      </c>
      <c r="B237" s="164" t="s">
        <v>105</v>
      </c>
      <c r="C237" s="161"/>
      <c r="D237" s="162"/>
      <c r="E237" s="163"/>
      <c r="F237" s="150"/>
      <c r="G237" s="153"/>
      <c r="H237" s="153"/>
    </row>
    <row r="238" spans="1:8" s="143" customFormat="1" ht="9.75" customHeight="1">
      <c r="A238" s="33">
        <v>11.1</v>
      </c>
      <c r="B238" s="154" t="s">
        <v>106</v>
      </c>
      <c r="C238" s="161">
        <v>26.25</v>
      </c>
      <c r="D238" s="162" t="s">
        <v>15</v>
      </c>
      <c r="E238" s="163">
        <v>79.790000000000006</v>
      </c>
      <c r="F238" s="150">
        <f>ROUND((C238*E238),2)</f>
        <v>2094.4899999999998</v>
      </c>
      <c r="G238" s="153"/>
      <c r="H238" s="153"/>
    </row>
    <row r="239" spans="1:8" s="143" customFormat="1">
      <c r="A239" s="33">
        <v>11.2</v>
      </c>
      <c r="B239" s="34" t="s">
        <v>85</v>
      </c>
      <c r="C239" s="161">
        <v>6.18</v>
      </c>
      <c r="D239" s="162" t="s">
        <v>14</v>
      </c>
      <c r="E239" s="45">
        <v>251.2</v>
      </c>
      <c r="F239" s="150">
        <f>ROUND((C239*E239),2)</f>
        <v>1552.42</v>
      </c>
      <c r="G239" s="153"/>
      <c r="H239" s="153"/>
    </row>
    <row r="240" spans="1:8" s="143" customFormat="1">
      <c r="A240" s="33">
        <v>11.3</v>
      </c>
      <c r="B240" s="154" t="s">
        <v>107</v>
      </c>
      <c r="C240" s="161">
        <v>26.25</v>
      </c>
      <c r="D240" s="162" t="s">
        <v>15</v>
      </c>
      <c r="E240" s="163">
        <v>477.88</v>
      </c>
      <c r="F240" s="150">
        <f>ROUND((C240*E240),2)</f>
        <v>12544.35</v>
      </c>
      <c r="G240" s="153"/>
      <c r="H240" s="153"/>
    </row>
    <row r="241" spans="1:8" s="143" customFormat="1" ht="9.75" customHeight="1">
      <c r="A241" s="33"/>
      <c r="B241" s="154"/>
      <c r="C241" s="161"/>
      <c r="D241" s="162"/>
      <c r="E241" s="163"/>
      <c r="F241" s="150"/>
      <c r="G241" s="153"/>
      <c r="H241" s="153"/>
    </row>
    <row r="242" spans="1:8" s="143" customFormat="1">
      <c r="A242" s="33">
        <v>12</v>
      </c>
      <c r="B242" s="165" t="s">
        <v>71</v>
      </c>
      <c r="C242" s="161">
        <v>1</v>
      </c>
      <c r="D242" s="162" t="s">
        <v>2</v>
      </c>
      <c r="E242" s="163">
        <v>7467.53</v>
      </c>
      <c r="F242" s="150">
        <f>ROUND((C242*E242),2)</f>
        <v>7467.53</v>
      </c>
      <c r="G242" s="153"/>
      <c r="H242" s="153"/>
    </row>
    <row r="243" spans="1:8" s="143" customFormat="1" ht="15.75" customHeight="1">
      <c r="A243" s="7"/>
      <c r="B243" s="12" t="s">
        <v>141</v>
      </c>
      <c r="C243" s="147"/>
      <c r="D243" s="10"/>
      <c r="E243" s="25"/>
      <c r="F243" s="166">
        <f>SUM(F191:F242)</f>
        <v>2935420.0500000007</v>
      </c>
      <c r="G243" s="153"/>
      <c r="H243" s="153"/>
    </row>
    <row r="244" spans="1:8" s="143" customFormat="1">
      <c r="A244" s="7"/>
      <c r="B244" s="12"/>
      <c r="C244" s="147"/>
      <c r="D244" s="10"/>
      <c r="E244" s="25"/>
      <c r="F244" s="166"/>
      <c r="G244" s="153"/>
      <c r="H244" s="153"/>
    </row>
    <row r="245" spans="1:8" s="143" customFormat="1" ht="15" customHeight="1">
      <c r="A245" s="145" t="s">
        <v>7</v>
      </c>
      <c r="B245" s="146" t="s">
        <v>142</v>
      </c>
      <c r="C245" s="147"/>
      <c r="D245" s="148"/>
      <c r="E245" s="149"/>
      <c r="F245" s="150"/>
      <c r="G245" s="153"/>
      <c r="H245" s="153"/>
    </row>
    <row r="246" spans="1:8" s="143" customFormat="1">
      <c r="A246" s="145"/>
      <c r="B246" s="146"/>
      <c r="C246" s="147"/>
      <c r="D246" s="148"/>
      <c r="E246" s="149"/>
      <c r="F246" s="150"/>
      <c r="G246" s="153"/>
      <c r="H246" s="153"/>
    </row>
    <row r="247" spans="1:8" s="143" customFormat="1">
      <c r="A247" s="28">
        <v>1</v>
      </c>
      <c r="B247" s="29" t="s">
        <v>32</v>
      </c>
      <c r="C247" s="147">
        <v>290</v>
      </c>
      <c r="D247" s="10" t="s">
        <v>28</v>
      </c>
      <c r="E247" s="25">
        <v>34.950000000000003</v>
      </c>
      <c r="F247" s="150">
        <f>ROUND((C247*E247),2)</f>
        <v>10135.5</v>
      </c>
      <c r="G247" s="153"/>
      <c r="H247" s="153"/>
    </row>
    <row r="248" spans="1:8" s="143" customFormat="1">
      <c r="A248" s="14"/>
      <c r="B248" s="29"/>
      <c r="C248" s="147"/>
      <c r="D248" s="10"/>
      <c r="E248" s="25"/>
      <c r="F248" s="150"/>
      <c r="G248" s="153"/>
      <c r="H248" s="153"/>
    </row>
    <row r="249" spans="1:8" s="143" customFormat="1">
      <c r="A249" s="30">
        <v>2</v>
      </c>
      <c r="B249" s="31" t="s">
        <v>82</v>
      </c>
      <c r="C249" s="147"/>
      <c r="D249" s="32"/>
      <c r="E249" s="48"/>
      <c r="F249" s="150"/>
      <c r="G249" s="153"/>
      <c r="H249" s="153"/>
    </row>
    <row r="250" spans="1:8" s="143" customFormat="1" ht="14.25" customHeight="1">
      <c r="A250" s="33">
        <v>2.1</v>
      </c>
      <c r="B250" s="154" t="s">
        <v>83</v>
      </c>
      <c r="C250" s="147">
        <v>580</v>
      </c>
      <c r="D250" s="10" t="s">
        <v>28</v>
      </c>
      <c r="E250" s="25">
        <v>64.48</v>
      </c>
      <c r="F250" s="150">
        <f>ROUND((C250*E250),2)</f>
        <v>37398.400000000001</v>
      </c>
      <c r="G250" s="153"/>
      <c r="H250" s="153"/>
    </row>
    <row r="251" spans="1:8" s="143" customFormat="1">
      <c r="A251" s="33">
        <v>2.2000000000000002</v>
      </c>
      <c r="B251" s="154" t="s">
        <v>84</v>
      </c>
      <c r="C251" s="147">
        <v>217.5</v>
      </c>
      <c r="D251" s="32" t="s">
        <v>15</v>
      </c>
      <c r="E251" s="25">
        <v>70.88</v>
      </c>
      <c r="F251" s="150">
        <f>ROUND((C251*E251),2)</f>
        <v>15416.4</v>
      </c>
      <c r="G251" s="153"/>
      <c r="H251" s="153"/>
    </row>
    <row r="252" spans="1:8" s="143" customFormat="1">
      <c r="A252" s="33">
        <v>2.2999999999999998</v>
      </c>
      <c r="B252" s="154" t="s">
        <v>143</v>
      </c>
      <c r="C252" s="147">
        <v>14.68</v>
      </c>
      <c r="D252" s="32" t="s">
        <v>14</v>
      </c>
      <c r="E252" s="25">
        <v>251.2</v>
      </c>
      <c r="F252" s="150">
        <f>ROUND((C252*E252),2)</f>
        <v>3687.62</v>
      </c>
      <c r="G252" s="153"/>
      <c r="H252" s="153"/>
    </row>
    <row r="253" spans="1:8" s="143" customFormat="1">
      <c r="A253" s="14"/>
      <c r="B253" s="29"/>
      <c r="C253" s="147"/>
      <c r="D253" s="10"/>
      <c r="E253" s="25"/>
      <c r="F253" s="150"/>
      <c r="G253" s="153"/>
      <c r="H253" s="153"/>
    </row>
    <row r="254" spans="1:8" s="143" customFormat="1">
      <c r="A254" s="35">
        <v>3</v>
      </c>
      <c r="B254" s="36" t="s">
        <v>12</v>
      </c>
      <c r="C254" s="147"/>
      <c r="D254" s="10"/>
      <c r="E254" s="25"/>
      <c r="F254" s="150"/>
      <c r="G254" s="153"/>
      <c r="H254" s="153"/>
    </row>
    <row r="255" spans="1:8" s="143" customFormat="1" ht="25.5">
      <c r="A255" s="7">
        <v>3.1</v>
      </c>
      <c r="B255" s="37" t="s">
        <v>122</v>
      </c>
      <c r="C255" s="147">
        <v>362.5</v>
      </c>
      <c r="D255" s="10" t="s">
        <v>14</v>
      </c>
      <c r="E255" s="53">
        <v>204.51</v>
      </c>
      <c r="F255" s="150">
        <f t="shared" ref="F255:F261" si="11">ROUND((C255*E255),2)</f>
        <v>74134.880000000005</v>
      </c>
      <c r="G255" s="153"/>
      <c r="H255" s="153"/>
    </row>
    <row r="256" spans="1:8" s="143" customFormat="1">
      <c r="A256" s="7">
        <v>3.2</v>
      </c>
      <c r="B256" s="37" t="s">
        <v>73</v>
      </c>
      <c r="C256" s="147">
        <v>58</v>
      </c>
      <c r="D256" s="10" t="s">
        <v>14</v>
      </c>
      <c r="E256" s="45">
        <v>172.66</v>
      </c>
      <c r="F256" s="150">
        <f t="shared" si="11"/>
        <v>10014.280000000001</v>
      </c>
      <c r="G256" s="153"/>
      <c r="H256" s="153"/>
    </row>
    <row r="257" spans="1:8" s="143" customFormat="1">
      <c r="A257" s="7">
        <v>3.3</v>
      </c>
      <c r="B257" s="37" t="s">
        <v>87</v>
      </c>
      <c r="C257" s="147">
        <v>217.5</v>
      </c>
      <c r="D257" s="10" t="s">
        <v>15</v>
      </c>
      <c r="E257" s="25">
        <v>36.76</v>
      </c>
      <c r="F257" s="150">
        <f t="shared" si="11"/>
        <v>7995.3</v>
      </c>
      <c r="G257" s="153"/>
      <c r="H257" s="153"/>
    </row>
    <row r="258" spans="1:8" s="143" customFormat="1">
      <c r="A258" s="7">
        <v>3.4</v>
      </c>
      <c r="B258" s="38" t="s">
        <v>33</v>
      </c>
      <c r="C258" s="147">
        <v>29</v>
      </c>
      <c r="D258" s="10" t="s">
        <v>14</v>
      </c>
      <c r="E258" s="25">
        <v>1095.8399999999999</v>
      </c>
      <c r="F258" s="150">
        <f t="shared" si="11"/>
        <v>31779.360000000001</v>
      </c>
      <c r="G258" s="153"/>
      <c r="H258" s="153"/>
    </row>
    <row r="259" spans="1:8" s="143" customFormat="1">
      <c r="A259" s="7">
        <v>3.5</v>
      </c>
      <c r="B259" s="38" t="s">
        <v>112</v>
      </c>
      <c r="C259" s="147">
        <v>395.28</v>
      </c>
      <c r="D259" s="10" t="s">
        <v>14</v>
      </c>
      <c r="E259" s="24">
        <v>460</v>
      </c>
      <c r="F259" s="150">
        <f t="shared" si="11"/>
        <v>181828.8</v>
      </c>
      <c r="G259" s="153"/>
      <c r="H259" s="153"/>
    </row>
    <row r="260" spans="1:8" s="143" customFormat="1" ht="25.5">
      <c r="A260" s="7">
        <v>3.6</v>
      </c>
      <c r="B260" s="34" t="s">
        <v>88</v>
      </c>
      <c r="C260" s="147">
        <v>363</v>
      </c>
      <c r="D260" s="10" t="s">
        <v>14</v>
      </c>
      <c r="E260" s="25">
        <v>189</v>
      </c>
      <c r="F260" s="150">
        <f t="shared" si="11"/>
        <v>68607</v>
      </c>
      <c r="G260" s="153"/>
      <c r="H260" s="153"/>
    </row>
    <row r="261" spans="1:8" s="143" customFormat="1">
      <c r="A261" s="7">
        <v>3.7</v>
      </c>
      <c r="B261" s="34" t="s">
        <v>123</v>
      </c>
      <c r="C261" s="147">
        <v>444.52</v>
      </c>
      <c r="D261" s="10" t="s">
        <v>14</v>
      </c>
      <c r="E261" s="177">
        <v>129.12</v>
      </c>
      <c r="F261" s="150">
        <f t="shared" si="11"/>
        <v>57396.42</v>
      </c>
      <c r="G261" s="153"/>
      <c r="H261" s="153"/>
    </row>
    <row r="262" spans="1:8" s="143" customFormat="1" ht="9.75" customHeight="1">
      <c r="A262" s="40"/>
      <c r="B262" s="41"/>
      <c r="C262" s="147"/>
      <c r="D262" s="10"/>
      <c r="E262" s="25"/>
      <c r="F262" s="150"/>
      <c r="G262" s="153"/>
      <c r="H262" s="153"/>
    </row>
    <row r="263" spans="1:8" s="143" customFormat="1">
      <c r="A263" s="40">
        <v>4</v>
      </c>
      <c r="B263" s="36" t="s">
        <v>18</v>
      </c>
      <c r="C263" s="147"/>
      <c r="D263" s="10"/>
      <c r="E263" s="25"/>
      <c r="F263" s="150"/>
      <c r="G263" s="153"/>
      <c r="H263" s="153"/>
    </row>
    <row r="264" spans="1:8" s="143" customFormat="1">
      <c r="A264" s="42">
        <v>4.0999999999999996</v>
      </c>
      <c r="B264" s="29" t="s">
        <v>89</v>
      </c>
      <c r="C264" s="147">
        <v>298.7</v>
      </c>
      <c r="D264" s="10" t="s">
        <v>13</v>
      </c>
      <c r="E264" s="25">
        <v>836.79000000000008</v>
      </c>
      <c r="F264" s="150">
        <f>ROUND((C264*E264),2)</f>
        <v>249949.17</v>
      </c>
      <c r="G264" s="153"/>
      <c r="H264" s="153"/>
    </row>
    <row r="265" spans="1:8" s="143" customFormat="1" ht="10.5" customHeight="1">
      <c r="A265" s="42"/>
      <c r="B265" s="29"/>
      <c r="C265" s="147"/>
      <c r="D265" s="10"/>
      <c r="E265" s="25"/>
      <c r="F265" s="150"/>
      <c r="G265" s="153"/>
      <c r="H265" s="153"/>
    </row>
    <row r="266" spans="1:8" s="143" customFormat="1">
      <c r="A266" s="40">
        <v>5</v>
      </c>
      <c r="B266" s="36" t="s">
        <v>19</v>
      </c>
      <c r="C266" s="147"/>
      <c r="D266" s="10"/>
      <c r="E266" s="25"/>
      <c r="F266" s="150"/>
      <c r="G266" s="153"/>
      <c r="H266" s="153"/>
    </row>
    <row r="267" spans="1:8" s="143" customFormat="1">
      <c r="A267" s="42">
        <v>5.0999999999999996</v>
      </c>
      <c r="B267" s="29" t="s">
        <v>89</v>
      </c>
      <c r="C267" s="147">
        <v>298.7</v>
      </c>
      <c r="D267" s="10" t="s">
        <v>13</v>
      </c>
      <c r="E267" s="25">
        <v>27.86</v>
      </c>
      <c r="F267" s="150">
        <f>ROUND((C267*E267),2)</f>
        <v>8321.7800000000007</v>
      </c>
      <c r="G267" s="153"/>
      <c r="H267" s="153"/>
    </row>
    <row r="268" spans="1:8" s="143" customFormat="1">
      <c r="A268" s="42"/>
      <c r="B268" s="29"/>
      <c r="C268" s="147"/>
      <c r="D268" s="10"/>
      <c r="E268" s="25"/>
      <c r="F268" s="150"/>
      <c r="G268" s="153"/>
      <c r="H268" s="153"/>
    </row>
    <row r="269" spans="1:8" s="143" customFormat="1" ht="20.25" customHeight="1">
      <c r="A269" s="170">
        <v>6</v>
      </c>
      <c r="B269" s="146" t="s">
        <v>34</v>
      </c>
      <c r="C269" s="147"/>
      <c r="D269" s="10"/>
      <c r="E269" s="25"/>
      <c r="F269" s="150"/>
      <c r="G269" s="153"/>
      <c r="H269" s="153"/>
    </row>
    <row r="270" spans="1:8" s="143" customFormat="1" ht="12" customHeight="1">
      <c r="A270" s="14">
        <v>6.1</v>
      </c>
      <c r="B270" s="54" t="s">
        <v>144</v>
      </c>
      <c r="C270" s="147">
        <v>7</v>
      </c>
      <c r="D270" s="10" t="s">
        <v>2</v>
      </c>
      <c r="E270" s="25">
        <v>2739.3</v>
      </c>
      <c r="F270" s="150">
        <f>ROUND((C270*E270),2)</f>
        <v>19175.099999999999</v>
      </c>
      <c r="G270" s="153"/>
      <c r="H270" s="153"/>
    </row>
    <row r="271" spans="1:8" s="143" customFormat="1">
      <c r="A271" s="14">
        <v>6.2</v>
      </c>
      <c r="B271" s="64" t="s">
        <v>145</v>
      </c>
      <c r="C271" s="147">
        <v>7</v>
      </c>
      <c r="D271" s="10" t="s">
        <v>2</v>
      </c>
      <c r="E271" s="25">
        <v>2987.7</v>
      </c>
      <c r="F271" s="150">
        <f>ROUND((C271*E271),2)</f>
        <v>20913.900000000001</v>
      </c>
      <c r="G271" s="153"/>
      <c r="H271" s="153"/>
    </row>
    <row r="272" spans="1:8" s="143" customFormat="1">
      <c r="A272" s="129"/>
      <c r="B272" s="130"/>
      <c r="C272" s="158"/>
      <c r="D272" s="65"/>
      <c r="E272" s="114"/>
      <c r="F272" s="160"/>
      <c r="G272" s="153"/>
      <c r="H272" s="153"/>
    </row>
    <row r="273" spans="1:8" s="143" customFormat="1">
      <c r="A273" s="35">
        <v>7</v>
      </c>
      <c r="B273" s="43" t="s">
        <v>90</v>
      </c>
      <c r="C273" s="147"/>
      <c r="D273" s="10"/>
      <c r="E273" s="25"/>
      <c r="F273" s="150"/>
      <c r="G273" s="153"/>
      <c r="H273" s="153"/>
    </row>
    <row r="274" spans="1:8" s="143" customFormat="1">
      <c r="A274" s="14">
        <v>7.1</v>
      </c>
      <c r="B274" s="29" t="s">
        <v>91</v>
      </c>
      <c r="C274" s="147">
        <v>3</v>
      </c>
      <c r="D274" s="10" t="s">
        <v>2</v>
      </c>
      <c r="E274" s="25">
        <v>29435.64</v>
      </c>
      <c r="F274" s="150">
        <f>ROUND((C274*E274),2)</f>
        <v>88306.92</v>
      </c>
      <c r="G274" s="153"/>
      <c r="H274" s="153"/>
    </row>
    <row r="275" spans="1:8" s="143" customFormat="1">
      <c r="A275" s="14">
        <v>7.2</v>
      </c>
      <c r="B275" s="29" t="s">
        <v>127</v>
      </c>
      <c r="C275" s="147">
        <v>1</v>
      </c>
      <c r="D275" s="10" t="s">
        <v>2</v>
      </c>
      <c r="E275" s="25">
        <v>33871.43</v>
      </c>
      <c r="F275" s="150">
        <f>ROUND((C275*E275),2)</f>
        <v>33871.43</v>
      </c>
      <c r="G275" s="153"/>
      <c r="H275" s="153"/>
    </row>
    <row r="276" spans="1:8" s="143" customFormat="1">
      <c r="A276" s="14">
        <v>7.3</v>
      </c>
      <c r="B276" s="29" t="s">
        <v>128</v>
      </c>
      <c r="C276" s="147">
        <v>2</v>
      </c>
      <c r="D276" s="10" t="s">
        <v>2</v>
      </c>
      <c r="E276" s="25">
        <v>33504.83</v>
      </c>
      <c r="F276" s="150">
        <f>ROUND((C276*E276),2)</f>
        <v>67009.66</v>
      </c>
      <c r="G276" s="153"/>
      <c r="H276" s="153"/>
    </row>
    <row r="277" spans="1:8" s="143" customFormat="1">
      <c r="A277" s="170"/>
      <c r="B277" s="146"/>
      <c r="C277" s="147"/>
      <c r="D277" s="10"/>
      <c r="E277" s="25"/>
      <c r="F277" s="150"/>
      <c r="G277" s="153"/>
      <c r="H277" s="153"/>
    </row>
    <row r="278" spans="1:8" s="143" customFormat="1" ht="25.5">
      <c r="A278" s="54">
        <v>8</v>
      </c>
      <c r="B278" s="155" t="s">
        <v>76</v>
      </c>
      <c r="C278" s="147">
        <v>450</v>
      </c>
      <c r="D278" s="156" t="s">
        <v>13</v>
      </c>
      <c r="E278" s="25">
        <v>98.4</v>
      </c>
      <c r="F278" s="157">
        <f>ROUND(C278*E278,2)</f>
        <v>44280</v>
      </c>
      <c r="G278" s="153"/>
      <c r="H278" s="153"/>
    </row>
    <row r="279" spans="1:8" s="143" customFormat="1">
      <c r="A279" s="54"/>
      <c r="B279" s="155"/>
      <c r="C279" s="147"/>
      <c r="D279" s="156"/>
      <c r="E279" s="69"/>
      <c r="F279" s="157"/>
      <c r="G279" s="153"/>
      <c r="H279" s="153"/>
    </row>
    <row r="280" spans="1:8" s="143" customFormat="1">
      <c r="A280" s="35">
        <v>9</v>
      </c>
      <c r="B280" s="44" t="s">
        <v>146</v>
      </c>
      <c r="C280" s="147"/>
      <c r="D280" s="10"/>
      <c r="E280" s="25"/>
      <c r="F280" s="150"/>
      <c r="G280" s="153"/>
      <c r="H280" s="153"/>
    </row>
    <row r="281" spans="1:8" s="143" customFormat="1">
      <c r="A281" s="14">
        <v>9.1</v>
      </c>
      <c r="B281" s="29" t="s">
        <v>32</v>
      </c>
      <c r="C281" s="147">
        <v>133.16999999999999</v>
      </c>
      <c r="D281" s="10" t="s">
        <v>13</v>
      </c>
      <c r="E281" s="25">
        <v>34.950000000000003</v>
      </c>
      <c r="F281" s="150">
        <f t="shared" ref="F281:F298" si="12">ROUND((C281*E281),2)</f>
        <v>4654.29</v>
      </c>
      <c r="G281" s="153"/>
      <c r="H281" s="153"/>
    </row>
    <row r="282" spans="1:8" s="143" customFormat="1">
      <c r="A282" s="14">
        <v>9.1999999999999993</v>
      </c>
      <c r="B282" s="8" t="s">
        <v>93</v>
      </c>
      <c r="C282" s="147">
        <v>133.16999999999999</v>
      </c>
      <c r="D282" s="10" t="s">
        <v>28</v>
      </c>
      <c r="E282" s="25">
        <v>220.21</v>
      </c>
      <c r="F282" s="150">
        <f t="shared" si="12"/>
        <v>29325.37</v>
      </c>
      <c r="G282" s="153"/>
      <c r="H282" s="153"/>
    </row>
    <row r="283" spans="1:8" s="143" customFormat="1">
      <c r="A283" s="14">
        <v>9.3000000000000007</v>
      </c>
      <c r="B283" s="8" t="s">
        <v>94</v>
      </c>
      <c r="C283" s="147">
        <v>133.16999999999999</v>
      </c>
      <c r="D283" s="10" t="s">
        <v>28</v>
      </c>
      <c r="E283" s="25">
        <v>19.95</v>
      </c>
      <c r="F283" s="150">
        <f t="shared" si="12"/>
        <v>2656.74</v>
      </c>
      <c r="G283" s="153"/>
      <c r="H283" s="153"/>
    </row>
    <row r="284" spans="1:8" s="143" customFormat="1">
      <c r="A284" s="14">
        <v>9.4</v>
      </c>
      <c r="B284" s="8" t="s">
        <v>95</v>
      </c>
      <c r="C284" s="147">
        <v>23</v>
      </c>
      <c r="D284" s="10" t="s">
        <v>2</v>
      </c>
      <c r="E284" s="45">
        <v>2100</v>
      </c>
      <c r="F284" s="150">
        <f t="shared" si="12"/>
        <v>48300</v>
      </c>
      <c r="G284" s="153"/>
      <c r="H284" s="153"/>
    </row>
    <row r="285" spans="1:8" s="143" customFormat="1">
      <c r="A285" s="14">
        <v>9.5</v>
      </c>
      <c r="B285" s="8" t="s">
        <v>96</v>
      </c>
      <c r="C285" s="147">
        <v>23</v>
      </c>
      <c r="D285" s="10" t="s">
        <v>2</v>
      </c>
      <c r="E285" s="45">
        <v>85.31</v>
      </c>
      <c r="F285" s="150">
        <f t="shared" si="12"/>
        <v>1962.13</v>
      </c>
      <c r="G285" s="153"/>
      <c r="H285" s="153"/>
    </row>
    <row r="286" spans="1:8" s="143" customFormat="1">
      <c r="A286" s="14">
        <v>9.6</v>
      </c>
      <c r="B286" s="8" t="s">
        <v>97</v>
      </c>
      <c r="C286" s="147">
        <v>23</v>
      </c>
      <c r="D286" s="10" t="s">
        <v>2</v>
      </c>
      <c r="E286" s="45">
        <v>99.17</v>
      </c>
      <c r="F286" s="150">
        <f t="shared" si="12"/>
        <v>2280.91</v>
      </c>
      <c r="G286" s="153"/>
      <c r="H286" s="153"/>
    </row>
    <row r="287" spans="1:8" s="143" customFormat="1">
      <c r="A287" s="14">
        <v>9.6999999999999993</v>
      </c>
      <c r="B287" s="8" t="s">
        <v>35</v>
      </c>
      <c r="C287" s="147">
        <v>23</v>
      </c>
      <c r="D287" s="10" t="s">
        <v>2</v>
      </c>
      <c r="E287" s="45">
        <v>262.5</v>
      </c>
      <c r="F287" s="150">
        <f t="shared" si="12"/>
        <v>6037.5</v>
      </c>
      <c r="G287" s="153"/>
      <c r="H287" s="153"/>
    </row>
    <row r="288" spans="1:8" s="143" customFormat="1">
      <c r="A288" s="14">
        <v>9.8000000000000007</v>
      </c>
      <c r="B288" s="37" t="s">
        <v>73</v>
      </c>
      <c r="C288" s="147">
        <v>88.32</v>
      </c>
      <c r="D288" s="10" t="s">
        <v>14</v>
      </c>
      <c r="E288" s="45">
        <v>172.66</v>
      </c>
      <c r="F288" s="150">
        <f t="shared" si="12"/>
        <v>15249.33</v>
      </c>
      <c r="G288" s="153"/>
      <c r="H288" s="153"/>
    </row>
    <row r="289" spans="1:8" s="143" customFormat="1">
      <c r="A289" s="14">
        <v>9.9</v>
      </c>
      <c r="B289" s="8" t="s">
        <v>33</v>
      </c>
      <c r="C289" s="147">
        <v>8.509999999999998</v>
      </c>
      <c r="D289" s="10" t="s">
        <v>14</v>
      </c>
      <c r="E289" s="24">
        <v>1085.19</v>
      </c>
      <c r="F289" s="150">
        <f t="shared" si="12"/>
        <v>9234.9699999999993</v>
      </c>
      <c r="G289" s="153"/>
      <c r="H289" s="153"/>
    </row>
    <row r="290" spans="1:8" s="143" customFormat="1">
      <c r="A290" s="46">
        <v>9.1</v>
      </c>
      <c r="B290" s="8" t="s">
        <v>45</v>
      </c>
      <c r="C290" s="147">
        <v>75.899999999999991</v>
      </c>
      <c r="D290" s="10" t="s">
        <v>14</v>
      </c>
      <c r="E290" s="45">
        <v>223.28</v>
      </c>
      <c r="F290" s="150">
        <f t="shared" si="12"/>
        <v>16946.95</v>
      </c>
      <c r="G290" s="153"/>
      <c r="H290" s="153"/>
    </row>
    <row r="291" spans="1:8" s="143" customFormat="1">
      <c r="A291" s="46">
        <v>9.11</v>
      </c>
      <c r="B291" s="8" t="s">
        <v>75</v>
      </c>
      <c r="C291" s="147">
        <v>14.950000000000001</v>
      </c>
      <c r="D291" s="10" t="s">
        <v>14</v>
      </c>
      <c r="E291" s="45">
        <v>251.2</v>
      </c>
      <c r="F291" s="150">
        <f t="shared" si="12"/>
        <v>3755.44</v>
      </c>
      <c r="G291" s="153"/>
      <c r="H291" s="153"/>
    </row>
    <row r="292" spans="1:8" s="143" customFormat="1">
      <c r="A292" s="46">
        <v>9.1199999999999992</v>
      </c>
      <c r="B292" s="8" t="s">
        <v>46</v>
      </c>
      <c r="C292" s="147">
        <v>23</v>
      </c>
      <c r="D292" s="10" t="s">
        <v>2</v>
      </c>
      <c r="E292" s="45">
        <v>1417.04</v>
      </c>
      <c r="F292" s="150">
        <f t="shared" si="12"/>
        <v>32591.919999999998</v>
      </c>
      <c r="G292" s="153"/>
      <c r="H292" s="153"/>
    </row>
    <row r="293" spans="1:8" s="143" customFormat="1">
      <c r="A293" s="54"/>
      <c r="B293" s="155"/>
      <c r="C293" s="147"/>
      <c r="D293" s="156"/>
      <c r="E293" s="69"/>
      <c r="F293" s="150"/>
      <c r="G293" s="153"/>
      <c r="H293" s="153"/>
    </row>
    <row r="294" spans="1:8" s="143" customFormat="1">
      <c r="A294" s="40">
        <v>10</v>
      </c>
      <c r="B294" s="169" t="s">
        <v>147</v>
      </c>
      <c r="C294" s="147"/>
      <c r="D294" s="156"/>
      <c r="E294" s="69"/>
      <c r="F294" s="150"/>
      <c r="G294" s="153"/>
      <c r="H294" s="153"/>
    </row>
    <row r="295" spans="1:8" s="143" customFormat="1">
      <c r="A295" s="42">
        <v>10.1</v>
      </c>
      <c r="B295" s="155" t="s">
        <v>148</v>
      </c>
      <c r="C295" s="147">
        <v>34.5</v>
      </c>
      <c r="D295" s="156" t="s">
        <v>28</v>
      </c>
      <c r="E295" s="69">
        <v>155</v>
      </c>
      <c r="F295" s="150">
        <f t="shared" si="12"/>
        <v>5347.5</v>
      </c>
      <c r="G295" s="153"/>
      <c r="H295" s="153"/>
    </row>
    <row r="296" spans="1:8" s="143" customFormat="1">
      <c r="A296" s="42">
        <v>10.199999999999999</v>
      </c>
      <c r="B296" s="155" t="s">
        <v>149</v>
      </c>
      <c r="C296" s="147">
        <v>46</v>
      </c>
      <c r="D296" s="156" t="s">
        <v>2</v>
      </c>
      <c r="E296" s="69">
        <v>30.98</v>
      </c>
      <c r="F296" s="150">
        <f t="shared" si="12"/>
        <v>1425.08</v>
      </c>
      <c r="G296" s="153"/>
      <c r="H296" s="153"/>
    </row>
    <row r="297" spans="1:8" s="143" customFormat="1">
      <c r="A297" s="42">
        <v>10.3</v>
      </c>
      <c r="B297" s="155" t="s">
        <v>150</v>
      </c>
      <c r="C297" s="147">
        <v>1.1499999999999999</v>
      </c>
      <c r="D297" s="156" t="s">
        <v>36</v>
      </c>
      <c r="E297" s="69">
        <v>600</v>
      </c>
      <c r="F297" s="150">
        <f t="shared" si="12"/>
        <v>690</v>
      </c>
      <c r="G297" s="153"/>
      <c r="H297" s="153"/>
    </row>
    <row r="298" spans="1:8" s="143" customFormat="1">
      <c r="A298" s="42">
        <v>10.4</v>
      </c>
      <c r="B298" s="155" t="s">
        <v>151</v>
      </c>
      <c r="C298" s="147">
        <v>23</v>
      </c>
      <c r="D298" s="156" t="s">
        <v>2</v>
      </c>
      <c r="E298" s="69">
        <v>1062.78</v>
      </c>
      <c r="F298" s="150">
        <f t="shared" si="12"/>
        <v>24443.94</v>
      </c>
      <c r="G298" s="153"/>
      <c r="H298" s="153"/>
    </row>
    <row r="299" spans="1:8" s="143" customFormat="1">
      <c r="A299" s="54"/>
      <c r="B299" s="155"/>
      <c r="C299" s="147"/>
      <c r="D299" s="156"/>
      <c r="E299" s="69"/>
      <c r="F299" s="157"/>
      <c r="G299" s="153"/>
      <c r="H299" s="153"/>
    </row>
    <row r="300" spans="1:8" s="143" customFormat="1">
      <c r="A300" s="30">
        <v>11</v>
      </c>
      <c r="B300" s="31" t="s">
        <v>152</v>
      </c>
      <c r="C300" s="147"/>
      <c r="D300" s="32"/>
      <c r="E300" s="48"/>
      <c r="F300" s="150"/>
      <c r="G300" s="153"/>
      <c r="H300" s="153"/>
    </row>
    <row r="301" spans="1:8" s="143" customFormat="1">
      <c r="A301" s="33">
        <v>11.1</v>
      </c>
      <c r="B301" s="154" t="s">
        <v>99</v>
      </c>
      <c r="C301" s="147">
        <v>43.5</v>
      </c>
      <c r="D301" s="10" t="s">
        <v>14</v>
      </c>
      <c r="E301" s="48">
        <v>172.66</v>
      </c>
      <c r="F301" s="150">
        <f t="shared" ref="F301:F306" si="13">ROUND((C301*E301),2)</f>
        <v>7510.71</v>
      </c>
      <c r="G301" s="153"/>
      <c r="H301" s="153"/>
    </row>
    <row r="302" spans="1:8" s="143" customFormat="1">
      <c r="A302" s="33">
        <v>11.2</v>
      </c>
      <c r="B302" s="8" t="s">
        <v>75</v>
      </c>
      <c r="C302" s="147">
        <v>52.2</v>
      </c>
      <c r="D302" s="32" t="s">
        <v>14</v>
      </c>
      <c r="E302" s="45">
        <v>129.12</v>
      </c>
      <c r="F302" s="150">
        <f t="shared" si="13"/>
        <v>6740.06</v>
      </c>
      <c r="G302" s="153"/>
      <c r="H302" s="153"/>
    </row>
    <row r="303" spans="1:8" s="143" customFormat="1" ht="25.5">
      <c r="A303" s="33">
        <v>11.3</v>
      </c>
      <c r="B303" s="52" t="s">
        <v>101</v>
      </c>
      <c r="C303" s="147">
        <v>49.59</v>
      </c>
      <c r="D303" s="32" t="s">
        <v>14</v>
      </c>
      <c r="E303" s="45">
        <v>189</v>
      </c>
      <c r="F303" s="150">
        <f t="shared" si="13"/>
        <v>9372.51</v>
      </c>
      <c r="G303" s="153"/>
      <c r="H303" s="153"/>
    </row>
    <row r="304" spans="1:8" s="143" customFormat="1">
      <c r="A304" s="33">
        <v>11.4</v>
      </c>
      <c r="B304" s="154" t="s">
        <v>102</v>
      </c>
      <c r="C304" s="161">
        <v>217.5</v>
      </c>
      <c r="D304" s="162" t="s">
        <v>15</v>
      </c>
      <c r="E304" s="163">
        <v>508.07</v>
      </c>
      <c r="F304" s="150">
        <f t="shared" si="13"/>
        <v>110505.23</v>
      </c>
      <c r="G304" s="153"/>
      <c r="H304" s="153"/>
    </row>
    <row r="305" spans="1:8" s="143" customFormat="1">
      <c r="A305" s="33">
        <v>11.5</v>
      </c>
      <c r="B305" s="154" t="s">
        <v>103</v>
      </c>
      <c r="C305" s="161">
        <v>217.5</v>
      </c>
      <c r="D305" s="162" t="s">
        <v>104</v>
      </c>
      <c r="E305" s="163">
        <v>14.15</v>
      </c>
      <c r="F305" s="150">
        <f t="shared" si="13"/>
        <v>3077.63</v>
      </c>
      <c r="G305" s="153"/>
      <c r="H305" s="153"/>
    </row>
    <row r="306" spans="1:8" s="143" customFormat="1">
      <c r="A306" s="33">
        <v>12</v>
      </c>
      <c r="B306" s="165" t="s">
        <v>71</v>
      </c>
      <c r="C306" s="161">
        <v>1</v>
      </c>
      <c r="D306" s="162" t="s">
        <v>2</v>
      </c>
      <c r="E306" s="163">
        <v>7467.53</v>
      </c>
      <c r="F306" s="150">
        <f t="shared" si="13"/>
        <v>7467.53</v>
      </c>
      <c r="G306" s="153"/>
      <c r="H306" s="153"/>
    </row>
    <row r="307" spans="1:8" s="143" customFormat="1" ht="14.25" customHeight="1">
      <c r="A307" s="7"/>
      <c r="B307" s="12" t="s">
        <v>153</v>
      </c>
      <c r="C307" s="147"/>
      <c r="D307" s="10"/>
      <c r="E307" s="25"/>
      <c r="F307" s="166">
        <f>SUM(F247:F306)</f>
        <v>1379797.66</v>
      </c>
      <c r="G307" s="153"/>
      <c r="H307" s="153"/>
    </row>
    <row r="308" spans="1:8" s="143" customFormat="1">
      <c r="A308" s="7"/>
      <c r="B308" s="12"/>
      <c r="C308" s="147"/>
      <c r="D308" s="10"/>
      <c r="E308" s="25"/>
      <c r="F308" s="166"/>
      <c r="G308" s="153"/>
      <c r="H308" s="153"/>
    </row>
    <row r="309" spans="1:8" s="143" customFormat="1" ht="14.25" customHeight="1">
      <c r="A309" s="178" t="s">
        <v>21</v>
      </c>
      <c r="B309" s="146" t="s">
        <v>154</v>
      </c>
      <c r="C309" s="147"/>
      <c r="D309" s="179"/>
      <c r="E309" s="173"/>
      <c r="F309" s="150"/>
      <c r="G309" s="153"/>
      <c r="H309" s="153"/>
    </row>
    <row r="310" spans="1:8" s="143" customFormat="1">
      <c r="A310" s="178"/>
      <c r="B310" s="146"/>
      <c r="C310" s="147"/>
      <c r="D310" s="179"/>
      <c r="E310" s="173"/>
      <c r="F310" s="150"/>
      <c r="G310" s="153"/>
      <c r="H310" s="153"/>
    </row>
    <row r="311" spans="1:8" s="143" customFormat="1">
      <c r="A311" s="180">
        <v>1</v>
      </c>
      <c r="B311" s="152" t="s">
        <v>155</v>
      </c>
      <c r="C311" s="181">
        <v>3</v>
      </c>
      <c r="D311" s="179" t="s">
        <v>72</v>
      </c>
      <c r="E311" s="163">
        <v>8491.51</v>
      </c>
      <c r="F311" s="157">
        <f>ROUND(E311*C311,2)</f>
        <v>25474.53</v>
      </c>
      <c r="G311" s="153"/>
      <c r="H311" s="153"/>
    </row>
    <row r="312" spans="1:8" s="143" customFormat="1">
      <c r="A312" s="178"/>
      <c r="B312" s="146"/>
      <c r="C312" s="181"/>
      <c r="D312" s="179"/>
      <c r="E312" s="163"/>
      <c r="F312" s="157"/>
      <c r="G312" s="153"/>
      <c r="H312" s="153"/>
    </row>
    <row r="313" spans="1:8" s="143" customFormat="1">
      <c r="A313" s="182">
        <v>2</v>
      </c>
      <c r="B313" s="131" t="s">
        <v>20</v>
      </c>
      <c r="C313" s="183">
        <v>200</v>
      </c>
      <c r="D313" s="132" t="s">
        <v>28</v>
      </c>
      <c r="E313" s="133">
        <v>34.950000000000003</v>
      </c>
      <c r="F313" s="184">
        <f>ROUND(E313*C313,2)</f>
        <v>6990</v>
      </c>
      <c r="G313" s="153"/>
      <c r="H313" s="153"/>
    </row>
    <row r="314" spans="1:8" s="143" customFormat="1">
      <c r="A314" s="174"/>
      <c r="B314" s="155"/>
      <c r="C314" s="181"/>
      <c r="D314" s="185"/>
      <c r="E314" s="72"/>
      <c r="F314" s="157"/>
      <c r="G314" s="153"/>
      <c r="H314" s="153"/>
    </row>
    <row r="315" spans="1:8" s="143" customFormat="1">
      <c r="A315" s="186">
        <v>3</v>
      </c>
      <c r="B315" s="169" t="s">
        <v>12</v>
      </c>
      <c r="C315" s="181"/>
      <c r="D315" s="185"/>
      <c r="E315" s="72"/>
      <c r="F315" s="157"/>
      <c r="G315" s="153"/>
      <c r="H315" s="153"/>
    </row>
    <row r="316" spans="1:8" s="143" customFormat="1" ht="25.5">
      <c r="A316" s="174">
        <v>3.1</v>
      </c>
      <c r="B316" s="37" t="s">
        <v>156</v>
      </c>
      <c r="C316" s="181">
        <v>170</v>
      </c>
      <c r="D316" s="185" t="s">
        <v>14</v>
      </c>
      <c r="E316" s="72">
        <v>204.51</v>
      </c>
      <c r="F316" s="157">
        <f t="shared" ref="F316:F359" si="14">ROUND(E316*C316,2)</f>
        <v>34766.699999999997</v>
      </c>
      <c r="G316" s="153"/>
      <c r="H316" s="153"/>
    </row>
    <row r="317" spans="1:8" s="143" customFormat="1">
      <c r="A317" s="174">
        <v>3.2</v>
      </c>
      <c r="B317" s="187" t="s">
        <v>44</v>
      </c>
      <c r="C317" s="181">
        <v>150</v>
      </c>
      <c r="D317" s="188" t="s">
        <v>15</v>
      </c>
      <c r="E317" s="25">
        <v>36.76</v>
      </c>
      <c r="F317" s="157">
        <f t="shared" si="14"/>
        <v>5514</v>
      </c>
      <c r="G317" s="153"/>
      <c r="H317" s="153"/>
    </row>
    <row r="318" spans="1:8" s="143" customFormat="1">
      <c r="A318" s="174">
        <v>3.3</v>
      </c>
      <c r="B318" s="152" t="s">
        <v>33</v>
      </c>
      <c r="C318" s="181">
        <v>20</v>
      </c>
      <c r="D318" s="189" t="s">
        <v>14</v>
      </c>
      <c r="E318" s="25">
        <v>1095.8399999999999</v>
      </c>
      <c r="F318" s="157">
        <f t="shared" si="14"/>
        <v>21916.799999999999</v>
      </c>
      <c r="G318" s="153"/>
      <c r="H318" s="153"/>
    </row>
    <row r="319" spans="1:8" s="143" customFormat="1" ht="25.5">
      <c r="A319" s="174">
        <v>3.4</v>
      </c>
      <c r="B319" s="155" t="s">
        <v>157</v>
      </c>
      <c r="C319" s="181">
        <v>172.22400000000002</v>
      </c>
      <c r="D319" s="188" t="s">
        <v>14</v>
      </c>
      <c r="E319" s="72">
        <v>584.49</v>
      </c>
      <c r="F319" s="157">
        <f t="shared" si="14"/>
        <v>100663.21</v>
      </c>
      <c r="G319" s="153"/>
      <c r="H319" s="153"/>
    </row>
    <row r="320" spans="1:8" s="143" customFormat="1" ht="25.5">
      <c r="A320" s="174">
        <v>3.5</v>
      </c>
      <c r="B320" s="34" t="s">
        <v>88</v>
      </c>
      <c r="C320" s="181">
        <v>136.34399999999999</v>
      </c>
      <c r="D320" s="185" t="s">
        <v>14</v>
      </c>
      <c r="E320" s="25">
        <v>189</v>
      </c>
      <c r="F320" s="157">
        <f t="shared" si="14"/>
        <v>25769.02</v>
      </c>
      <c r="G320" s="153"/>
      <c r="H320" s="153"/>
    </row>
    <row r="321" spans="1:8" s="143" customFormat="1" ht="11.25" customHeight="1">
      <c r="A321" s="174">
        <v>3.6</v>
      </c>
      <c r="B321" s="155" t="s">
        <v>158</v>
      </c>
      <c r="C321" s="181">
        <v>204</v>
      </c>
      <c r="D321" s="185" t="s">
        <v>14</v>
      </c>
      <c r="E321" s="72">
        <v>253.61</v>
      </c>
      <c r="F321" s="157">
        <f t="shared" si="14"/>
        <v>51736.44</v>
      </c>
      <c r="G321" s="153"/>
      <c r="H321" s="153"/>
    </row>
    <row r="322" spans="1:8" s="143" customFormat="1" ht="11.25" customHeight="1">
      <c r="A322" s="174"/>
      <c r="B322" s="155"/>
      <c r="C322" s="181"/>
      <c r="D322" s="185"/>
      <c r="E322" s="72"/>
      <c r="F322" s="157"/>
      <c r="G322" s="153"/>
      <c r="H322" s="153"/>
    </row>
    <row r="323" spans="1:8" s="143" customFormat="1" ht="11.25" customHeight="1">
      <c r="A323" s="146">
        <v>4</v>
      </c>
      <c r="B323" s="146" t="s">
        <v>159</v>
      </c>
      <c r="C323" s="181"/>
      <c r="D323" s="156"/>
      <c r="E323" s="73"/>
      <c r="F323" s="157"/>
      <c r="G323" s="153"/>
      <c r="H323" s="153"/>
    </row>
    <row r="324" spans="1:8" s="143" customFormat="1" ht="11.25" customHeight="1">
      <c r="A324" s="174">
        <v>4.0999999999999996</v>
      </c>
      <c r="B324" s="152" t="s">
        <v>160</v>
      </c>
      <c r="C324" s="181">
        <v>206</v>
      </c>
      <c r="D324" s="162" t="s">
        <v>13</v>
      </c>
      <c r="E324" s="25">
        <v>836.79000000000008</v>
      </c>
      <c r="F324" s="157">
        <f t="shared" si="14"/>
        <v>172378.74</v>
      </c>
      <c r="G324" s="153"/>
      <c r="H324" s="153"/>
    </row>
    <row r="325" spans="1:8" s="143" customFormat="1" ht="11.25" customHeight="1">
      <c r="A325" s="190"/>
      <c r="B325" s="152"/>
      <c r="C325" s="181"/>
      <c r="D325" s="162"/>
      <c r="E325" s="25"/>
      <c r="F325" s="157"/>
      <c r="G325" s="153"/>
      <c r="H325" s="153"/>
    </row>
    <row r="326" spans="1:8" s="143" customFormat="1" ht="11.25" customHeight="1">
      <c r="A326" s="186">
        <v>5</v>
      </c>
      <c r="B326" s="146" t="s">
        <v>161</v>
      </c>
      <c r="C326" s="181"/>
      <c r="D326" s="156"/>
      <c r="E326" s="25"/>
      <c r="F326" s="157"/>
      <c r="G326" s="153"/>
      <c r="H326" s="153"/>
    </row>
    <row r="327" spans="1:8" s="143" customFormat="1" ht="11.25" customHeight="1">
      <c r="A327" s="174">
        <v>5.0999999999999996</v>
      </c>
      <c r="B327" s="152" t="s">
        <v>160</v>
      </c>
      <c r="C327" s="181">
        <v>206</v>
      </c>
      <c r="D327" s="162" t="s">
        <v>13</v>
      </c>
      <c r="E327" s="25">
        <v>27.86</v>
      </c>
      <c r="F327" s="157">
        <f t="shared" si="14"/>
        <v>5739.16</v>
      </c>
      <c r="G327" s="153"/>
      <c r="H327" s="153"/>
    </row>
    <row r="328" spans="1:8" s="143" customFormat="1">
      <c r="A328" s="174"/>
      <c r="B328" s="152"/>
      <c r="C328" s="181"/>
      <c r="D328" s="162"/>
      <c r="E328" s="163"/>
      <c r="F328" s="157"/>
      <c r="G328" s="153"/>
      <c r="H328" s="153"/>
    </row>
    <row r="329" spans="1:8" s="143" customFormat="1">
      <c r="A329" s="191">
        <v>6</v>
      </c>
      <c r="B329" s="155" t="s">
        <v>162</v>
      </c>
      <c r="C329" s="181">
        <v>206</v>
      </c>
      <c r="D329" s="162" t="s">
        <v>13</v>
      </c>
      <c r="E329" s="163">
        <v>150.66</v>
      </c>
      <c r="F329" s="157">
        <f t="shared" si="14"/>
        <v>31035.96</v>
      </c>
      <c r="G329" s="153"/>
      <c r="H329" s="153"/>
    </row>
    <row r="330" spans="1:8" s="143" customFormat="1">
      <c r="A330" s="191"/>
      <c r="B330" s="152"/>
      <c r="C330" s="181"/>
      <c r="D330" s="162"/>
      <c r="E330" s="163"/>
      <c r="F330" s="157"/>
      <c r="G330" s="153"/>
      <c r="H330" s="153"/>
    </row>
    <row r="331" spans="1:8" s="143" customFormat="1" ht="25.5">
      <c r="A331" s="191">
        <v>7</v>
      </c>
      <c r="B331" s="151" t="s">
        <v>163</v>
      </c>
      <c r="C331" s="181">
        <v>4</v>
      </c>
      <c r="D331" s="192" t="s">
        <v>2</v>
      </c>
      <c r="E331" s="163">
        <v>2497</v>
      </c>
      <c r="F331" s="157">
        <f t="shared" si="14"/>
        <v>9988</v>
      </c>
      <c r="G331" s="153"/>
      <c r="H331" s="153"/>
    </row>
    <row r="332" spans="1:8" s="143" customFormat="1">
      <c r="A332" s="191">
        <v>8</v>
      </c>
      <c r="B332" s="151" t="s">
        <v>164</v>
      </c>
      <c r="C332" s="181">
        <v>2.46</v>
      </c>
      <c r="D332" s="192" t="s">
        <v>14</v>
      </c>
      <c r="E332" s="72">
        <v>344.29</v>
      </c>
      <c r="F332" s="157">
        <f t="shared" si="14"/>
        <v>846.95</v>
      </c>
      <c r="G332" s="153"/>
      <c r="H332" s="153"/>
    </row>
    <row r="333" spans="1:8" s="143" customFormat="1" ht="9" customHeight="1">
      <c r="A333" s="191"/>
      <c r="B333" s="151"/>
      <c r="C333" s="181"/>
      <c r="D333" s="192"/>
      <c r="E333" s="163"/>
      <c r="F333" s="157">
        <f t="shared" si="14"/>
        <v>0</v>
      </c>
      <c r="G333" s="153"/>
      <c r="H333" s="153"/>
    </row>
    <row r="334" spans="1:8" s="143" customFormat="1">
      <c r="A334" s="193">
        <v>9</v>
      </c>
      <c r="B334" s="194" t="s">
        <v>165</v>
      </c>
      <c r="C334" s="181"/>
      <c r="D334" s="192"/>
      <c r="E334" s="163"/>
      <c r="F334" s="157">
        <f t="shared" si="14"/>
        <v>0</v>
      </c>
      <c r="G334" s="153"/>
      <c r="H334" s="153"/>
    </row>
    <row r="335" spans="1:8" s="143" customFormat="1">
      <c r="A335" s="190">
        <v>9.1</v>
      </c>
      <c r="B335" s="151" t="s">
        <v>166</v>
      </c>
      <c r="C335" s="181">
        <v>13</v>
      </c>
      <c r="D335" s="192" t="s">
        <v>2</v>
      </c>
      <c r="E335" s="163">
        <v>10815.38</v>
      </c>
      <c r="F335" s="157">
        <f t="shared" si="14"/>
        <v>140599.94</v>
      </c>
      <c r="G335" s="153"/>
      <c r="H335" s="153"/>
    </row>
    <row r="336" spans="1:8" s="143" customFormat="1">
      <c r="A336" s="193"/>
      <c r="B336" s="194"/>
      <c r="C336" s="181"/>
      <c r="D336" s="192"/>
      <c r="E336" s="163"/>
      <c r="F336" s="157">
        <f t="shared" si="14"/>
        <v>0</v>
      </c>
      <c r="G336" s="153"/>
      <c r="H336" s="153"/>
    </row>
    <row r="337" spans="1:8" s="143" customFormat="1" ht="25.5">
      <c r="A337" s="193">
        <v>10</v>
      </c>
      <c r="B337" s="169" t="s">
        <v>167</v>
      </c>
      <c r="C337" s="181"/>
      <c r="D337" s="162"/>
      <c r="E337" s="163"/>
      <c r="F337" s="157"/>
      <c r="G337" s="153"/>
      <c r="H337" s="153"/>
    </row>
    <row r="338" spans="1:8" s="143" customFormat="1" ht="25.5">
      <c r="A338" s="74">
        <v>10.1</v>
      </c>
      <c r="B338" s="75" t="s">
        <v>168</v>
      </c>
      <c r="C338" s="181">
        <v>1</v>
      </c>
      <c r="D338" s="76" t="s">
        <v>2</v>
      </c>
      <c r="E338" s="163">
        <v>1971.86</v>
      </c>
      <c r="F338" s="157">
        <f t="shared" si="14"/>
        <v>1971.86</v>
      </c>
      <c r="G338" s="153"/>
      <c r="H338" s="153"/>
    </row>
    <row r="339" spans="1:8" s="143" customFormat="1">
      <c r="A339" s="74">
        <v>10.199999999999999</v>
      </c>
      <c r="B339" s="75" t="s">
        <v>169</v>
      </c>
      <c r="C339" s="181">
        <v>1</v>
      </c>
      <c r="D339" s="76" t="s">
        <v>2</v>
      </c>
      <c r="E339" s="163">
        <v>1179.76</v>
      </c>
      <c r="F339" s="157">
        <f>ROUND(C339*E339,2)</f>
        <v>1179.76</v>
      </c>
      <c r="G339" s="153"/>
      <c r="H339" s="153"/>
    </row>
    <row r="340" spans="1:8" s="143" customFormat="1" ht="25.5">
      <c r="A340" s="74">
        <v>10.3</v>
      </c>
      <c r="B340" s="175" t="s">
        <v>130</v>
      </c>
      <c r="C340" s="181">
        <v>1</v>
      </c>
      <c r="D340" s="162" t="s">
        <v>2</v>
      </c>
      <c r="E340" s="163">
        <v>8914.43</v>
      </c>
      <c r="F340" s="157">
        <f t="shared" si="14"/>
        <v>8914.43</v>
      </c>
      <c r="G340" s="153"/>
      <c r="H340" s="153"/>
    </row>
    <row r="341" spans="1:8" s="143" customFormat="1">
      <c r="A341" s="74"/>
      <c r="B341" s="155"/>
      <c r="C341" s="181"/>
      <c r="D341" s="162"/>
      <c r="E341" s="163"/>
      <c r="F341" s="157"/>
      <c r="G341" s="153"/>
      <c r="H341" s="153"/>
    </row>
    <row r="342" spans="1:8" s="143" customFormat="1">
      <c r="A342" s="193">
        <v>11</v>
      </c>
      <c r="B342" s="169" t="s">
        <v>170</v>
      </c>
      <c r="C342" s="181"/>
      <c r="D342" s="185"/>
      <c r="E342" s="77"/>
      <c r="F342" s="157"/>
      <c r="G342" s="153"/>
      <c r="H342" s="153"/>
    </row>
    <row r="343" spans="1:8" s="143" customFormat="1">
      <c r="A343" s="74">
        <v>11.1</v>
      </c>
      <c r="B343" s="75" t="s">
        <v>32</v>
      </c>
      <c r="C343" s="181">
        <v>34.74</v>
      </c>
      <c r="D343" s="162" t="s">
        <v>28</v>
      </c>
      <c r="E343" s="25">
        <v>34.950000000000003</v>
      </c>
      <c r="F343" s="157">
        <f t="shared" si="14"/>
        <v>1214.1600000000001</v>
      </c>
      <c r="G343" s="153"/>
      <c r="H343" s="153"/>
    </row>
    <row r="344" spans="1:8" s="143" customFormat="1">
      <c r="A344" s="74">
        <v>11.2</v>
      </c>
      <c r="B344" s="155" t="s">
        <v>171</v>
      </c>
      <c r="C344" s="181">
        <v>34.74</v>
      </c>
      <c r="D344" s="162" t="s">
        <v>28</v>
      </c>
      <c r="E344" s="163">
        <v>455.09</v>
      </c>
      <c r="F344" s="157">
        <f t="shared" si="14"/>
        <v>15809.83</v>
      </c>
      <c r="G344" s="153"/>
      <c r="H344" s="153"/>
    </row>
    <row r="345" spans="1:8" s="143" customFormat="1">
      <c r="A345" s="74">
        <v>11.3</v>
      </c>
      <c r="B345" s="155" t="s">
        <v>172</v>
      </c>
      <c r="C345" s="181">
        <v>34.74</v>
      </c>
      <c r="D345" s="162" t="s">
        <v>28</v>
      </c>
      <c r="E345" s="163">
        <v>20.79</v>
      </c>
      <c r="F345" s="157">
        <f t="shared" si="14"/>
        <v>722.24</v>
      </c>
      <c r="G345" s="153"/>
      <c r="H345" s="153"/>
    </row>
    <row r="346" spans="1:8" s="195" customFormat="1">
      <c r="A346" s="74">
        <v>11.4</v>
      </c>
      <c r="B346" s="75" t="s">
        <v>173</v>
      </c>
      <c r="C346" s="181">
        <v>6</v>
      </c>
      <c r="D346" s="162" t="s">
        <v>2</v>
      </c>
      <c r="E346" s="163">
        <v>3500</v>
      </c>
      <c r="F346" s="157">
        <f t="shared" si="14"/>
        <v>21000</v>
      </c>
      <c r="G346" s="153"/>
      <c r="H346" s="153"/>
    </row>
    <row r="347" spans="1:8" s="196" customFormat="1">
      <c r="A347" s="74">
        <v>11.5</v>
      </c>
      <c r="B347" s="155" t="s">
        <v>174</v>
      </c>
      <c r="C347" s="181">
        <v>6</v>
      </c>
      <c r="D347" s="162" t="s">
        <v>2</v>
      </c>
      <c r="E347" s="163">
        <v>499.58</v>
      </c>
      <c r="F347" s="157">
        <f t="shared" si="14"/>
        <v>2997.48</v>
      </c>
      <c r="G347" s="153"/>
      <c r="H347" s="153"/>
    </row>
    <row r="348" spans="1:8" s="197" customFormat="1">
      <c r="A348" s="74">
        <v>11.6</v>
      </c>
      <c r="B348" s="155" t="s">
        <v>175</v>
      </c>
      <c r="C348" s="181">
        <v>6</v>
      </c>
      <c r="D348" s="162" t="s">
        <v>2</v>
      </c>
      <c r="E348" s="163">
        <v>285</v>
      </c>
      <c r="F348" s="157">
        <f t="shared" si="14"/>
        <v>1710</v>
      </c>
      <c r="G348" s="153"/>
      <c r="H348" s="153"/>
    </row>
    <row r="349" spans="1:8" s="198" customFormat="1">
      <c r="A349" s="74">
        <v>11.7</v>
      </c>
      <c r="B349" s="75" t="s">
        <v>35</v>
      </c>
      <c r="C349" s="181">
        <v>6</v>
      </c>
      <c r="D349" s="162" t="s">
        <v>29</v>
      </c>
      <c r="E349" s="163">
        <v>600</v>
      </c>
      <c r="F349" s="157">
        <f t="shared" si="14"/>
        <v>3600</v>
      </c>
      <c r="G349" s="153"/>
      <c r="H349" s="153"/>
    </row>
    <row r="350" spans="1:8" s="199" customFormat="1">
      <c r="A350" s="74">
        <v>11.8</v>
      </c>
      <c r="B350" s="155" t="s">
        <v>176</v>
      </c>
      <c r="C350" s="181">
        <v>28.14</v>
      </c>
      <c r="D350" s="192" t="s">
        <v>14</v>
      </c>
      <c r="E350" s="72">
        <v>351.53</v>
      </c>
      <c r="F350" s="157">
        <f t="shared" si="14"/>
        <v>9892.0499999999993</v>
      </c>
      <c r="G350" s="153"/>
      <c r="H350" s="153"/>
    </row>
    <row r="351" spans="1:8" s="4" customFormat="1">
      <c r="A351" s="74">
        <v>11.9</v>
      </c>
      <c r="B351" s="155" t="s">
        <v>33</v>
      </c>
      <c r="C351" s="181">
        <v>1.98</v>
      </c>
      <c r="D351" s="192" t="s">
        <v>14</v>
      </c>
      <c r="E351" s="25">
        <v>1095.8399999999999</v>
      </c>
      <c r="F351" s="157">
        <f t="shared" si="14"/>
        <v>2169.7600000000002</v>
      </c>
      <c r="G351" s="153"/>
      <c r="H351" s="153"/>
    </row>
    <row r="352" spans="1:8" s="197" customFormat="1" ht="25.5">
      <c r="A352" s="134">
        <v>11.1</v>
      </c>
      <c r="B352" s="50" t="s">
        <v>88</v>
      </c>
      <c r="C352" s="183">
        <v>24.84</v>
      </c>
      <c r="D352" s="200" t="s">
        <v>14</v>
      </c>
      <c r="E352" s="114">
        <v>223.28</v>
      </c>
      <c r="F352" s="184">
        <f t="shared" si="14"/>
        <v>5546.28</v>
      </c>
      <c r="G352" s="153"/>
      <c r="H352" s="153"/>
    </row>
    <row r="353" spans="1:8" s="201" customFormat="1" ht="25.5">
      <c r="A353" s="74">
        <v>11.11</v>
      </c>
      <c r="B353" s="155" t="s">
        <v>158</v>
      </c>
      <c r="C353" s="181">
        <v>3.96</v>
      </c>
      <c r="D353" s="162" t="s">
        <v>14</v>
      </c>
      <c r="E353" s="72">
        <v>344.29</v>
      </c>
      <c r="F353" s="157">
        <f t="shared" si="14"/>
        <v>1363.39</v>
      </c>
      <c r="G353" s="153"/>
      <c r="H353" s="153"/>
    </row>
    <row r="354" spans="1:8" s="202" customFormat="1">
      <c r="A354" s="74">
        <v>11.12</v>
      </c>
      <c r="B354" s="155" t="s">
        <v>177</v>
      </c>
      <c r="C354" s="181">
        <v>6</v>
      </c>
      <c r="D354" s="162" t="s">
        <v>16</v>
      </c>
      <c r="E354" s="163">
        <v>1417.04</v>
      </c>
      <c r="F354" s="157">
        <f t="shared" si="14"/>
        <v>8502.24</v>
      </c>
      <c r="G354" s="153"/>
      <c r="H354" s="153"/>
    </row>
    <row r="355" spans="1:8" s="201" customFormat="1">
      <c r="A355" s="78"/>
      <c r="B355" s="151"/>
      <c r="C355" s="181"/>
      <c r="D355" s="162"/>
      <c r="E355" s="163"/>
      <c r="F355" s="157"/>
      <c r="G355" s="153"/>
      <c r="H355" s="153"/>
    </row>
    <row r="356" spans="1:8" s="201" customFormat="1" ht="14.25" customHeight="1">
      <c r="A356" s="203">
        <v>12</v>
      </c>
      <c r="B356" s="155" t="s">
        <v>178</v>
      </c>
      <c r="C356" s="181">
        <v>1</v>
      </c>
      <c r="D356" s="162" t="s">
        <v>2</v>
      </c>
      <c r="E356" s="163">
        <v>12581.75</v>
      </c>
      <c r="F356" s="157">
        <f t="shared" si="14"/>
        <v>12581.75</v>
      </c>
      <c r="G356" s="153"/>
      <c r="H356" s="153"/>
    </row>
    <row r="357" spans="1:8" s="201" customFormat="1">
      <c r="A357" s="74">
        <v>13</v>
      </c>
      <c r="B357" s="155" t="s">
        <v>179</v>
      </c>
      <c r="C357" s="181">
        <v>120</v>
      </c>
      <c r="D357" s="162" t="s">
        <v>15</v>
      </c>
      <c r="E357" s="163">
        <v>91.19</v>
      </c>
      <c r="F357" s="157">
        <f t="shared" si="14"/>
        <v>10942.8</v>
      </c>
      <c r="G357" s="153"/>
      <c r="H357" s="153"/>
    </row>
    <row r="358" spans="1:8" s="198" customFormat="1" ht="11.25" customHeight="1">
      <c r="A358" s="203">
        <v>14</v>
      </c>
      <c r="B358" s="151" t="s">
        <v>180</v>
      </c>
      <c r="C358" s="181">
        <v>9.6</v>
      </c>
      <c r="D358" s="192" t="s">
        <v>14</v>
      </c>
      <c r="E358" s="72">
        <v>344.29</v>
      </c>
      <c r="F358" s="157">
        <f t="shared" si="14"/>
        <v>3305.18</v>
      </c>
      <c r="G358" s="153"/>
      <c r="H358" s="153"/>
    </row>
    <row r="359" spans="1:8" s="198" customFormat="1" ht="11.25" customHeight="1">
      <c r="A359" s="203">
        <v>15</v>
      </c>
      <c r="B359" s="155" t="s">
        <v>181</v>
      </c>
      <c r="C359" s="181">
        <v>120</v>
      </c>
      <c r="D359" s="192" t="s">
        <v>15</v>
      </c>
      <c r="E359" s="163">
        <v>576.38</v>
      </c>
      <c r="F359" s="157">
        <f t="shared" si="14"/>
        <v>69165.600000000006</v>
      </c>
      <c r="G359" s="153"/>
      <c r="H359" s="153"/>
    </row>
    <row r="360" spans="1:8" s="201" customFormat="1" ht="11.25" customHeight="1">
      <c r="A360" s="204"/>
      <c r="B360" s="205" t="s">
        <v>182</v>
      </c>
      <c r="C360" s="181"/>
      <c r="D360" s="179"/>
      <c r="E360" s="163"/>
      <c r="F360" s="206">
        <f>SUM(F311:F359)</f>
        <v>816008.26000000013</v>
      </c>
      <c r="G360" s="153"/>
      <c r="H360" s="153"/>
    </row>
    <row r="361" spans="1:8" s="201" customFormat="1" ht="11.25" customHeight="1">
      <c r="A361" s="204"/>
      <c r="B361" s="205"/>
      <c r="C361" s="181"/>
      <c r="D361" s="179"/>
      <c r="E361" s="163"/>
      <c r="F361" s="206"/>
      <c r="G361" s="153"/>
      <c r="H361" s="153"/>
    </row>
    <row r="362" spans="1:8" s="201" customFormat="1" ht="11.25" customHeight="1">
      <c r="A362" s="207" t="s">
        <v>22</v>
      </c>
      <c r="B362" s="146" t="s">
        <v>183</v>
      </c>
      <c r="C362" s="208"/>
      <c r="D362" s="179"/>
      <c r="E362" s="173"/>
      <c r="F362" s="150"/>
      <c r="G362" s="153"/>
      <c r="H362" s="153"/>
    </row>
    <row r="363" spans="1:8" s="201" customFormat="1" ht="11.25" customHeight="1">
      <c r="A363" s="191"/>
      <c r="B363" s="155"/>
      <c r="C363" s="209"/>
      <c r="D363" s="162"/>
      <c r="E363" s="210"/>
      <c r="F363" s="150"/>
      <c r="G363" s="153"/>
      <c r="H363" s="153"/>
    </row>
    <row r="364" spans="1:8" s="201" customFormat="1" ht="11.25" customHeight="1">
      <c r="A364" s="211">
        <v>1</v>
      </c>
      <c r="B364" s="212" t="s">
        <v>184</v>
      </c>
      <c r="C364" s="209"/>
      <c r="D364" s="179"/>
      <c r="E364" s="210"/>
      <c r="F364" s="150"/>
      <c r="G364" s="153"/>
      <c r="H364" s="153"/>
    </row>
    <row r="365" spans="1:8" s="201" customFormat="1" ht="11.25" customHeight="1">
      <c r="A365" s="211"/>
      <c r="B365" s="212"/>
      <c r="C365" s="209"/>
      <c r="D365" s="179"/>
      <c r="E365" s="210"/>
      <c r="F365" s="150"/>
      <c r="G365" s="153"/>
      <c r="H365" s="153"/>
    </row>
    <row r="366" spans="1:8" s="198" customFormat="1" ht="11.25" customHeight="1">
      <c r="A366" s="36">
        <v>1.1000000000000001</v>
      </c>
      <c r="B366" s="36" t="s">
        <v>64</v>
      </c>
      <c r="C366" s="147"/>
      <c r="D366" s="29"/>
      <c r="E366" s="25"/>
      <c r="F366" s="150"/>
      <c r="G366" s="153"/>
      <c r="H366" s="153"/>
    </row>
    <row r="367" spans="1:8" s="198" customFormat="1" ht="11.25" customHeight="1">
      <c r="A367" s="213" t="s">
        <v>47</v>
      </c>
      <c r="B367" s="152" t="s">
        <v>10</v>
      </c>
      <c r="C367" s="209">
        <v>1</v>
      </c>
      <c r="D367" s="76" t="s">
        <v>185</v>
      </c>
      <c r="E367" s="210">
        <v>8491.51</v>
      </c>
      <c r="F367" s="150">
        <f>ROUND((C367*E367),2)</f>
        <v>8491.51</v>
      </c>
      <c r="G367" s="153"/>
      <c r="H367" s="153"/>
    </row>
    <row r="368" spans="1:8" s="198" customFormat="1">
      <c r="A368" s="174" t="s">
        <v>48</v>
      </c>
      <c r="B368" s="70" t="s">
        <v>8</v>
      </c>
      <c r="C368" s="209">
        <v>1</v>
      </c>
      <c r="D368" s="71" t="s">
        <v>2</v>
      </c>
      <c r="E368" s="72">
        <v>5491.2</v>
      </c>
      <c r="F368" s="150">
        <f>ROUND((C368*E368),2)</f>
        <v>5491.2</v>
      </c>
      <c r="G368" s="153"/>
      <c r="H368" s="153"/>
    </row>
    <row r="369" spans="1:8" s="198" customFormat="1">
      <c r="A369" s="174"/>
      <c r="B369" s="70"/>
      <c r="C369" s="209"/>
      <c r="D369" s="71"/>
      <c r="E369" s="72"/>
      <c r="F369" s="150"/>
      <c r="G369" s="153"/>
      <c r="H369" s="153"/>
    </row>
    <row r="370" spans="1:8" s="201" customFormat="1">
      <c r="A370" s="214">
        <v>1.2</v>
      </c>
      <c r="B370" s="169" t="s">
        <v>12</v>
      </c>
      <c r="C370" s="209"/>
      <c r="D370" s="185"/>
      <c r="E370" s="72"/>
      <c r="F370" s="150"/>
      <c r="G370" s="153"/>
      <c r="H370" s="153"/>
    </row>
    <row r="371" spans="1:8" s="201" customFormat="1">
      <c r="A371" s="174" t="s">
        <v>49</v>
      </c>
      <c r="B371" s="155" t="s">
        <v>186</v>
      </c>
      <c r="C371" s="209">
        <v>5.49</v>
      </c>
      <c r="D371" s="185" t="s">
        <v>14</v>
      </c>
      <c r="E371" s="48">
        <v>245.42</v>
      </c>
      <c r="F371" s="150">
        <f t="shared" ref="F371:F434" si="15">ROUND((C371*E371),2)</f>
        <v>1347.36</v>
      </c>
      <c r="G371" s="153"/>
      <c r="H371" s="153"/>
    </row>
    <row r="372" spans="1:8" s="143" customFormat="1">
      <c r="A372" s="174" t="s">
        <v>187</v>
      </c>
      <c r="B372" s="155" t="s">
        <v>188</v>
      </c>
      <c r="C372" s="209">
        <v>6.59</v>
      </c>
      <c r="D372" s="185" t="s">
        <v>14</v>
      </c>
      <c r="E372" s="72">
        <v>460</v>
      </c>
      <c r="F372" s="150">
        <f t="shared" si="15"/>
        <v>3031.4</v>
      </c>
      <c r="G372" s="153"/>
      <c r="H372" s="153"/>
    </row>
    <row r="373" spans="1:8" s="202" customFormat="1" ht="25.5">
      <c r="A373" s="174" t="s">
        <v>189</v>
      </c>
      <c r="B373" s="34" t="s">
        <v>88</v>
      </c>
      <c r="C373" s="209">
        <v>5.49</v>
      </c>
      <c r="D373" s="185" t="s">
        <v>14</v>
      </c>
      <c r="E373" s="48">
        <v>223.28</v>
      </c>
      <c r="F373" s="150">
        <f t="shared" si="15"/>
        <v>1225.81</v>
      </c>
      <c r="G373" s="153"/>
      <c r="H373" s="153"/>
    </row>
    <row r="374" spans="1:8" s="215" customFormat="1">
      <c r="A374" s="174" t="s">
        <v>190</v>
      </c>
      <c r="B374" s="155" t="s">
        <v>191</v>
      </c>
      <c r="C374" s="209">
        <v>6.86</v>
      </c>
      <c r="D374" s="185" t="s">
        <v>14</v>
      </c>
      <c r="E374" s="45">
        <v>251.2</v>
      </c>
      <c r="F374" s="150">
        <f t="shared" si="15"/>
        <v>1723.23</v>
      </c>
      <c r="G374" s="153"/>
      <c r="H374" s="153"/>
    </row>
    <row r="375" spans="1:8" s="215" customFormat="1" ht="25.5">
      <c r="A375" s="174" t="s">
        <v>192</v>
      </c>
      <c r="B375" s="175" t="s">
        <v>193</v>
      </c>
      <c r="C375" s="209">
        <v>2</v>
      </c>
      <c r="D375" s="179" t="s">
        <v>2</v>
      </c>
      <c r="E375" s="210">
        <v>2280.1799999999998</v>
      </c>
      <c r="F375" s="150">
        <f t="shared" si="15"/>
        <v>4560.3599999999997</v>
      </c>
      <c r="G375" s="153"/>
      <c r="H375" s="153"/>
    </row>
    <row r="376" spans="1:8" s="215" customFormat="1" ht="38.25">
      <c r="A376" s="174" t="s">
        <v>194</v>
      </c>
      <c r="B376" s="155" t="s">
        <v>195</v>
      </c>
      <c r="C376" s="209">
        <v>6.1</v>
      </c>
      <c r="D376" s="162" t="s">
        <v>13</v>
      </c>
      <c r="E376" s="210">
        <v>3479.47</v>
      </c>
      <c r="F376" s="150">
        <f t="shared" si="15"/>
        <v>21224.77</v>
      </c>
      <c r="G376" s="153"/>
      <c r="H376" s="153"/>
    </row>
    <row r="377" spans="1:8" s="201" customFormat="1" ht="38.25">
      <c r="A377" s="174" t="s">
        <v>196</v>
      </c>
      <c r="B377" s="175" t="s">
        <v>197</v>
      </c>
      <c r="C377" s="209">
        <v>1</v>
      </c>
      <c r="D377" s="192" t="s">
        <v>2</v>
      </c>
      <c r="E377" s="210">
        <v>2497.75</v>
      </c>
      <c r="F377" s="150">
        <f t="shared" si="15"/>
        <v>2497.75</v>
      </c>
      <c r="G377" s="153"/>
      <c r="H377" s="153"/>
    </row>
    <row r="378" spans="1:8" s="201" customFormat="1" ht="38.25">
      <c r="A378" s="174" t="s">
        <v>198</v>
      </c>
      <c r="B378" s="175" t="s">
        <v>199</v>
      </c>
      <c r="C378" s="216">
        <v>1</v>
      </c>
      <c r="D378" s="217" t="s">
        <v>2</v>
      </c>
      <c r="E378" s="218">
        <v>2497.75</v>
      </c>
      <c r="F378" s="219">
        <f t="shared" si="15"/>
        <v>2497.75</v>
      </c>
      <c r="G378" s="153"/>
      <c r="H378" s="153"/>
    </row>
    <row r="379" spans="1:8" s="201" customFormat="1" ht="25.5">
      <c r="A379" s="174" t="s">
        <v>200</v>
      </c>
      <c r="B379" s="175" t="s">
        <v>201</v>
      </c>
      <c r="C379" s="209">
        <v>2</v>
      </c>
      <c r="D379" s="192" t="s">
        <v>2</v>
      </c>
      <c r="E379" s="210">
        <v>2223</v>
      </c>
      <c r="F379" s="150">
        <f t="shared" si="15"/>
        <v>4446</v>
      </c>
      <c r="G379" s="153"/>
      <c r="H379" s="153"/>
    </row>
    <row r="380" spans="1:8" s="201" customFormat="1">
      <c r="A380" s="79"/>
      <c r="B380" s="175"/>
      <c r="C380" s="209"/>
      <c r="D380" s="192"/>
      <c r="E380" s="210"/>
      <c r="F380" s="150"/>
      <c r="G380" s="153"/>
      <c r="H380" s="153"/>
    </row>
    <row r="381" spans="1:8" s="201" customFormat="1">
      <c r="A381" s="211">
        <v>2</v>
      </c>
      <c r="B381" s="169" t="s">
        <v>202</v>
      </c>
      <c r="C381" s="147"/>
      <c r="D381" s="162"/>
      <c r="E381" s="173"/>
      <c r="F381" s="150"/>
      <c r="G381" s="153"/>
      <c r="H381" s="153"/>
    </row>
    <row r="382" spans="1:8" s="201" customFormat="1" ht="35.25" customHeight="1">
      <c r="A382" s="213">
        <f>+A381+0.1</f>
        <v>2.1</v>
      </c>
      <c r="B382" s="151" t="s">
        <v>203</v>
      </c>
      <c r="C382" s="181">
        <v>220</v>
      </c>
      <c r="D382" s="162" t="s">
        <v>28</v>
      </c>
      <c r="E382" s="210">
        <v>44.46</v>
      </c>
      <c r="F382" s="150">
        <f>ROUND((C382*E382),2)</f>
        <v>9781.2000000000007</v>
      </c>
      <c r="G382" s="153"/>
      <c r="H382" s="153"/>
    </row>
    <row r="383" spans="1:8" s="201" customFormat="1" ht="38.25">
      <c r="A383" s="213">
        <f t="shared" ref="A383:A390" si="16">+A382+0.1</f>
        <v>2.2000000000000002</v>
      </c>
      <c r="B383" s="151" t="s">
        <v>204</v>
      </c>
      <c r="C383" s="181">
        <v>220</v>
      </c>
      <c r="D383" s="162" t="s">
        <v>28</v>
      </c>
      <c r="E383" s="210">
        <v>74.739999999999995</v>
      </c>
      <c r="F383" s="150">
        <f t="shared" si="15"/>
        <v>16442.8</v>
      </c>
      <c r="G383" s="153"/>
      <c r="H383" s="153"/>
    </row>
    <row r="384" spans="1:8" s="143" customFormat="1">
      <c r="A384" s="213">
        <f t="shared" si="16"/>
        <v>2.3000000000000003</v>
      </c>
      <c r="B384" s="155" t="s">
        <v>65</v>
      </c>
      <c r="C384" s="181">
        <v>158.26</v>
      </c>
      <c r="D384" s="162" t="s">
        <v>15</v>
      </c>
      <c r="E384" s="210">
        <v>343.99999999999994</v>
      </c>
      <c r="F384" s="150">
        <f t="shared" si="15"/>
        <v>54441.440000000002</v>
      </c>
      <c r="G384" s="153"/>
      <c r="H384" s="153"/>
    </row>
    <row r="385" spans="1:8" s="225" customFormat="1" ht="25.5">
      <c r="A385" s="220">
        <f t="shared" si="16"/>
        <v>2.4000000000000004</v>
      </c>
      <c r="B385" s="221" t="s">
        <v>205</v>
      </c>
      <c r="C385" s="222">
        <v>45</v>
      </c>
      <c r="D385" s="223" t="s">
        <v>28</v>
      </c>
      <c r="E385" s="224">
        <v>760.06</v>
      </c>
      <c r="F385" s="160">
        <f t="shared" si="15"/>
        <v>34202.699999999997</v>
      </c>
      <c r="G385" s="153"/>
      <c r="H385" s="153"/>
    </row>
    <row r="386" spans="1:8" s="143" customFormat="1" ht="14.25" customHeight="1">
      <c r="A386" s="213">
        <f t="shared" si="16"/>
        <v>2.5000000000000004</v>
      </c>
      <c r="B386" s="151" t="s">
        <v>206</v>
      </c>
      <c r="C386" s="209">
        <v>6</v>
      </c>
      <c r="D386" s="179" t="s">
        <v>28</v>
      </c>
      <c r="E386" s="210">
        <v>760.06</v>
      </c>
      <c r="F386" s="150">
        <f t="shared" si="15"/>
        <v>4560.3599999999997</v>
      </c>
      <c r="G386" s="153"/>
      <c r="H386" s="153"/>
    </row>
    <row r="387" spans="1:8" s="232" customFormat="1" ht="51">
      <c r="A387" s="226">
        <f t="shared" si="16"/>
        <v>2.6000000000000005</v>
      </c>
      <c r="B387" s="227" t="s">
        <v>207</v>
      </c>
      <c r="C387" s="228">
        <v>6</v>
      </c>
      <c r="D387" s="229" t="s">
        <v>2</v>
      </c>
      <c r="E387" s="230">
        <v>3479.47</v>
      </c>
      <c r="F387" s="231">
        <f t="shared" si="15"/>
        <v>20876.82</v>
      </c>
      <c r="G387" s="153"/>
      <c r="H387" s="153"/>
    </row>
    <row r="388" spans="1:8" s="143" customFormat="1" ht="25.5">
      <c r="A388" s="213">
        <f t="shared" si="16"/>
        <v>2.7000000000000006</v>
      </c>
      <c r="B388" s="75" t="s">
        <v>168</v>
      </c>
      <c r="C388" s="181">
        <v>1</v>
      </c>
      <c r="D388" s="76" t="s">
        <v>2</v>
      </c>
      <c r="E388" s="163">
        <v>2987.7</v>
      </c>
      <c r="F388" s="150">
        <f t="shared" si="15"/>
        <v>2987.7</v>
      </c>
      <c r="G388" s="153"/>
      <c r="H388" s="153"/>
    </row>
    <row r="389" spans="1:8" s="201" customFormat="1" ht="12.75" customHeight="1">
      <c r="A389" s="213">
        <f t="shared" si="16"/>
        <v>2.8000000000000007</v>
      </c>
      <c r="B389" s="175" t="s">
        <v>208</v>
      </c>
      <c r="C389" s="209">
        <v>1</v>
      </c>
      <c r="D389" s="192" t="s">
        <v>2</v>
      </c>
      <c r="E389" s="210">
        <v>2739.3</v>
      </c>
      <c r="F389" s="150">
        <f t="shared" si="15"/>
        <v>2739.3</v>
      </c>
      <c r="G389" s="153"/>
      <c r="H389" s="153"/>
    </row>
    <row r="390" spans="1:8" s="201" customFormat="1" ht="25.5">
      <c r="A390" s="213">
        <f t="shared" si="16"/>
        <v>2.9000000000000008</v>
      </c>
      <c r="B390" s="175" t="s">
        <v>130</v>
      </c>
      <c r="C390" s="209">
        <v>8</v>
      </c>
      <c r="D390" s="192" t="s">
        <v>2</v>
      </c>
      <c r="E390" s="210">
        <v>8914.43</v>
      </c>
      <c r="F390" s="150">
        <f t="shared" si="15"/>
        <v>71315.44</v>
      </c>
      <c r="G390" s="153"/>
      <c r="H390" s="153"/>
    </row>
    <row r="391" spans="1:8" s="201" customFormat="1">
      <c r="A391" s="233">
        <v>2.1</v>
      </c>
      <c r="B391" s="175" t="s">
        <v>209</v>
      </c>
      <c r="C391" s="209">
        <v>19</v>
      </c>
      <c r="D391" s="192" t="s">
        <v>2</v>
      </c>
      <c r="E391" s="210">
        <v>1277.79</v>
      </c>
      <c r="F391" s="150">
        <f t="shared" si="15"/>
        <v>24278.01</v>
      </c>
      <c r="G391" s="153"/>
      <c r="H391" s="153"/>
    </row>
    <row r="392" spans="1:8" s="201" customFormat="1">
      <c r="A392" s="233">
        <v>2.11</v>
      </c>
      <c r="B392" s="175" t="s">
        <v>210</v>
      </c>
      <c r="C392" s="209">
        <v>125</v>
      </c>
      <c r="D392" s="192" t="s">
        <v>28</v>
      </c>
      <c r="E392" s="210">
        <v>19.91</v>
      </c>
      <c r="F392" s="150">
        <f t="shared" si="15"/>
        <v>2488.75</v>
      </c>
      <c r="G392" s="153"/>
      <c r="H392" s="153"/>
    </row>
    <row r="393" spans="1:8" s="201" customFormat="1">
      <c r="A393" s="79"/>
      <c r="B393" s="175"/>
      <c r="C393" s="209"/>
      <c r="D393" s="192"/>
      <c r="E393" s="210"/>
      <c r="F393" s="150"/>
      <c r="G393" s="153"/>
      <c r="H393" s="153"/>
    </row>
    <row r="394" spans="1:8" s="201" customFormat="1">
      <c r="A394" s="186">
        <v>3</v>
      </c>
      <c r="B394" s="169" t="s">
        <v>211</v>
      </c>
      <c r="C394" s="209"/>
      <c r="D394" s="192"/>
      <c r="E394" s="210"/>
      <c r="F394" s="150"/>
      <c r="G394" s="153"/>
      <c r="H394" s="153"/>
    </row>
    <row r="395" spans="1:8" s="201" customFormat="1" ht="11.25" customHeight="1">
      <c r="A395" s="186">
        <v>3.1</v>
      </c>
      <c r="B395" s="169" t="s">
        <v>64</v>
      </c>
      <c r="C395" s="209"/>
      <c r="D395" s="192"/>
      <c r="E395" s="210"/>
      <c r="F395" s="150"/>
      <c r="G395" s="153"/>
      <c r="H395" s="153"/>
    </row>
    <row r="396" spans="1:8" s="201" customFormat="1">
      <c r="A396" s="213" t="s">
        <v>50</v>
      </c>
      <c r="B396" s="70" t="s">
        <v>212</v>
      </c>
      <c r="C396" s="209">
        <v>264</v>
      </c>
      <c r="D396" s="71" t="s">
        <v>28</v>
      </c>
      <c r="E396" s="72">
        <v>34.950000000000003</v>
      </c>
      <c r="F396" s="150">
        <f t="shared" si="15"/>
        <v>9226.7999999999993</v>
      </c>
      <c r="G396" s="153"/>
      <c r="H396" s="153"/>
    </row>
    <row r="397" spans="1:8" s="201" customFormat="1" ht="38.25">
      <c r="A397" s="213" t="s">
        <v>51</v>
      </c>
      <c r="B397" s="70" t="s">
        <v>213</v>
      </c>
      <c r="C397" s="209">
        <v>45</v>
      </c>
      <c r="D397" s="71" t="s">
        <v>28</v>
      </c>
      <c r="E397" s="210">
        <v>197.6</v>
      </c>
      <c r="F397" s="150">
        <f t="shared" si="15"/>
        <v>8892</v>
      </c>
      <c r="G397" s="153"/>
      <c r="H397" s="153"/>
    </row>
    <row r="398" spans="1:8" s="201" customFormat="1">
      <c r="A398" s="213"/>
      <c r="B398" s="151"/>
      <c r="C398" s="209"/>
      <c r="D398" s="179"/>
      <c r="E398" s="210"/>
      <c r="F398" s="150"/>
      <c r="G398" s="153"/>
      <c r="H398" s="153"/>
    </row>
    <row r="399" spans="1:8" s="201" customFormat="1">
      <c r="A399" s="30">
        <v>3.2</v>
      </c>
      <c r="B399" s="31" t="s">
        <v>82</v>
      </c>
      <c r="C399" s="147"/>
      <c r="D399" s="32"/>
      <c r="E399" s="48"/>
      <c r="F399" s="150"/>
      <c r="G399" s="153"/>
      <c r="H399" s="153"/>
    </row>
    <row r="400" spans="1:8" s="201" customFormat="1" ht="12.75" customHeight="1">
      <c r="A400" s="33" t="s">
        <v>52</v>
      </c>
      <c r="B400" s="154" t="s">
        <v>83</v>
      </c>
      <c r="C400" s="209">
        <v>216</v>
      </c>
      <c r="D400" s="76" t="s">
        <v>28</v>
      </c>
      <c r="E400" s="25">
        <v>64.48</v>
      </c>
      <c r="F400" s="150">
        <f t="shared" si="15"/>
        <v>13927.68</v>
      </c>
      <c r="G400" s="153"/>
      <c r="H400" s="153"/>
    </row>
    <row r="401" spans="1:8" s="201" customFormat="1">
      <c r="A401" s="33" t="s">
        <v>61</v>
      </c>
      <c r="B401" s="154" t="s">
        <v>84</v>
      </c>
      <c r="C401" s="209">
        <v>162.33047999999999</v>
      </c>
      <c r="D401" s="76" t="s">
        <v>15</v>
      </c>
      <c r="E401" s="25">
        <v>70.88</v>
      </c>
      <c r="F401" s="150">
        <f t="shared" si="15"/>
        <v>11505.98</v>
      </c>
      <c r="G401" s="153"/>
      <c r="H401" s="153"/>
    </row>
    <row r="402" spans="1:8" s="201" customFormat="1">
      <c r="A402" s="33" t="s">
        <v>68</v>
      </c>
      <c r="B402" s="34" t="s">
        <v>85</v>
      </c>
      <c r="C402" s="209">
        <v>9.7398287999999997</v>
      </c>
      <c r="D402" s="76" t="s">
        <v>14</v>
      </c>
      <c r="E402" s="25">
        <v>251.2</v>
      </c>
      <c r="F402" s="150">
        <f t="shared" si="15"/>
        <v>2446.64</v>
      </c>
      <c r="G402" s="153"/>
      <c r="H402" s="153"/>
    </row>
    <row r="403" spans="1:8" s="201" customFormat="1">
      <c r="A403" s="33"/>
      <c r="B403" s="34"/>
      <c r="C403" s="147"/>
      <c r="D403" s="32"/>
      <c r="E403" s="48"/>
      <c r="F403" s="150"/>
      <c r="G403" s="153"/>
      <c r="H403" s="153"/>
    </row>
    <row r="404" spans="1:8" s="201" customFormat="1">
      <c r="A404" s="186">
        <v>3.3</v>
      </c>
      <c r="B404" s="169" t="s">
        <v>12</v>
      </c>
      <c r="C404" s="209"/>
      <c r="D404" s="185"/>
      <c r="E404" s="72"/>
      <c r="F404" s="150"/>
      <c r="G404" s="153"/>
      <c r="H404" s="153"/>
    </row>
    <row r="405" spans="1:8" s="201" customFormat="1">
      <c r="A405" s="174" t="s">
        <v>53</v>
      </c>
      <c r="B405" s="155" t="s">
        <v>214</v>
      </c>
      <c r="C405" s="209">
        <v>240.07499999999999</v>
      </c>
      <c r="D405" s="185" t="s">
        <v>14</v>
      </c>
      <c r="E405" s="25">
        <v>172.66</v>
      </c>
      <c r="F405" s="150">
        <f t="shared" si="15"/>
        <v>41451.35</v>
      </c>
      <c r="G405" s="153"/>
      <c r="H405" s="153"/>
    </row>
    <row r="406" spans="1:8" s="201" customFormat="1" ht="23.25" customHeight="1">
      <c r="A406" s="174" t="s">
        <v>54</v>
      </c>
      <c r="B406" s="152" t="s">
        <v>33</v>
      </c>
      <c r="C406" s="209">
        <v>19.8</v>
      </c>
      <c r="D406" s="189" t="s">
        <v>14</v>
      </c>
      <c r="E406" s="25">
        <v>1095.8399999999999</v>
      </c>
      <c r="F406" s="150">
        <f t="shared" si="15"/>
        <v>21697.63</v>
      </c>
      <c r="G406" s="153"/>
      <c r="H406" s="153"/>
    </row>
    <row r="407" spans="1:8" s="143" customFormat="1" ht="25.5">
      <c r="A407" s="174" t="s">
        <v>55</v>
      </c>
      <c r="B407" s="155" t="s">
        <v>215</v>
      </c>
      <c r="C407" s="209">
        <v>201.13532999999998</v>
      </c>
      <c r="D407" s="185" t="s">
        <v>14</v>
      </c>
      <c r="E407" s="25">
        <v>189</v>
      </c>
      <c r="F407" s="150">
        <f t="shared" si="15"/>
        <v>38014.58</v>
      </c>
      <c r="G407" s="153"/>
      <c r="H407" s="153"/>
    </row>
    <row r="408" spans="1:8" s="143" customFormat="1">
      <c r="A408" s="174" t="s">
        <v>56</v>
      </c>
      <c r="B408" s="155" t="s">
        <v>216</v>
      </c>
      <c r="C408" s="209">
        <v>22.967603999999994</v>
      </c>
      <c r="D408" s="185" t="s">
        <v>14</v>
      </c>
      <c r="E408" s="72">
        <v>129.12</v>
      </c>
      <c r="F408" s="150">
        <f t="shared" si="15"/>
        <v>2965.58</v>
      </c>
      <c r="G408" s="153"/>
      <c r="H408" s="153"/>
    </row>
    <row r="409" spans="1:8" s="143" customFormat="1">
      <c r="A409" s="174"/>
      <c r="B409" s="155"/>
      <c r="C409" s="209"/>
      <c r="D409" s="185"/>
      <c r="E409" s="72"/>
      <c r="F409" s="150"/>
      <c r="G409" s="153"/>
      <c r="H409" s="153"/>
    </row>
    <row r="410" spans="1:8" s="201" customFormat="1" ht="18" customHeight="1">
      <c r="A410" s="146">
        <v>3.4</v>
      </c>
      <c r="B410" s="146" t="s">
        <v>159</v>
      </c>
      <c r="C410" s="209"/>
      <c r="D410" s="156"/>
      <c r="E410" s="73"/>
      <c r="F410" s="150"/>
      <c r="G410" s="153"/>
      <c r="H410" s="153"/>
    </row>
    <row r="411" spans="1:8" s="234" customFormat="1">
      <c r="A411" s="190" t="s">
        <v>57</v>
      </c>
      <c r="B411" s="152" t="s">
        <v>217</v>
      </c>
      <c r="C411" s="209">
        <v>271.92</v>
      </c>
      <c r="D411" s="162" t="s">
        <v>13</v>
      </c>
      <c r="E411" s="210">
        <v>836.79000000000008</v>
      </c>
      <c r="F411" s="150">
        <f t="shared" si="15"/>
        <v>227539.94</v>
      </c>
      <c r="G411" s="153"/>
      <c r="H411" s="153"/>
    </row>
    <row r="412" spans="1:8" s="201" customFormat="1">
      <c r="A412" s="190" t="s">
        <v>58</v>
      </c>
      <c r="B412" s="152" t="s">
        <v>218</v>
      </c>
      <c r="C412" s="209">
        <v>10</v>
      </c>
      <c r="D412" s="162" t="s">
        <v>13</v>
      </c>
      <c r="E412" s="210">
        <v>3083.33</v>
      </c>
      <c r="F412" s="150">
        <f t="shared" si="15"/>
        <v>30833.3</v>
      </c>
      <c r="G412" s="153"/>
      <c r="H412" s="153"/>
    </row>
    <row r="413" spans="1:8" s="201" customFormat="1">
      <c r="A413" s="191"/>
      <c r="B413" s="152"/>
      <c r="C413" s="209"/>
      <c r="D413" s="162"/>
      <c r="E413" s="210"/>
      <c r="F413" s="150"/>
      <c r="G413" s="153"/>
      <c r="H413" s="153"/>
    </row>
    <row r="414" spans="1:8" s="201" customFormat="1" ht="17.25" customHeight="1">
      <c r="A414" s="186">
        <v>3.5</v>
      </c>
      <c r="B414" s="146" t="s">
        <v>161</v>
      </c>
      <c r="C414" s="209"/>
      <c r="D414" s="156"/>
      <c r="E414" s="73"/>
      <c r="F414" s="150"/>
      <c r="G414" s="153"/>
      <c r="H414" s="153"/>
    </row>
    <row r="415" spans="1:8" s="143" customFormat="1">
      <c r="A415" s="190" t="s">
        <v>59</v>
      </c>
      <c r="B415" s="152" t="s">
        <v>217</v>
      </c>
      <c r="C415" s="209">
        <v>271.92</v>
      </c>
      <c r="D415" s="162" t="s">
        <v>13</v>
      </c>
      <c r="E415" s="25">
        <v>27.86</v>
      </c>
      <c r="F415" s="150">
        <f t="shared" si="15"/>
        <v>7575.69</v>
      </c>
      <c r="G415" s="153"/>
      <c r="H415" s="153"/>
    </row>
    <row r="416" spans="1:8" s="201" customFormat="1">
      <c r="A416" s="190" t="s">
        <v>60</v>
      </c>
      <c r="B416" s="152" t="s">
        <v>218</v>
      </c>
      <c r="C416" s="209">
        <v>10</v>
      </c>
      <c r="D416" s="162" t="s">
        <v>13</v>
      </c>
      <c r="E416" s="210">
        <v>396.14</v>
      </c>
      <c r="F416" s="150">
        <f t="shared" si="15"/>
        <v>3961.4</v>
      </c>
      <c r="G416" s="153"/>
      <c r="H416" s="153"/>
    </row>
    <row r="417" spans="1:8" s="143" customFormat="1">
      <c r="A417" s="213"/>
      <c r="B417" s="70"/>
      <c r="C417" s="209"/>
      <c r="D417" s="71"/>
      <c r="E417" s="72"/>
      <c r="F417" s="150"/>
      <c r="G417" s="153"/>
      <c r="H417" s="153"/>
    </row>
    <row r="418" spans="1:8" s="143" customFormat="1">
      <c r="A418" s="214">
        <v>3.6</v>
      </c>
      <c r="B418" s="212" t="s">
        <v>219</v>
      </c>
      <c r="C418" s="209"/>
      <c r="D418" s="235"/>
      <c r="E418" s="210"/>
      <c r="F418" s="150"/>
      <c r="G418" s="153"/>
      <c r="H418" s="153"/>
    </row>
    <row r="419" spans="1:8" s="143" customFormat="1" ht="12" customHeight="1">
      <c r="A419" s="213" t="s">
        <v>220</v>
      </c>
      <c r="B419" s="151" t="s">
        <v>91</v>
      </c>
      <c r="C419" s="209">
        <v>2</v>
      </c>
      <c r="D419" s="192" t="s">
        <v>2</v>
      </c>
      <c r="E419" s="149">
        <v>29435.64</v>
      </c>
      <c r="F419" s="150">
        <f t="shared" si="15"/>
        <v>58871.28</v>
      </c>
      <c r="G419" s="153"/>
      <c r="H419" s="153"/>
    </row>
    <row r="420" spans="1:8" s="143" customFormat="1">
      <c r="A420" s="213" t="s">
        <v>221</v>
      </c>
      <c r="B420" s="151" t="s">
        <v>128</v>
      </c>
      <c r="C420" s="209">
        <v>1</v>
      </c>
      <c r="D420" s="192" t="s">
        <v>2</v>
      </c>
      <c r="E420" s="149">
        <v>33504.83</v>
      </c>
      <c r="F420" s="150">
        <f t="shared" si="15"/>
        <v>33504.83</v>
      </c>
      <c r="G420" s="153"/>
      <c r="H420" s="153"/>
    </row>
    <row r="421" spans="1:8" s="201" customFormat="1">
      <c r="A421" s="213" t="s">
        <v>222</v>
      </c>
      <c r="B421" s="151" t="s">
        <v>223</v>
      </c>
      <c r="C421" s="209">
        <v>1</v>
      </c>
      <c r="D421" s="192" t="s">
        <v>2</v>
      </c>
      <c r="E421" s="149">
        <v>40201.18</v>
      </c>
      <c r="F421" s="150">
        <f t="shared" si="15"/>
        <v>40201.18</v>
      </c>
      <c r="G421" s="153"/>
      <c r="H421" s="153"/>
    </row>
    <row r="422" spans="1:8" s="201" customFormat="1">
      <c r="A422" s="220"/>
      <c r="B422" s="221"/>
      <c r="C422" s="222"/>
      <c r="D422" s="200"/>
      <c r="E422" s="224"/>
      <c r="F422" s="160"/>
      <c r="G422" s="153"/>
      <c r="H422" s="153"/>
    </row>
    <row r="423" spans="1:8" s="201" customFormat="1" ht="14.25" customHeight="1">
      <c r="A423" s="236">
        <v>3.7</v>
      </c>
      <c r="B423" s="194" t="s">
        <v>165</v>
      </c>
      <c r="C423" s="181"/>
      <c r="D423" s="192"/>
      <c r="E423" s="163"/>
      <c r="F423" s="150"/>
      <c r="G423" s="153"/>
      <c r="H423" s="153"/>
    </row>
    <row r="424" spans="1:8" s="201" customFormat="1">
      <c r="A424" s="174" t="s">
        <v>224</v>
      </c>
      <c r="B424" s="151" t="s">
        <v>166</v>
      </c>
      <c r="C424" s="181">
        <v>2</v>
      </c>
      <c r="D424" s="192" t="s">
        <v>2</v>
      </c>
      <c r="E424" s="163">
        <v>10815.38</v>
      </c>
      <c r="F424" s="150">
        <f t="shared" si="15"/>
        <v>21630.76</v>
      </c>
      <c r="G424" s="153"/>
      <c r="H424" s="153"/>
    </row>
    <row r="425" spans="1:8" s="201" customFormat="1">
      <c r="A425" s="174" t="s">
        <v>225</v>
      </c>
      <c r="B425" s="151" t="s">
        <v>226</v>
      </c>
      <c r="C425" s="181">
        <v>1</v>
      </c>
      <c r="D425" s="192" t="s">
        <v>2</v>
      </c>
      <c r="E425" s="163">
        <v>11222.76</v>
      </c>
      <c r="F425" s="150">
        <f t="shared" si="15"/>
        <v>11222.76</v>
      </c>
      <c r="G425" s="153"/>
      <c r="H425" s="153"/>
    </row>
    <row r="426" spans="1:8" s="201" customFormat="1" ht="7.5" customHeight="1">
      <c r="A426" s="174"/>
      <c r="B426" s="151"/>
      <c r="C426" s="209"/>
      <c r="D426" s="192"/>
      <c r="E426" s="210"/>
      <c r="F426" s="150">
        <f t="shared" si="15"/>
        <v>0</v>
      </c>
      <c r="G426" s="153"/>
      <c r="H426" s="153"/>
    </row>
    <row r="427" spans="1:8" s="201" customFormat="1">
      <c r="A427" s="186">
        <v>4</v>
      </c>
      <c r="B427" s="194" t="s">
        <v>227</v>
      </c>
      <c r="C427" s="237"/>
      <c r="D427" s="238"/>
      <c r="E427" s="239"/>
      <c r="F427" s="150"/>
      <c r="G427" s="153"/>
      <c r="H427" s="153"/>
    </row>
    <row r="428" spans="1:8" s="201" customFormat="1">
      <c r="A428" s="174">
        <v>4.0999999999999996</v>
      </c>
      <c r="B428" s="151" t="s">
        <v>228</v>
      </c>
      <c r="C428" s="209">
        <v>22.740000000000002</v>
      </c>
      <c r="D428" s="192" t="s">
        <v>14</v>
      </c>
      <c r="E428" s="210">
        <v>3410.14</v>
      </c>
      <c r="F428" s="150">
        <f t="shared" si="15"/>
        <v>77546.58</v>
      </c>
      <c r="G428" s="153"/>
      <c r="H428" s="153"/>
    </row>
    <row r="429" spans="1:8" s="201" customFormat="1">
      <c r="A429" s="174"/>
      <c r="B429" s="151"/>
      <c r="C429" s="209"/>
      <c r="D429" s="192"/>
      <c r="E429" s="210"/>
      <c r="F429" s="150"/>
      <c r="G429" s="153"/>
      <c r="H429" s="153"/>
    </row>
    <row r="430" spans="1:8" s="201" customFormat="1">
      <c r="A430" s="80">
        <v>5</v>
      </c>
      <c r="B430" s="81" t="s">
        <v>38</v>
      </c>
      <c r="C430" s="209"/>
      <c r="D430" s="76"/>
      <c r="E430" s="210"/>
      <c r="F430" s="150"/>
      <c r="G430" s="153"/>
      <c r="H430" s="153"/>
    </row>
    <row r="431" spans="1:8" s="143" customFormat="1">
      <c r="A431" s="174">
        <f t="shared" ref="A431:A436" si="17">+A430+0.1</f>
        <v>5.0999999999999996</v>
      </c>
      <c r="B431" s="154" t="s">
        <v>99</v>
      </c>
      <c r="C431" s="147">
        <v>45.9</v>
      </c>
      <c r="D431" s="10" t="s">
        <v>14</v>
      </c>
      <c r="E431" s="48">
        <v>172.66</v>
      </c>
      <c r="F431" s="150">
        <f t="shared" si="15"/>
        <v>7925.09</v>
      </c>
      <c r="G431" s="153"/>
      <c r="H431" s="153"/>
    </row>
    <row r="432" spans="1:8" s="240" customFormat="1">
      <c r="A432" s="174">
        <f t="shared" si="17"/>
        <v>5.1999999999999993</v>
      </c>
      <c r="B432" s="155" t="s">
        <v>216</v>
      </c>
      <c r="C432" s="209">
        <v>55.08</v>
      </c>
      <c r="D432" s="185" t="s">
        <v>14</v>
      </c>
      <c r="E432" s="45">
        <v>129.12</v>
      </c>
      <c r="F432" s="150">
        <f t="shared" si="15"/>
        <v>7111.93</v>
      </c>
      <c r="G432" s="153"/>
      <c r="H432" s="153"/>
    </row>
    <row r="433" spans="1:8" s="240" customFormat="1">
      <c r="A433" s="174">
        <f t="shared" si="17"/>
        <v>5.2999999999999989</v>
      </c>
      <c r="B433" s="155" t="s">
        <v>188</v>
      </c>
      <c r="C433" s="147">
        <v>55.08</v>
      </c>
      <c r="D433" s="10" t="s">
        <v>14</v>
      </c>
      <c r="E433" s="72">
        <v>460</v>
      </c>
      <c r="F433" s="150">
        <f>ROUND((C433*E433),2)</f>
        <v>25336.799999999999</v>
      </c>
      <c r="G433" s="153"/>
      <c r="H433" s="153"/>
    </row>
    <row r="434" spans="1:8" s="240" customFormat="1" ht="31.5" customHeight="1">
      <c r="A434" s="174">
        <f t="shared" si="17"/>
        <v>5.3999999999999986</v>
      </c>
      <c r="B434" s="155" t="s">
        <v>215</v>
      </c>
      <c r="C434" s="147">
        <v>45.9</v>
      </c>
      <c r="D434" s="32" t="s">
        <v>14</v>
      </c>
      <c r="E434" s="48">
        <v>189</v>
      </c>
      <c r="F434" s="150">
        <f t="shared" si="15"/>
        <v>8675.1</v>
      </c>
      <c r="G434" s="153"/>
      <c r="H434" s="153"/>
    </row>
    <row r="435" spans="1:8" ht="13.5" customHeight="1">
      <c r="A435" s="174">
        <f t="shared" si="17"/>
        <v>5.4999999999999982</v>
      </c>
      <c r="B435" s="154" t="s">
        <v>102</v>
      </c>
      <c r="C435" s="161">
        <v>153</v>
      </c>
      <c r="D435" s="162" t="s">
        <v>15</v>
      </c>
      <c r="E435" s="163">
        <v>508.07</v>
      </c>
      <c r="F435" s="150">
        <f>ROUND((C435*E435),2)</f>
        <v>77734.710000000006</v>
      </c>
      <c r="G435" s="153"/>
      <c r="H435" s="153"/>
    </row>
    <row r="436" spans="1:8" s="5" customFormat="1">
      <c r="A436" s="174">
        <f t="shared" si="17"/>
        <v>5.5999999999999979</v>
      </c>
      <c r="B436" s="154" t="s">
        <v>103</v>
      </c>
      <c r="C436" s="161">
        <v>153</v>
      </c>
      <c r="D436" s="162" t="s">
        <v>104</v>
      </c>
      <c r="E436" s="163">
        <v>14.15</v>
      </c>
      <c r="F436" s="150">
        <f>ROUND((C436*E436),2)</f>
        <v>2164.9499999999998</v>
      </c>
      <c r="G436" s="153"/>
      <c r="H436" s="153"/>
    </row>
    <row r="437" spans="1:8">
      <c r="A437" s="174"/>
      <c r="B437" s="154"/>
      <c r="C437" s="161"/>
      <c r="D437" s="162"/>
      <c r="E437" s="163"/>
      <c r="F437" s="150"/>
      <c r="G437" s="153"/>
      <c r="H437" s="153"/>
    </row>
    <row r="438" spans="1:8" s="6" customFormat="1">
      <c r="A438" s="186">
        <v>6</v>
      </c>
      <c r="B438" s="241" t="s">
        <v>37</v>
      </c>
      <c r="C438" s="237"/>
      <c r="D438" s="242"/>
      <c r="E438" s="239"/>
      <c r="F438" s="157"/>
      <c r="G438" s="153"/>
      <c r="H438" s="153"/>
    </row>
    <row r="439" spans="1:8">
      <c r="A439" s="174">
        <f>+A438+0.1</f>
        <v>6.1</v>
      </c>
      <c r="B439" s="152" t="s">
        <v>229</v>
      </c>
      <c r="C439" s="209">
        <v>1</v>
      </c>
      <c r="D439" s="156" t="s">
        <v>2</v>
      </c>
      <c r="E439" s="72">
        <v>3150</v>
      </c>
      <c r="F439" s="157">
        <f>ROUND(E439*C439,2)</f>
        <v>3150</v>
      </c>
      <c r="G439" s="153"/>
      <c r="H439" s="153"/>
    </row>
    <row r="440" spans="1:8">
      <c r="A440" s="174">
        <f>+A439+0.1</f>
        <v>6.1999999999999993</v>
      </c>
      <c r="B440" s="152" t="s">
        <v>230</v>
      </c>
      <c r="C440" s="209">
        <v>2</v>
      </c>
      <c r="D440" s="156" t="s">
        <v>2</v>
      </c>
      <c r="E440" s="72">
        <v>350</v>
      </c>
      <c r="F440" s="157">
        <f>ROUND(E440*C440,2)</f>
        <v>700</v>
      </c>
      <c r="G440" s="153"/>
      <c r="H440" s="153"/>
    </row>
    <row r="441" spans="1:8">
      <c r="A441" s="174">
        <f>+A440+0.1</f>
        <v>6.2999999999999989</v>
      </c>
      <c r="B441" s="243" t="s">
        <v>231</v>
      </c>
      <c r="C441" s="209">
        <v>6</v>
      </c>
      <c r="D441" s="156" t="s">
        <v>9</v>
      </c>
      <c r="E441" s="210">
        <v>995.9</v>
      </c>
      <c r="F441" s="157">
        <f>ROUND(E441*C441,2)</f>
        <v>5975.4</v>
      </c>
      <c r="G441" s="153"/>
      <c r="H441" s="153"/>
    </row>
    <row r="442" spans="1:8">
      <c r="A442" s="204"/>
      <c r="B442" s="205"/>
      <c r="C442" s="209"/>
      <c r="D442" s="179"/>
      <c r="E442" s="210"/>
      <c r="F442" s="206"/>
      <c r="G442" s="153"/>
      <c r="H442" s="153"/>
    </row>
    <row r="443" spans="1:8">
      <c r="A443" s="211">
        <v>7</v>
      </c>
      <c r="B443" s="82" t="s">
        <v>232</v>
      </c>
      <c r="C443" s="209"/>
      <c r="D443" s="71"/>
      <c r="E443" s="72"/>
      <c r="F443" s="157"/>
      <c r="G443" s="153"/>
      <c r="H443" s="153"/>
    </row>
    <row r="444" spans="1:8" s="4" customFormat="1">
      <c r="A444" s="174">
        <f>+A443+0.1</f>
        <v>7.1</v>
      </c>
      <c r="B444" s="152" t="s">
        <v>233</v>
      </c>
      <c r="C444" s="209">
        <v>45</v>
      </c>
      <c r="D444" s="162" t="s">
        <v>15</v>
      </c>
      <c r="E444" s="163">
        <v>79.790000000000006</v>
      </c>
      <c r="F444" s="157">
        <f>ROUND(C444*E444,2)</f>
        <v>3590.55</v>
      </c>
      <c r="G444" s="153"/>
      <c r="H444" s="153"/>
    </row>
    <row r="445" spans="1:8">
      <c r="A445" s="174">
        <f>+A444+0.1</f>
        <v>7.1999999999999993</v>
      </c>
      <c r="B445" s="152" t="s">
        <v>234</v>
      </c>
      <c r="C445" s="209">
        <v>45</v>
      </c>
      <c r="D445" s="192" t="s">
        <v>15</v>
      </c>
      <c r="E445" s="210">
        <v>477.88</v>
      </c>
      <c r="F445" s="157">
        <f>ROUND(C445*E445,2)</f>
        <v>21504.6</v>
      </c>
      <c r="G445" s="153"/>
      <c r="H445" s="153"/>
    </row>
    <row r="446" spans="1:8">
      <c r="A446" s="174">
        <f>+A445+0.1</f>
        <v>7.2999999999999989</v>
      </c>
      <c r="B446" s="152" t="s">
        <v>235</v>
      </c>
      <c r="C446" s="209">
        <v>45</v>
      </c>
      <c r="D446" s="192" t="s">
        <v>28</v>
      </c>
      <c r="E446" s="210">
        <v>609.32000000000005</v>
      </c>
      <c r="F446" s="157">
        <f>ROUND(C446*E446,2)</f>
        <v>27419.4</v>
      </c>
      <c r="G446" s="153"/>
      <c r="H446" s="153"/>
    </row>
    <row r="447" spans="1:8" ht="25.5">
      <c r="A447" s="174">
        <f>+A446+0.1</f>
        <v>7.3999999999999986</v>
      </c>
      <c r="B447" s="151" t="s">
        <v>236</v>
      </c>
      <c r="C447" s="181">
        <v>54</v>
      </c>
      <c r="D447" s="192" t="s">
        <v>14</v>
      </c>
      <c r="E447" s="163">
        <v>129.12</v>
      </c>
      <c r="F447" s="157">
        <f>ROUND(E447*C447,2)</f>
        <v>6972.48</v>
      </c>
      <c r="G447" s="153"/>
      <c r="H447" s="153"/>
    </row>
    <row r="448" spans="1:8">
      <c r="A448" s="204"/>
      <c r="B448" s="205" t="s">
        <v>237</v>
      </c>
      <c r="C448" s="181"/>
      <c r="D448" s="179"/>
      <c r="E448" s="210"/>
      <c r="F448" s="206">
        <f>SUM(F367:F447)</f>
        <v>1161928.6300000001</v>
      </c>
      <c r="G448" s="153"/>
      <c r="H448" s="153"/>
    </row>
    <row r="449" spans="1:8">
      <c r="A449" s="204"/>
      <c r="B449" s="205"/>
      <c r="C449" s="181"/>
      <c r="D449" s="179"/>
      <c r="E449" s="210"/>
      <c r="F449" s="206"/>
      <c r="G449" s="153"/>
      <c r="H449" s="153"/>
    </row>
    <row r="450" spans="1:8">
      <c r="A450" s="12" t="s">
        <v>39</v>
      </c>
      <c r="B450" s="83" t="s">
        <v>40</v>
      </c>
      <c r="C450" s="147"/>
      <c r="D450" s="10"/>
      <c r="E450" s="25"/>
      <c r="F450" s="166"/>
      <c r="G450" s="153"/>
      <c r="H450" s="153"/>
    </row>
    <row r="451" spans="1:8" s="4" customFormat="1" ht="63.75">
      <c r="A451" s="7">
        <v>1</v>
      </c>
      <c r="B451" s="84" t="s">
        <v>238</v>
      </c>
      <c r="C451" s="147">
        <v>1</v>
      </c>
      <c r="D451" s="10" t="s">
        <v>2</v>
      </c>
      <c r="E451" s="25">
        <v>22921.5</v>
      </c>
      <c r="F451" s="150">
        <f>ROUND((C451*E451),2)</f>
        <v>22921.5</v>
      </c>
      <c r="G451" s="153"/>
      <c r="H451" s="153"/>
    </row>
    <row r="452" spans="1:8">
      <c r="A452" s="7">
        <v>2</v>
      </c>
      <c r="B452" s="8" t="s">
        <v>24</v>
      </c>
      <c r="C452" s="147">
        <v>1</v>
      </c>
      <c r="D452" s="10" t="s">
        <v>2</v>
      </c>
      <c r="E452" s="25">
        <v>97348.6</v>
      </c>
      <c r="F452" s="150">
        <f>ROUND((C452*E452),2)</f>
        <v>97348.6</v>
      </c>
      <c r="G452" s="153"/>
      <c r="H452" s="153"/>
    </row>
    <row r="453" spans="1:8">
      <c r="A453" s="7">
        <v>3</v>
      </c>
      <c r="B453" s="8" t="s">
        <v>239</v>
      </c>
      <c r="C453" s="147">
        <v>40</v>
      </c>
      <c r="D453" s="10" t="s">
        <v>17</v>
      </c>
      <c r="E453" s="25">
        <v>358.86</v>
      </c>
      <c r="F453" s="150">
        <f>ROUND((C453*E453),2)</f>
        <v>14354.4</v>
      </c>
      <c r="G453" s="153"/>
      <c r="H453" s="153"/>
    </row>
    <row r="454" spans="1:8" ht="51">
      <c r="A454" s="7">
        <v>4</v>
      </c>
      <c r="B454" s="84" t="s">
        <v>240</v>
      </c>
      <c r="C454" s="147">
        <v>2</v>
      </c>
      <c r="D454" s="10" t="s">
        <v>74</v>
      </c>
      <c r="E454" s="25">
        <v>16991.8</v>
      </c>
      <c r="F454" s="150">
        <f>ROUND((C454*E454),2)</f>
        <v>33983.599999999999</v>
      </c>
      <c r="G454" s="153"/>
      <c r="H454" s="153"/>
    </row>
    <row r="455" spans="1:8">
      <c r="A455" s="7"/>
      <c r="B455" s="12" t="s">
        <v>241</v>
      </c>
      <c r="C455" s="9"/>
      <c r="D455" s="10"/>
      <c r="E455" s="25"/>
      <c r="F455" s="166">
        <f>SUM(F451:F454)</f>
        <v>168608.1</v>
      </c>
      <c r="G455" s="153"/>
      <c r="H455" s="153"/>
    </row>
    <row r="456" spans="1:8">
      <c r="A456" s="7"/>
      <c r="B456" s="8"/>
      <c r="C456" s="9"/>
      <c r="D456" s="10"/>
      <c r="E456" s="25"/>
      <c r="F456" s="150"/>
      <c r="G456" s="153"/>
      <c r="H456" s="153"/>
    </row>
    <row r="457" spans="1:8">
      <c r="A457" s="391"/>
      <c r="B457" s="395" t="s">
        <v>242</v>
      </c>
      <c r="C457" s="392"/>
      <c r="D457" s="393"/>
      <c r="E457" s="394"/>
      <c r="F457" s="390">
        <f>+F455+F307+F243+F187+F127+F67+F448+F360</f>
        <v>7865683.1600000001</v>
      </c>
      <c r="G457" s="153"/>
      <c r="H457" s="153"/>
    </row>
    <row r="458" spans="1:8">
      <c r="A458" s="118"/>
      <c r="B458" s="119"/>
      <c r="C458" s="120"/>
      <c r="D458" s="121"/>
      <c r="E458" s="122"/>
      <c r="F458" s="297"/>
      <c r="G458" s="153"/>
      <c r="H458" s="153"/>
    </row>
    <row r="459" spans="1:8" ht="12.75" customHeight="1">
      <c r="A459" s="7"/>
      <c r="B459" s="362" t="s">
        <v>252</v>
      </c>
      <c r="C459" s="9"/>
      <c r="D459" s="10"/>
      <c r="E459" s="25"/>
      <c r="F459" s="166"/>
      <c r="G459" s="153"/>
      <c r="H459" s="153"/>
    </row>
    <row r="460" spans="1:8">
      <c r="A460" s="7"/>
      <c r="B460" s="12"/>
      <c r="C460" s="9"/>
      <c r="D460" s="10"/>
      <c r="E460" s="25"/>
      <c r="F460" s="166"/>
      <c r="G460" s="153"/>
      <c r="H460" s="153"/>
    </row>
    <row r="461" spans="1:8">
      <c r="A461" s="7"/>
      <c r="B461" s="12" t="s">
        <v>253</v>
      </c>
      <c r="C461" s="9"/>
      <c r="D461" s="10"/>
      <c r="E461" s="25"/>
      <c r="F461" s="166"/>
      <c r="G461" s="153"/>
      <c r="H461" s="153"/>
    </row>
    <row r="462" spans="1:8">
      <c r="A462" s="145" t="s">
        <v>3</v>
      </c>
      <c r="B462" s="146" t="s">
        <v>81</v>
      </c>
      <c r="C462" s="147"/>
      <c r="D462" s="148"/>
      <c r="E462" s="149"/>
      <c r="F462" s="150"/>
      <c r="G462" s="153"/>
      <c r="H462" s="153"/>
    </row>
    <row r="463" spans="1:8">
      <c r="A463" s="151"/>
      <c r="B463" s="152"/>
      <c r="C463" s="147"/>
      <c r="D463" s="148"/>
      <c r="E463" s="149"/>
      <c r="F463" s="150"/>
      <c r="G463" s="153"/>
      <c r="H463" s="153"/>
    </row>
    <row r="464" spans="1:8">
      <c r="A464" s="14"/>
      <c r="B464" s="29"/>
      <c r="C464" s="147"/>
      <c r="D464" s="10"/>
      <c r="E464" s="25"/>
      <c r="F464" s="150"/>
      <c r="G464" s="153"/>
      <c r="H464" s="153"/>
    </row>
    <row r="465" spans="1:8">
      <c r="A465" s="30">
        <v>2</v>
      </c>
      <c r="B465" s="31" t="s">
        <v>82</v>
      </c>
      <c r="C465" s="147"/>
      <c r="D465" s="32"/>
      <c r="E465" s="25"/>
      <c r="F465" s="150"/>
      <c r="G465" s="153"/>
      <c r="H465" s="153"/>
    </row>
    <row r="466" spans="1:8">
      <c r="A466" s="33">
        <v>2.1</v>
      </c>
      <c r="B466" s="154" t="s">
        <v>83</v>
      </c>
      <c r="C466" s="147">
        <v>64.599999999999994</v>
      </c>
      <c r="D466" s="10" t="s">
        <v>28</v>
      </c>
      <c r="E466" s="25">
        <v>64.48</v>
      </c>
      <c r="F466" s="150">
        <f>ROUND((C466*E466),2)</f>
        <v>4165.41</v>
      </c>
      <c r="G466" s="153"/>
      <c r="H466" s="153"/>
    </row>
    <row r="467" spans="1:8">
      <c r="A467" s="33">
        <v>2.2000000000000002</v>
      </c>
      <c r="B467" s="154" t="s">
        <v>84</v>
      </c>
      <c r="C467" s="147">
        <v>59.51</v>
      </c>
      <c r="D467" s="32" t="s">
        <v>15</v>
      </c>
      <c r="E467" s="25">
        <v>70.88</v>
      </c>
      <c r="F467" s="150">
        <f>ROUND((C467*E467),2)</f>
        <v>4218.07</v>
      </c>
      <c r="G467" s="153"/>
      <c r="H467" s="153"/>
    </row>
    <row r="468" spans="1:8">
      <c r="A468" s="33">
        <v>2.2999999999999998</v>
      </c>
      <c r="B468" s="34" t="s">
        <v>85</v>
      </c>
      <c r="C468" s="147">
        <v>7.74</v>
      </c>
      <c r="D468" s="32" t="s">
        <v>14</v>
      </c>
      <c r="E468" s="25">
        <v>251.2</v>
      </c>
      <c r="F468" s="150">
        <f>ROUND((C468*E468),2)</f>
        <v>1944.29</v>
      </c>
      <c r="G468" s="153"/>
      <c r="H468" s="153"/>
    </row>
    <row r="469" spans="1:8">
      <c r="A469" s="14"/>
      <c r="B469" s="29"/>
      <c r="C469" s="147"/>
      <c r="D469" s="10"/>
      <c r="E469" s="25"/>
      <c r="F469" s="150"/>
      <c r="G469" s="153"/>
      <c r="H469" s="153"/>
    </row>
    <row r="470" spans="1:8" s="143" customFormat="1">
      <c r="A470" s="47"/>
      <c r="B470" s="29"/>
      <c r="C470" s="147"/>
      <c r="D470" s="10"/>
      <c r="E470" s="25"/>
      <c r="F470" s="150"/>
      <c r="G470" s="153"/>
      <c r="H470" s="153"/>
    </row>
    <row r="471" spans="1:8" s="143" customFormat="1">
      <c r="A471" s="30">
        <v>9</v>
      </c>
      <c r="B471" s="31" t="s">
        <v>98</v>
      </c>
      <c r="C471" s="147"/>
      <c r="D471" s="32"/>
      <c r="E471" s="48"/>
      <c r="F471" s="150"/>
      <c r="G471" s="153"/>
      <c r="H471" s="153"/>
    </row>
    <row r="472" spans="1:8" s="2" customFormat="1">
      <c r="A472" s="33">
        <v>9.5</v>
      </c>
      <c r="B472" s="154" t="s">
        <v>102</v>
      </c>
      <c r="C472" s="161">
        <v>59.5</v>
      </c>
      <c r="D472" s="162" t="s">
        <v>15</v>
      </c>
      <c r="E472" s="163">
        <v>508.07</v>
      </c>
      <c r="F472" s="150">
        <f>ROUND((C472*E472),2)</f>
        <v>30230.17</v>
      </c>
      <c r="G472" s="153"/>
      <c r="H472" s="153"/>
    </row>
    <row r="473" spans="1:8" s="2" customFormat="1">
      <c r="A473" s="33">
        <v>9.6</v>
      </c>
      <c r="B473" s="154" t="s">
        <v>103</v>
      </c>
      <c r="C473" s="161">
        <v>59.5</v>
      </c>
      <c r="D473" s="162" t="s">
        <v>104</v>
      </c>
      <c r="E473" s="163">
        <v>14.15</v>
      </c>
      <c r="F473" s="150">
        <f>ROUND((C473*E473),2)</f>
        <v>841.93</v>
      </c>
      <c r="G473" s="153"/>
      <c r="H473" s="153"/>
    </row>
    <row r="474" spans="1:8" s="2" customFormat="1">
      <c r="A474" s="7"/>
      <c r="B474" s="12"/>
      <c r="C474" s="9"/>
      <c r="D474" s="10"/>
      <c r="E474" s="25"/>
      <c r="F474" s="166"/>
      <c r="G474" s="153"/>
      <c r="H474" s="153"/>
    </row>
    <row r="475" spans="1:8" s="2" customFormat="1">
      <c r="A475" s="204"/>
      <c r="B475" s="205" t="s">
        <v>254</v>
      </c>
      <c r="C475" s="181"/>
      <c r="D475" s="179"/>
      <c r="E475" s="210"/>
      <c r="F475" s="206">
        <f>SUM(F461:F474)</f>
        <v>41399.870000000003</v>
      </c>
      <c r="G475" s="153"/>
      <c r="H475" s="153"/>
    </row>
    <row r="476" spans="1:8" s="2" customFormat="1">
      <c r="A476" s="7"/>
      <c r="B476" s="12"/>
      <c r="C476" s="9"/>
      <c r="D476" s="10"/>
      <c r="E476" s="25"/>
      <c r="F476" s="166"/>
      <c r="G476" s="153"/>
      <c r="H476" s="153"/>
    </row>
    <row r="477" spans="1:8">
      <c r="A477" s="145" t="s">
        <v>4</v>
      </c>
      <c r="B477" s="146" t="s">
        <v>109</v>
      </c>
      <c r="C477" s="147"/>
      <c r="D477" s="148"/>
      <c r="E477" s="149"/>
      <c r="F477" s="150"/>
      <c r="G477" s="153"/>
      <c r="H477" s="153"/>
    </row>
    <row r="478" spans="1:8">
      <c r="A478" s="145"/>
      <c r="B478" s="146"/>
      <c r="C478" s="147"/>
      <c r="D478" s="148"/>
      <c r="E478" s="149"/>
      <c r="F478" s="150"/>
      <c r="G478" s="153"/>
      <c r="H478" s="153"/>
    </row>
    <row r="479" spans="1:8">
      <c r="A479" s="145" t="s">
        <v>0</v>
      </c>
      <c r="B479" s="146" t="s">
        <v>110</v>
      </c>
      <c r="C479" s="147"/>
      <c r="D479" s="148"/>
      <c r="E479" s="149"/>
      <c r="F479" s="150"/>
      <c r="G479" s="153"/>
      <c r="H479" s="153"/>
    </row>
    <row r="480" spans="1:8">
      <c r="A480" s="14"/>
      <c r="B480" s="29"/>
      <c r="C480" s="147"/>
      <c r="D480" s="10"/>
      <c r="E480" s="25"/>
      <c r="F480" s="150"/>
      <c r="G480" s="153"/>
      <c r="H480" s="153"/>
    </row>
    <row r="481" spans="1:8">
      <c r="A481" s="30">
        <v>2</v>
      </c>
      <c r="B481" s="31" t="s">
        <v>82</v>
      </c>
      <c r="C481" s="147"/>
      <c r="D481" s="32"/>
      <c r="E481" s="48"/>
      <c r="F481" s="150"/>
      <c r="G481" s="153"/>
      <c r="H481" s="153"/>
    </row>
    <row r="482" spans="1:8">
      <c r="A482" s="33">
        <v>2.1</v>
      </c>
      <c r="B482" s="154" t="s">
        <v>83</v>
      </c>
      <c r="C482" s="147">
        <v>43.2</v>
      </c>
      <c r="D482" s="10" t="s">
        <v>28</v>
      </c>
      <c r="E482" s="25">
        <v>64.48</v>
      </c>
      <c r="F482" s="150">
        <f>ROUND((C482*E482),2)</f>
        <v>2785.54</v>
      </c>
      <c r="G482" s="153"/>
      <c r="H482" s="153"/>
    </row>
    <row r="483" spans="1:8">
      <c r="A483" s="33">
        <v>2.2000000000000002</v>
      </c>
      <c r="B483" s="154" t="s">
        <v>84</v>
      </c>
      <c r="C483" s="147">
        <v>56.16</v>
      </c>
      <c r="D483" s="32" t="s">
        <v>15</v>
      </c>
      <c r="E483" s="25">
        <v>70.88</v>
      </c>
      <c r="F483" s="150">
        <f>ROUND((C483*E483),2)</f>
        <v>3980.62</v>
      </c>
      <c r="G483" s="153"/>
      <c r="H483" s="153"/>
    </row>
    <row r="484" spans="1:8">
      <c r="A484" s="33">
        <v>2.2999999999999998</v>
      </c>
      <c r="B484" s="34" t="s">
        <v>85</v>
      </c>
      <c r="C484" s="147">
        <v>1.36</v>
      </c>
      <c r="D484" s="32" t="s">
        <v>14</v>
      </c>
      <c r="E484" s="25">
        <v>251.2</v>
      </c>
      <c r="F484" s="150">
        <f>ROUND((C484*E484),2)</f>
        <v>341.63</v>
      </c>
      <c r="G484" s="153"/>
      <c r="H484" s="153"/>
    </row>
    <row r="485" spans="1:8">
      <c r="A485" s="14"/>
      <c r="B485" s="29"/>
      <c r="C485" s="147"/>
      <c r="D485" s="10"/>
      <c r="E485" s="25"/>
      <c r="F485" s="150"/>
      <c r="G485" s="153"/>
      <c r="H485" s="153"/>
    </row>
    <row r="486" spans="1:8">
      <c r="A486" s="30">
        <v>8</v>
      </c>
      <c r="B486" s="31" t="s">
        <v>114</v>
      </c>
      <c r="C486" s="147"/>
      <c r="D486" s="32"/>
      <c r="E486" s="48"/>
      <c r="F486" s="150"/>
      <c r="G486" s="153"/>
      <c r="H486" s="153"/>
    </row>
    <row r="487" spans="1:8">
      <c r="A487" s="33">
        <v>8.4</v>
      </c>
      <c r="B487" s="154" t="s">
        <v>102</v>
      </c>
      <c r="C487" s="161">
        <v>56.16</v>
      </c>
      <c r="D487" s="162" t="s">
        <v>15</v>
      </c>
      <c r="E487" s="163">
        <v>508.07</v>
      </c>
      <c r="F487" s="150">
        <f>ROUND((C487*E487),2)</f>
        <v>28533.21</v>
      </c>
      <c r="G487" s="153"/>
      <c r="H487" s="153"/>
    </row>
    <row r="488" spans="1:8">
      <c r="A488" s="33">
        <v>8.5</v>
      </c>
      <c r="B488" s="154" t="s">
        <v>103</v>
      </c>
      <c r="C488" s="161">
        <v>56.16</v>
      </c>
      <c r="D488" s="162" t="s">
        <v>104</v>
      </c>
      <c r="E488" s="163">
        <v>14.15</v>
      </c>
      <c r="F488" s="150">
        <f>ROUND((C488*E488),2)</f>
        <v>794.66</v>
      </c>
      <c r="G488" s="153"/>
      <c r="H488" s="153"/>
    </row>
    <row r="489" spans="1:8">
      <c r="A489" s="33"/>
      <c r="B489" s="154"/>
      <c r="C489" s="161"/>
      <c r="D489" s="162"/>
      <c r="E489" s="163"/>
      <c r="F489" s="150"/>
      <c r="G489" s="153"/>
      <c r="H489" s="153"/>
    </row>
    <row r="490" spans="1:8">
      <c r="A490" s="55">
        <v>9</v>
      </c>
      <c r="B490" s="56" t="s">
        <v>92</v>
      </c>
      <c r="C490" s="168"/>
      <c r="D490" s="57"/>
      <c r="E490" s="25"/>
      <c r="F490" s="150"/>
      <c r="G490" s="153"/>
      <c r="H490" s="153"/>
    </row>
    <row r="491" spans="1:8">
      <c r="A491" s="58">
        <v>9.1</v>
      </c>
      <c r="B491" s="38" t="s">
        <v>32</v>
      </c>
      <c r="C491" s="168">
        <v>34.74</v>
      </c>
      <c r="D491" s="57" t="s">
        <v>13</v>
      </c>
      <c r="E491" s="244">
        <v>34.950000000000003</v>
      </c>
      <c r="F491" s="150">
        <f>ROUND((C491*E491),2)</f>
        <v>1214.1600000000001</v>
      </c>
      <c r="G491" s="153"/>
      <c r="H491" s="153"/>
    </row>
    <row r="492" spans="1:8">
      <c r="A492" s="58">
        <v>9.1999999999999993</v>
      </c>
      <c r="B492" s="59" t="s">
        <v>93</v>
      </c>
      <c r="C492" s="168">
        <v>34.74</v>
      </c>
      <c r="D492" s="57" t="s">
        <v>13</v>
      </c>
      <c r="E492" s="25">
        <v>220.21</v>
      </c>
      <c r="F492" s="150">
        <f t="shared" ref="F492:F502" si="18">ROUND((C492*E492),2)</f>
        <v>7650.1</v>
      </c>
      <c r="G492" s="153"/>
      <c r="H492" s="153"/>
    </row>
    <row r="493" spans="1:8">
      <c r="A493" s="58">
        <v>9.3000000000000007</v>
      </c>
      <c r="B493" s="59" t="s">
        <v>94</v>
      </c>
      <c r="C493" s="168">
        <v>34.74</v>
      </c>
      <c r="D493" s="57" t="s">
        <v>13</v>
      </c>
      <c r="E493" s="25">
        <v>19.95</v>
      </c>
      <c r="F493" s="150">
        <f t="shared" si="18"/>
        <v>693.06</v>
      </c>
      <c r="G493" s="153"/>
      <c r="H493" s="153"/>
    </row>
    <row r="494" spans="1:8">
      <c r="A494" s="58">
        <v>9.4</v>
      </c>
      <c r="B494" s="59" t="s">
        <v>95</v>
      </c>
      <c r="C494" s="168">
        <v>6</v>
      </c>
      <c r="D494" s="57" t="s">
        <v>2</v>
      </c>
      <c r="E494" s="45">
        <v>2100</v>
      </c>
      <c r="F494" s="150">
        <f t="shared" si="18"/>
        <v>12600</v>
      </c>
      <c r="G494" s="153"/>
      <c r="H494" s="153"/>
    </row>
    <row r="495" spans="1:8">
      <c r="A495" s="58">
        <v>9.5</v>
      </c>
      <c r="B495" s="59" t="s">
        <v>96</v>
      </c>
      <c r="C495" s="168">
        <v>6</v>
      </c>
      <c r="D495" s="57" t="s">
        <v>2</v>
      </c>
      <c r="E495" s="45">
        <v>85.31</v>
      </c>
      <c r="F495" s="150">
        <f t="shared" si="18"/>
        <v>511.86</v>
      </c>
      <c r="G495" s="153"/>
      <c r="H495" s="153"/>
    </row>
    <row r="496" spans="1:8">
      <c r="A496" s="58">
        <v>9.6</v>
      </c>
      <c r="B496" s="59" t="s">
        <v>97</v>
      </c>
      <c r="C496" s="168">
        <v>6</v>
      </c>
      <c r="D496" s="57" t="s">
        <v>2</v>
      </c>
      <c r="E496" s="45">
        <v>99.17</v>
      </c>
      <c r="F496" s="150">
        <f t="shared" si="18"/>
        <v>595.02</v>
      </c>
      <c r="G496" s="153"/>
      <c r="H496" s="153"/>
    </row>
    <row r="497" spans="1:8">
      <c r="A497" s="58">
        <v>9.6999999999999993</v>
      </c>
      <c r="B497" s="59" t="s">
        <v>35</v>
      </c>
      <c r="C497" s="168">
        <v>6</v>
      </c>
      <c r="D497" s="57" t="s">
        <v>2</v>
      </c>
      <c r="E497" s="45">
        <v>262.5</v>
      </c>
      <c r="F497" s="150">
        <f t="shared" si="18"/>
        <v>1575</v>
      </c>
      <c r="G497" s="153"/>
      <c r="H497" s="153"/>
    </row>
    <row r="498" spans="1:8">
      <c r="A498" s="58">
        <v>9.8000000000000007</v>
      </c>
      <c r="B498" s="37" t="s">
        <v>73</v>
      </c>
      <c r="C498" s="168">
        <v>23.04</v>
      </c>
      <c r="D498" s="57" t="s">
        <v>14</v>
      </c>
      <c r="E498" s="45">
        <v>172.66</v>
      </c>
      <c r="F498" s="150">
        <f t="shared" si="18"/>
        <v>3978.09</v>
      </c>
      <c r="G498" s="153"/>
      <c r="H498" s="153"/>
    </row>
    <row r="499" spans="1:8" s="4" customFormat="1">
      <c r="A499" s="58">
        <v>9.9</v>
      </c>
      <c r="B499" s="59" t="s">
        <v>33</v>
      </c>
      <c r="C499" s="168">
        <v>2.2200000000000002</v>
      </c>
      <c r="D499" s="57" t="s">
        <v>14</v>
      </c>
      <c r="E499" s="24">
        <v>1085.19</v>
      </c>
      <c r="F499" s="150">
        <f t="shared" si="18"/>
        <v>2409.12</v>
      </c>
      <c r="G499" s="153"/>
      <c r="H499" s="153"/>
    </row>
    <row r="500" spans="1:8">
      <c r="A500" s="60">
        <v>9.1</v>
      </c>
      <c r="B500" s="59" t="s">
        <v>45</v>
      </c>
      <c r="C500" s="168">
        <v>19.8</v>
      </c>
      <c r="D500" s="57" t="s">
        <v>14</v>
      </c>
      <c r="E500" s="45">
        <v>223.28</v>
      </c>
      <c r="F500" s="150">
        <f t="shared" si="18"/>
        <v>4420.9399999999996</v>
      </c>
      <c r="G500" s="153"/>
      <c r="H500" s="153"/>
    </row>
    <row r="501" spans="1:8">
      <c r="A501" s="60">
        <v>9.11</v>
      </c>
      <c r="B501" s="59" t="s">
        <v>75</v>
      </c>
      <c r="C501" s="168">
        <v>3.9</v>
      </c>
      <c r="D501" s="57" t="s">
        <v>14</v>
      </c>
      <c r="E501" s="45">
        <v>251.2</v>
      </c>
      <c r="F501" s="150">
        <f t="shared" si="18"/>
        <v>979.68</v>
      </c>
      <c r="G501" s="153"/>
      <c r="H501" s="153"/>
    </row>
    <row r="502" spans="1:8">
      <c r="A502" s="60">
        <v>9.1199999999999992</v>
      </c>
      <c r="B502" s="59" t="s">
        <v>46</v>
      </c>
      <c r="C502" s="168">
        <v>6</v>
      </c>
      <c r="D502" s="57" t="s">
        <v>2</v>
      </c>
      <c r="E502" s="45">
        <v>1417.04</v>
      </c>
      <c r="F502" s="150">
        <f t="shared" si="18"/>
        <v>8502.24</v>
      </c>
      <c r="G502" s="153"/>
      <c r="H502" s="153"/>
    </row>
    <row r="503" spans="1:8">
      <c r="A503" s="33"/>
      <c r="B503" s="154"/>
      <c r="C503" s="168"/>
      <c r="D503" s="162"/>
      <c r="E503" s="163"/>
      <c r="F503" s="150"/>
      <c r="G503" s="153"/>
      <c r="H503" s="153"/>
    </row>
    <row r="504" spans="1:8">
      <c r="A504" s="401"/>
      <c r="B504" s="402" t="s">
        <v>255</v>
      </c>
      <c r="C504" s="183"/>
      <c r="D504" s="223"/>
      <c r="E504" s="224"/>
      <c r="F504" s="403">
        <f>SUM(F479:F503)</f>
        <v>81564.929999999993</v>
      </c>
      <c r="G504" s="153"/>
      <c r="H504" s="153"/>
    </row>
    <row r="505" spans="1:8">
      <c r="A505" s="118"/>
      <c r="B505" s="119"/>
      <c r="C505" s="120"/>
      <c r="D505" s="121"/>
      <c r="E505" s="122"/>
      <c r="F505" s="297"/>
      <c r="G505" s="153"/>
      <c r="H505" s="153"/>
    </row>
    <row r="506" spans="1:8">
      <c r="A506" s="7"/>
      <c r="B506" s="12"/>
      <c r="C506" s="9"/>
      <c r="D506" s="10"/>
      <c r="E506" s="25"/>
      <c r="F506" s="166"/>
      <c r="G506" s="153"/>
      <c r="H506" s="153"/>
    </row>
    <row r="507" spans="1:8">
      <c r="A507" s="145" t="s">
        <v>5</v>
      </c>
      <c r="B507" s="169" t="s">
        <v>121</v>
      </c>
      <c r="C507" s="147"/>
      <c r="D507" s="148"/>
      <c r="E507" s="149"/>
      <c r="F507" s="150"/>
      <c r="G507" s="153"/>
      <c r="H507" s="153"/>
    </row>
    <row r="508" spans="1:8">
      <c r="A508" s="151"/>
      <c r="B508" s="152"/>
      <c r="C508" s="147"/>
      <c r="D508" s="148"/>
      <c r="E508" s="149"/>
      <c r="F508" s="150"/>
      <c r="G508" s="153"/>
      <c r="H508" s="153"/>
    </row>
    <row r="509" spans="1:8">
      <c r="A509" s="14"/>
      <c r="B509" s="29"/>
      <c r="C509" s="147"/>
      <c r="D509" s="10"/>
      <c r="E509" s="25"/>
      <c r="F509" s="150"/>
      <c r="G509" s="153"/>
      <c r="H509" s="153"/>
    </row>
    <row r="510" spans="1:8">
      <c r="A510" s="35">
        <v>3</v>
      </c>
      <c r="B510" s="36" t="s">
        <v>12</v>
      </c>
      <c r="C510" s="147"/>
      <c r="D510" s="10"/>
      <c r="E510" s="25"/>
      <c r="F510" s="150"/>
      <c r="G510" s="153"/>
      <c r="H510" s="153"/>
    </row>
    <row r="511" spans="1:8" ht="25.5">
      <c r="A511" s="7">
        <v>3.1</v>
      </c>
      <c r="B511" s="37" t="s">
        <v>122</v>
      </c>
      <c r="C511" s="147">
        <v>65.5</v>
      </c>
      <c r="D511" s="10" t="s">
        <v>14</v>
      </c>
      <c r="E511" s="53">
        <v>204.51</v>
      </c>
      <c r="F511" s="150">
        <f>ROUND((C511*E511),2)</f>
        <v>13395.41</v>
      </c>
      <c r="G511" s="153"/>
      <c r="H511" s="153"/>
    </row>
    <row r="512" spans="1:8">
      <c r="A512" s="7">
        <v>3.4</v>
      </c>
      <c r="B512" s="38" t="s">
        <v>112</v>
      </c>
      <c r="C512" s="147">
        <v>65.5</v>
      </c>
      <c r="D512" s="10" t="s">
        <v>14</v>
      </c>
      <c r="E512" s="24">
        <v>460</v>
      </c>
      <c r="F512" s="150">
        <f>ROUND((C512*E512),2)</f>
        <v>30130</v>
      </c>
      <c r="G512" s="153"/>
      <c r="H512" s="153"/>
    </row>
    <row r="513" spans="1:8" ht="25.5">
      <c r="A513" s="39">
        <v>3.5</v>
      </c>
      <c r="B513" s="34" t="s">
        <v>88</v>
      </c>
      <c r="C513" s="147">
        <v>58.95</v>
      </c>
      <c r="D513" s="10" t="s">
        <v>14</v>
      </c>
      <c r="E513" s="25">
        <v>189</v>
      </c>
      <c r="F513" s="150">
        <f>ROUND((C513*E513),2)</f>
        <v>11141.55</v>
      </c>
      <c r="G513" s="153"/>
      <c r="H513" s="153"/>
    </row>
    <row r="514" spans="1:8" s="4" customFormat="1">
      <c r="A514" s="7">
        <v>3.6</v>
      </c>
      <c r="B514" s="34" t="s">
        <v>123</v>
      </c>
      <c r="C514" s="147">
        <v>78.599999999999994</v>
      </c>
      <c r="D514" s="10" t="s">
        <v>14</v>
      </c>
      <c r="E514" s="25">
        <v>129.12</v>
      </c>
      <c r="F514" s="150">
        <f>ROUND((C514*E514),2)</f>
        <v>10148.83</v>
      </c>
      <c r="G514" s="153"/>
      <c r="H514" s="153"/>
    </row>
    <row r="515" spans="1:8">
      <c r="A515" s="40"/>
      <c r="B515" s="41"/>
      <c r="C515" s="147"/>
      <c r="D515" s="10"/>
      <c r="E515" s="25"/>
      <c r="F515" s="150"/>
      <c r="G515" s="153"/>
      <c r="H515" s="153"/>
    </row>
    <row r="516" spans="1:8">
      <c r="A516" s="30">
        <v>10</v>
      </c>
      <c r="B516" s="31" t="s">
        <v>131</v>
      </c>
      <c r="C516" s="147"/>
      <c r="D516" s="32"/>
      <c r="E516" s="48"/>
      <c r="F516" s="150"/>
      <c r="G516" s="153"/>
      <c r="H516" s="153"/>
    </row>
    <row r="517" spans="1:8">
      <c r="A517" s="33">
        <v>10.4</v>
      </c>
      <c r="B517" s="154" t="s">
        <v>102</v>
      </c>
      <c r="C517" s="161">
        <v>26.22</v>
      </c>
      <c r="D517" s="162" t="s">
        <v>15</v>
      </c>
      <c r="E517" s="163">
        <v>508.07</v>
      </c>
      <c r="F517" s="150">
        <f>ROUND((C517*E517),2)</f>
        <v>13321.6</v>
      </c>
      <c r="G517" s="153"/>
      <c r="H517" s="153"/>
    </row>
    <row r="518" spans="1:8">
      <c r="A518" s="33">
        <v>10.5</v>
      </c>
      <c r="B518" s="154" t="s">
        <v>103</v>
      </c>
      <c r="C518" s="161">
        <v>26.22</v>
      </c>
      <c r="D518" s="162" t="s">
        <v>104</v>
      </c>
      <c r="E518" s="163">
        <v>14.15</v>
      </c>
      <c r="F518" s="150">
        <f>ROUND((C518*E518),2)</f>
        <v>371.01</v>
      </c>
      <c r="G518" s="153"/>
      <c r="H518" s="153"/>
    </row>
    <row r="519" spans="1:8">
      <c r="A519" s="33"/>
      <c r="B519" s="154"/>
      <c r="C519" s="161"/>
      <c r="D519" s="162"/>
      <c r="E519" s="163"/>
      <c r="F519" s="150"/>
      <c r="G519" s="153"/>
      <c r="H519" s="153"/>
    </row>
    <row r="520" spans="1:8">
      <c r="A520" s="7"/>
      <c r="B520" s="12" t="s">
        <v>133</v>
      </c>
      <c r="C520" s="147"/>
      <c r="D520" s="10"/>
      <c r="E520" s="25"/>
      <c r="F520" s="166">
        <f>SUM(F509:F519)</f>
        <v>78508.400000000009</v>
      </c>
      <c r="G520" s="153"/>
      <c r="H520" s="153"/>
    </row>
    <row r="521" spans="1:8">
      <c r="A521" s="7"/>
      <c r="B521" s="12"/>
      <c r="C521" s="147"/>
      <c r="D521" s="10"/>
      <c r="E521" s="25"/>
      <c r="F521" s="166"/>
      <c r="G521" s="153"/>
      <c r="H521" s="153"/>
    </row>
    <row r="522" spans="1:8">
      <c r="A522" s="145" t="s">
        <v>6</v>
      </c>
      <c r="B522" s="146" t="s">
        <v>134</v>
      </c>
      <c r="C522" s="147"/>
      <c r="D522" s="148"/>
      <c r="E522" s="149"/>
      <c r="F522" s="150"/>
      <c r="G522" s="153"/>
      <c r="H522" s="153"/>
    </row>
    <row r="523" spans="1:8">
      <c r="A523" s="145"/>
      <c r="B523" s="146"/>
      <c r="C523" s="147"/>
      <c r="D523" s="148"/>
      <c r="E523" s="149"/>
      <c r="F523" s="150"/>
      <c r="G523" s="153"/>
      <c r="H523" s="153"/>
    </row>
    <row r="524" spans="1:8">
      <c r="A524" s="30">
        <v>10</v>
      </c>
      <c r="B524" s="31" t="s">
        <v>139</v>
      </c>
      <c r="C524" s="147"/>
      <c r="D524" s="32"/>
      <c r="E524" s="48"/>
      <c r="F524" s="150"/>
      <c r="G524" s="153"/>
      <c r="H524" s="153"/>
    </row>
    <row r="525" spans="1:8">
      <c r="A525" s="33">
        <v>10.4</v>
      </c>
      <c r="B525" s="154" t="s">
        <v>102</v>
      </c>
      <c r="C525" s="161">
        <v>75.38</v>
      </c>
      <c r="D525" s="162" t="s">
        <v>15</v>
      </c>
      <c r="E525" s="163">
        <v>508.07</v>
      </c>
      <c r="F525" s="150">
        <f>ROUND((C525*E525),2)</f>
        <v>38298.32</v>
      </c>
      <c r="G525" s="153"/>
      <c r="H525" s="153"/>
    </row>
    <row r="526" spans="1:8">
      <c r="A526" s="33">
        <v>10.5</v>
      </c>
      <c r="B526" s="154" t="s">
        <v>103</v>
      </c>
      <c r="C526" s="161">
        <v>75.38</v>
      </c>
      <c r="D526" s="162" t="s">
        <v>104</v>
      </c>
      <c r="E526" s="163">
        <v>14.15</v>
      </c>
      <c r="F526" s="150">
        <f>ROUND((C526*E526),2)</f>
        <v>1066.6300000000001</v>
      </c>
      <c r="G526" s="153"/>
      <c r="H526" s="153"/>
    </row>
    <row r="527" spans="1:8">
      <c r="A527" s="33"/>
      <c r="B527" s="154"/>
      <c r="C527" s="161"/>
      <c r="D527" s="162"/>
      <c r="E527" s="163"/>
      <c r="F527" s="150"/>
      <c r="G527" s="153"/>
      <c r="H527" s="153"/>
    </row>
    <row r="528" spans="1:8">
      <c r="A528" s="7"/>
      <c r="B528" s="12" t="s">
        <v>141</v>
      </c>
      <c r="C528" s="147"/>
      <c r="D528" s="10"/>
      <c r="E528" s="25"/>
      <c r="F528" s="166">
        <f>SUM(F524:F527)</f>
        <v>39364.949999999997</v>
      </c>
      <c r="G528" s="153"/>
      <c r="H528" s="153"/>
    </row>
    <row r="529" spans="1:8">
      <c r="A529" s="7"/>
      <c r="B529" s="12"/>
      <c r="C529" s="9"/>
      <c r="D529" s="10"/>
      <c r="E529" s="25"/>
      <c r="F529" s="166"/>
      <c r="G529" s="153"/>
      <c r="H529" s="153"/>
    </row>
    <row r="530" spans="1:8">
      <c r="A530" s="145" t="s">
        <v>7</v>
      </c>
      <c r="B530" s="146" t="s">
        <v>142</v>
      </c>
      <c r="C530" s="147"/>
      <c r="D530" s="148"/>
      <c r="E530" s="149"/>
      <c r="F530" s="150"/>
      <c r="G530" s="153"/>
      <c r="H530" s="153"/>
    </row>
    <row r="531" spans="1:8">
      <c r="A531" s="145"/>
      <c r="B531" s="146"/>
      <c r="C531" s="147"/>
      <c r="D531" s="148"/>
      <c r="E531" s="149"/>
      <c r="F531" s="150"/>
      <c r="G531" s="153"/>
      <c r="H531" s="153"/>
    </row>
    <row r="532" spans="1:8">
      <c r="A532" s="28">
        <v>1</v>
      </c>
      <c r="B532" s="29" t="s">
        <v>32</v>
      </c>
      <c r="C532" s="245">
        <v>96.82</v>
      </c>
      <c r="D532" s="10" t="s">
        <v>28</v>
      </c>
      <c r="E532" s="25">
        <v>34.950000000000003</v>
      </c>
      <c r="F532" s="150">
        <f>ROUND((C532*E532),2)</f>
        <v>3383.86</v>
      </c>
      <c r="G532" s="153"/>
      <c r="H532" s="153"/>
    </row>
    <row r="533" spans="1:8">
      <c r="A533" s="14"/>
      <c r="B533" s="29"/>
      <c r="C533" s="246"/>
      <c r="D533" s="10"/>
      <c r="E533" s="25"/>
      <c r="F533" s="150"/>
      <c r="G533" s="153"/>
      <c r="H533" s="153"/>
    </row>
    <row r="534" spans="1:8">
      <c r="A534" s="30">
        <v>2</v>
      </c>
      <c r="B534" s="31" t="s">
        <v>82</v>
      </c>
      <c r="C534" s="246"/>
      <c r="D534" s="32"/>
      <c r="E534" s="48"/>
      <c r="F534" s="150"/>
      <c r="G534" s="153"/>
      <c r="H534" s="153"/>
    </row>
    <row r="535" spans="1:8">
      <c r="A535" s="33">
        <v>2.1</v>
      </c>
      <c r="B535" s="154" t="s">
        <v>83</v>
      </c>
      <c r="C535" s="246">
        <v>188</v>
      </c>
      <c r="D535" s="10" t="s">
        <v>28</v>
      </c>
      <c r="E535" s="25">
        <v>64.48</v>
      </c>
      <c r="F535" s="150">
        <f>ROUND((C535*E535),2)</f>
        <v>12122.24</v>
      </c>
      <c r="G535" s="153"/>
      <c r="H535" s="153"/>
    </row>
    <row r="536" spans="1:8">
      <c r="A536" s="33">
        <v>2.2000000000000002</v>
      </c>
      <c r="B536" s="154" t="s">
        <v>84</v>
      </c>
      <c r="C536" s="246">
        <v>79.900000000000006</v>
      </c>
      <c r="D536" s="32" t="s">
        <v>15</v>
      </c>
      <c r="E536" s="25">
        <v>70.88</v>
      </c>
      <c r="F536" s="150">
        <f>ROUND((C536*E536),2)</f>
        <v>5663.31</v>
      </c>
      <c r="G536" s="153"/>
      <c r="H536" s="153"/>
    </row>
    <row r="537" spans="1:8">
      <c r="A537" s="33">
        <v>2.2999999999999998</v>
      </c>
      <c r="B537" s="154" t="s">
        <v>143</v>
      </c>
      <c r="C537" s="246">
        <v>4</v>
      </c>
      <c r="D537" s="32" t="s">
        <v>14</v>
      </c>
      <c r="E537" s="25">
        <v>251.2</v>
      </c>
      <c r="F537" s="150">
        <f>ROUND((C537*E537),2)</f>
        <v>1004.8</v>
      </c>
      <c r="G537" s="153"/>
      <c r="H537" s="153"/>
    </row>
    <row r="538" spans="1:8">
      <c r="A538" s="14"/>
      <c r="B538" s="29"/>
      <c r="C538" s="246"/>
      <c r="D538" s="10"/>
      <c r="E538" s="25"/>
      <c r="F538" s="150"/>
      <c r="G538" s="153"/>
      <c r="H538" s="153"/>
    </row>
    <row r="539" spans="1:8">
      <c r="A539" s="35">
        <v>3</v>
      </c>
      <c r="B539" s="36" t="s">
        <v>12</v>
      </c>
      <c r="C539" s="246"/>
      <c r="D539" s="10"/>
      <c r="E539" s="25"/>
      <c r="F539" s="150"/>
      <c r="G539" s="153"/>
      <c r="H539" s="153"/>
    </row>
    <row r="540" spans="1:8" ht="25.5">
      <c r="A540" s="91">
        <v>3.1</v>
      </c>
      <c r="B540" s="92" t="s">
        <v>122</v>
      </c>
      <c r="C540" s="246">
        <v>116</v>
      </c>
      <c r="D540" s="93" t="s">
        <v>14</v>
      </c>
      <c r="E540" s="25">
        <v>204.51</v>
      </c>
      <c r="F540" s="219">
        <f t="shared" ref="F540:F545" si="19">ROUND((C540*E540),2)</f>
        <v>23723.16</v>
      </c>
      <c r="G540" s="153"/>
      <c r="H540" s="153"/>
    </row>
    <row r="541" spans="1:8">
      <c r="A541" s="91">
        <v>3.2</v>
      </c>
      <c r="B541" s="92" t="s">
        <v>73</v>
      </c>
      <c r="C541" s="246">
        <v>60</v>
      </c>
      <c r="D541" s="93" t="s">
        <v>14</v>
      </c>
      <c r="E541" s="25">
        <v>172.66</v>
      </c>
      <c r="F541" s="219">
        <f t="shared" si="19"/>
        <v>10359.6</v>
      </c>
      <c r="G541" s="153"/>
      <c r="H541" s="153"/>
    </row>
    <row r="542" spans="1:8">
      <c r="A542" s="91">
        <v>3.3</v>
      </c>
      <c r="B542" s="92" t="s">
        <v>87</v>
      </c>
      <c r="C542" s="246">
        <v>79.900000000000006</v>
      </c>
      <c r="D542" s="93" t="s">
        <v>15</v>
      </c>
      <c r="E542" s="25">
        <v>36.76</v>
      </c>
      <c r="F542" s="219">
        <f t="shared" si="19"/>
        <v>2937.12</v>
      </c>
      <c r="G542" s="153"/>
      <c r="H542" s="153"/>
    </row>
    <row r="543" spans="1:8" s="249" customFormat="1" ht="12.75" customHeight="1">
      <c r="A543" s="400">
        <v>3.4</v>
      </c>
      <c r="B543" s="95" t="s">
        <v>33</v>
      </c>
      <c r="C543" s="247">
        <v>7.99</v>
      </c>
      <c r="D543" s="96" t="s">
        <v>14</v>
      </c>
      <c r="E543" s="25">
        <v>1095.8399999999999</v>
      </c>
      <c r="F543" s="248">
        <f t="shared" si="19"/>
        <v>8755.76</v>
      </c>
      <c r="G543" s="153"/>
      <c r="H543" s="153"/>
    </row>
    <row r="544" spans="1:8" s="249" customFormat="1" ht="12.75" customHeight="1">
      <c r="A544" s="400">
        <v>3.5</v>
      </c>
      <c r="B544" s="95" t="s">
        <v>112</v>
      </c>
      <c r="C544" s="247">
        <v>243.65</v>
      </c>
      <c r="D544" s="96" t="s">
        <v>14</v>
      </c>
      <c r="E544" s="25">
        <v>460</v>
      </c>
      <c r="F544" s="248">
        <f t="shared" si="19"/>
        <v>112079</v>
      </c>
      <c r="G544" s="153"/>
      <c r="H544" s="153"/>
    </row>
    <row r="545" spans="1:8" s="249" customFormat="1" ht="27" customHeight="1">
      <c r="A545" s="400">
        <v>3.6</v>
      </c>
      <c r="B545" s="89" t="s">
        <v>88</v>
      </c>
      <c r="C545" s="247">
        <v>192.72</v>
      </c>
      <c r="D545" s="96" t="s">
        <v>14</v>
      </c>
      <c r="E545" s="108">
        <v>189</v>
      </c>
      <c r="F545" s="248">
        <f t="shared" si="19"/>
        <v>36424.080000000002</v>
      </c>
      <c r="G545" s="153"/>
      <c r="H545" s="153"/>
    </row>
    <row r="546" spans="1:8">
      <c r="A546" s="124"/>
      <c r="B546" s="125"/>
      <c r="C546" s="250"/>
      <c r="D546" s="65"/>
      <c r="E546" s="114"/>
      <c r="F546" s="160"/>
      <c r="G546" s="153"/>
      <c r="H546" s="153"/>
    </row>
    <row r="547" spans="1:8">
      <c r="A547" s="317">
        <v>4</v>
      </c>
      <c r="B547" s="318" t="s">
        <v>18</v>
      </c>
      <c r="C547" s="319"/>
      <c r="D547" s="121"/>
      <c r="E547" s="122"/>
      <c r="F547" s="303"/>
      <c r="G547" s="153"/>
      <c r="H547" s="153"/>
    </row>
    <row r="548" spans="1:8">
      <c r="A548" s="42">
        <v>4.0999999999999996</v>
      </c>
      <c r="B548" s="29" t="s">
        <v>89</v>
      </c>
      <c r="C548" s="246">
        <v>96.82</v>
      </c>
      <c r="D548" s="10" t="s">
        <v>13</v>
      </c>
      <c r="E548" s="25">
        <v>836.79000000000008</v>
      </c>
      <c r="F548" s="150">
        <f>ROUND((C548*E548),2)</f>
        <v>81018.009999999995</v>
      </c>
      <c r="G548" s="153"/>
      <c r="H548" s="153"/>
    </row>
    <row r="549" spans="1:8" ht="7.5" customHeight="1">
      <c r="A549" s="42"/>
      <c r="B549" s="29"/>
      <c r="C549" s="246"/>
      <c r="D549" s="10"/>
      <c r="E549" s="25"/>
      <c r="F549" s="150"/>
      <c r="G549" s="153"/>
      <c r="H549" s="153"/>
    </row>
    <row r="550" spans="1:8" s="4" customFormat="1">
      <c r="A550" s="40">
        <v>5</v>
      </c>
      <c r="B550" s="36" t="s">
        <v>19</v>
      </c>
      <c r="C550" s="246"/>
      <c r="D550" s="10"/>
      <c r="E550" s="25"/>
      <c r="F550" s="150"/>
      <c r="G550" s="153"/>
      <c r="H550" s="153"/>
    </row>
    <row r="551" spans="1:8" s="4" customFormat="1">
      <c r="A551" s="42">
        <v>5.0999999999999996</v>
      </c>
      <c r="B551" s="29" t="s">
        <v>89</v>
      </c>
      <c r="C551" s="246">
        <v>96.82</v>
      </c>
      <c r="D551" s="10" t="s">
        <v>13</v>
      </c>
      <c r="E551" s="25">
        <v>27.86</v>
      </c>
      <c r="F551" s="150">
        <f>ROUND((C551*E551),2)</f>
        <v>2697.41</v>
      </c>
      <c r="G551" s="153"/>
      <c r="H551" s="153"/>
    </row>
    <row r="552" spans="1:8" ht="2.25" customHeight="1">
      <c r="A552" s="42"/>
      <c r="B552" s="29"/>
      <c r="C552" s="246"/>
      <c r="D552" s="10"/>
      <c r="E552" s="25"/>
      <c r="F552" s="150"/>
      <c r="G552" s="153"/>
      <c r="H552" s="153"/>
    </row>
    <row r="553" spans="1:8" ht="15" customHeight="1">
      <c r="A553" s="54">
        <v>8</v>
      </c>
      <c r="B553" s="155" t="s">
        <v>76</v>
      </c>
      <c r="C553" s="208">
        <v>94</v>
      </c>
      <c r="D553" s="156" t="s">
        <v>13</v>
      </c>
      <c r="E553" s="25">
        <v>98.4</v>
      </c>
      <c r="F553" s="157">
        <f>ROUND(C553*E553,2)</f>
        <v>9249.6</v>
      </c>
      <c r="G553" s="153"/>
      <c r="H553" s="153"/>
    </row>
    <row r="554" spans="1:8">
      <c r="A554" s="30">
        <v>11</v>
      </c>
      <c r="B554" s="31" t="s">
        <v>152</v>
      </c>
      <c r="C554" s="147"/>
      <c r="D554" s="32"/>
      <c r="E554" s="48"/>
      <c r="F554" s="251"/>
      <c r="G554" s="153"/>
      <c r="H554" s="153"/>
    </row>
    <row r="555" spans="1:8">
      <c r="A555" s="33">
        <v>11.1</v>
      </c>
      <c r="B555" s="154" t="s">
        <v>99</v>
      </c>
      <c r="C555" s="147">
        <v>14.1</v>
      </c>
      <c r="D555" s="10" t="s">
        <v>14</v>
      </c>
      <c r="E555" s="48">
        <v>172.66</v>
      </c>
      <c r="F555" s="251">
        <f>ROUND((C555*E555),2)</f>
        <v>2434.5100000000002</v>
      </c>
      <c r="G555" s="153"/>
      <c r="H555" s="153"/>
    </row>
    <row r="556" spans="1:8">
      <c r="A556" s="33">
        <v>11.2</v>
      </c>
      <c r="B556" s="8" t="s">
        <v>75</v>
      </c>
      <c r="C556" s="147">
        <v>16.920000000000002</v>
      </c>
      <c r="D556" s="32" t="s">
        <v>14</v>
      </c>
      <c r="E556" s="45">
        <v>129.12</v>
      </c>
      <c r="F556" s="251">
        <f>ROUND((C556*E556),2)</f>
        <v>2184.71</v>
      </c>
      <c r="G556" s="153"/>
      <c r="H556" s="153"/>
    </row>
    <row r="557" spans="1:8" ht="25.5">
      <c r="A557" s="33">
        <v>11.3</v>
      </c>
      <c r="B557" s="63" t="s">
        <v>101</v>
      </c>
      <c r="C557" s="147">
        <v>15.98</v>
      </c>
      <c r="D557" s="32" t="s">
        <v>14</v>
      </c>
      <c r="E557" s="45">
        <v>189</v>
      </c>
      <c r="F557" s="251">
        <f>ROUND((C557*E557),2)</f>
        <v>3020.22</v>
      </c>
      <c r="G557" s="153"/>
      <c r="H557" s="153"/>
    </row>
    <row r="558" spans="1:8">
      <c r="A558" s="33">
        <v>11.4</v>
      </c>
      <c r="B558" s="154" t="s">
        <v>102</v>
      </c>
      <c r="C558" s="181">
        <v>75.2</v>
      </c>
      <c r="D558" s="162" t="s">
        <v>15</v>
      </c>
      <c r="E558" s="163">
        <v>508.07</v>
      </c>
      <c r="F558" s="251">
        <f>ROUND((C558*E558),2)</f>
        <v>38206.86</v>
      </c>
      <c r="G558" s="153"/>
      <c r="H558" s="153"/>
    </row>
    <row r="559" spans="1:8">
      <c r="A559" s="33">
        <v>11.5</v>
      </c>
      <c r="B559" s="154" t="s">
        <v>103</v>
      </c>
      <c r="C559" s="181">
        <v>75.2</v>
      </c>
      <c r="D559" s="162" t="s">
        <v>104</v>
      </c>
      <c r="E559" s="163">
        <v>14.15</v>
      </c>
      <c r="F559" s="251">
        <f>ROUND((C559*E559),2)</f>
        <v>1064.08</v>
      </c>
      <c r="G559" s="153"/>
      <c r="H559" s="153"/>
    </row>
    <row r="560" spans="1:8">
      <c r="A560" s="7"/>
      <c r="B560" s="12" t="s">
        <v>153</v>
      </c>
      <c r="C560" s="147"/>
      <c r="D560" s="10"/>
      <c r="E560" s="25"/>
      <c r="F560" s="166">
        <f>SUM(F532:F559)</f>
        <v>356328.32999999996</v>
      </c>
      <c r="G560" s="153"/>
      <c r="H560" s="153"/>
    </row>
    <row r="561" spans="1:8">
      <c r="A561" s="7"/>
      <c r="B561" s="12"/>
      <c r="C561" s="147"/>
      <c r="D561" s="10"/>
      <c r="E561" s="25"/>
      <c r="F561" s="166"/>
      <c r="G561" s="153"/>
      <c r="H561" s="153"/>
    </row>
    <row r="562" spans="1:8">
      <c r="A562" s="204"/>
      <c r="B562" s="205"/>
      <c r="C562" s="181"/>
      <c r="D562" s="179"/>
      <c r="E562" s="163"/>
      <c r="F562" s="206"/>
      <c r="G562" s="153"/>
      <c r="H562" s="153"/>
    </row>
    <row r="563" spans="1:8">
      <c r="A563" s="207" t="s">
        <v>22</v>
      </c>
      <c r="B563" s="146" t="s">
        <v>183</v>
      </c>
      <c r="C563" s="208"/>
      <c r="D563" s="179"/>
      <c r="E563" s="173"/>
      <c r="F563" s="150"/>
      <c r="G563" s="153"/>
      <c r="H563" s="153"/>
    </row>
    <row r="564" spans="1:8">
      <c r="A564" s="191"/>
      <c r="B564" s="155"/>
      <c r="C564" s="209"/>
      <c r="D564" s="162"/>
      <c r="E564" s="210"/>
      <c r="F564" s="150"/>
      <c r="G564" s="153"/>
      <c r="H564" s="153"/>
    </row>
    <row r="565" spans="1:8">
      <c r="A565" s="211">
        <v>2</v>
      </c>
      <c r="B565" s="169" t="s">
        <v>202</v>
      </c>
      <c r="C565" s="209"/>
      <c r="D565" s="162"/>
      <c r="E565" s="210"/>
      <c r="F565" s="150"/>
      <c r="G565" s="153"/>
      <c r="H565" s="153"/>
    </row>
    <row r="566" spans="1:8" ht="51">
      <c r="A566" s="7">
        <v>2.6000000000000005</v>
      </c>
      <c r="B566" s="252" t="s">
        <v>207</v>
      </c>
      <c r="C566" s="9">
        <v>36</v>
      </c>
      <c r="D566" s="10" t="s">
        <v>2</v>
      </c>
      <c r="E566" s="25">
        <v>3479.47</v>
      </c>
      <c r="F566" s="150">
        <f>ROUND((C566*E566),2)</f>
        <v>125260.92</v>
      </c>
      <c r="G566" s="153"/>
      <c r="H566" s="153"/>
    </row>
    <row r="567" spans="1:8">
      <c r="A567" s="191"/>
      <c r="B567" s="155"/>
      <c r="C567" s="209"/>
      <c r="D567" s="162"/>
      <c r="E567" s="210"/>
      <c r="F567" s="150"/>
      <c r="G567" s="153"/>
      <c r="H567" s="153"/>
    </row>
    <row r="568" spans="1:8">
      <c r="A568" s="186">
        <v>3</v>
      </c>
      <c r="B568" s="169" t="s">
        <v>211</v>
      </c>
      <c r="C568" s="209"/>
      <c r="D568" s="192"/>
      <c r="E568" s="210"/>
      <c r="F568" s="150"/>
      <c r="G568" s="153"/>
      <c r="H568" s="153"/>
    </row>
    <row r="569" spans="1:8">
      <c r="A569" s="33"/>
      <c r="B569" s="34"/>
      <c r="C569" s="147"/>
      <c r="D569" s="32"/>
      <c r="E569" s="48"/>
      <c r="F569" s="150"/>
      <c r="G569" s="153"/>
      <c r="H569" s="153"/>
    </row>
    <row r="570" spans="1:8">
      <c r="A570" s="186">
        <v>3.3</v>
      </c>
      <c r="B570" s="169" t="s">
        <v>12</v>
      </c>
      <c r="C570" s="209"/>
      <c r="D570" s="185"/>
      <c r="E570" s="72"/>
      <c r="F570" s="150"/>
      <c r="G570" s="153"/>
      <c r="H570" s="153"/>
    </row>
    <row r="571" spans="1:8">
      <c r="A571" s="174" t="s">
        <v>53</v>
      </c>
      <c r="B571" s="155" t="s">
        <v>214</v>
      </c>
      <c r="C571" s="209">
        <v>235.13</v>
      </c>
      <c r="D571" s="185" t="s">
        <v>14</v>
      </c>
      <c r="E571" s="25">
        <v>172.66</v>
      </c>
      <c r="F571" s="150">
        <f t="shared" ref="F571:F576" si="20">ROUND((C571*E571),2)</f>
        <v>40597.550000000003</v>
      </c>
      <c r="G571" s="153"/>
      <c r="H571" s="153"/>
    </row>
    <row r="572" spans="1:8" ht="25.5">
      <c r="A572" s="174" t="s">
        <v>55</v>
      </c>
      <c r="B572" s="155" t="s">
        <v>215</v>
      </c>
      <c r="C572" s="209">
        <v>211.61</v>
      </c>
      <c r="D572" s="185" t="s">
        <v>14</v>
      </c>
      <c r="E572" s="25">
        <v>189</v>
      </c>
      <c r="F572" s="150">
        <f t="shared" si="20"/>
        <v>39994.29</v>
      </c>
      <c r="G572" s="153"/>
      <c r="H572" s="153"/>
    </row>
    <row r="573" spans="1:8">
      <c r="A573" s="174"/>
      <c r="B573" s="151"/>
      <c r="C573" s="209"/>
      <c r="D573" s="192"/>
      <c r="E573" s="210"/>
      <c r="F573" s="150"/>
      <c r="G573" s="153"/>
      <c r="H573" s="153"/>
    </row>
    <row r="574" spans="1:8">
      <c r="A574" s="80">
        <v>5</v>
      </c>
      <c r="B574" s="81" t="s">
        <v>38</v>
      </c>
      <c r="C574" s="209"/>
      <c r="D574" s="76"/>
      <c r="E574" s="210"/>
      <c r="F574" s="150"/>
      <c r="G574" s="153"/>
      <c r="H574" s="153"/>
    </row>
    <row r="575" spans="1:8">
      <c r="A575" s="174">
        <f>+A574+0.1</f>
        <v>5.0999999999999996</v>
      </c>
      <c r="B575" s="154" t="s">
        <v>99</v>
      </c>
      <c r="C575" s="147">
        <v>61.4</v>
      </c>
      <c r="D575" s="10" t="s">
        <v>14</v>
      </c>
      <c r="E575" s="48">
        <v>172.66</v>
      </c>
      <c r="F575" s="150">
        <f t="shared" si="20"/>
        <v>10601.32</v>
      </c>
      <c r="G575" s="153"/>
      <c r="H575" s="153"/>
    </row>
    <row r="576" spans="1:8">
      <c r="A576" s="174">
        <f>+A575+0.1</f>
        <v>5.1999999999999993</v>
      </c>
      <c r="B576" s="154" t="s">
        <v>103</v>
      </c>
      <c r="C576" s="161">
        <v>61.4</v>
      </c>
      <c r="D576" s="162" t="s">
        <v>104</v>
      </c>
      <c r="E576" s="163">
        <v>14.15</v>
      </c>
      <c r="F576" s="150">
        <f t="shared" si="20"/>
        <v>868.81</v>
      </c>
      <c r="G576" s="153"/>
      <c r="H576" s="153"/>
    </row>
    <row r="577" spans="1:8">
      <c r="A577" s="204"/>
      <c r="B577" s="205" t="s">
        <v>237</v>
      </c>
      <c r="C577" s="181"/>
      <c r="D577" s="179"/>
      <c r="E577" s="210"/>
      <c r="F577" s="206">
        <f>SUM(F565:F576)</f>
        <v>217322.89</v>
      </c>
      <c r="G577" s="153"/>
      <c r="H577" s="153"/>
    </row>
    <row r="578" spans="1:8">
      <c r="A578" s="7"/>
      <c r="B578" s="12"/>
      <c r="C578" s="9"/>
      <c r="D578" s="10"/>
      <c r="E578" s="25"/>
      <c r="F578" s="166"/>
      <c r="G578" s="153"/>
      <c r="H578" s="153"/>
    </row>
    <row r="579" spans="1:8">
      <c r="A579" s="7"/>
      <c r="B579" s="12"/>
      <c r="C579" s="9"/>
      <c r="D579" s="10"/>
      <c r="E579" s="25"/>
      <c r="F579" s="166"/>
      <c r="G579" s="153"/>
      <c r="H579" s="153"/>
    </row>
    <row r="580" spans="1:8">
      <c r="A580" s="68"/>
      <c r="B580" s="126" t="s">
        <v>256</v>
      </c>
      <c r="C580" s="85"/>
      <c r="D580" s="65"/>
      <c r="E580" s="114"/>
      <c r="F580" s="176">
        <f>+F577+F560+F528+F520+F504+F475</f>
        <v>814489.37</v>
      </c>
      <c r="G580" s="153"/>
      <c r="H580" s="153"/>
    </row>
    <row r="581" spans="1:8">
      <c r="A581" s="118"/>
      <c r="B581" s="119"/>
      <c r="C581" s="120"/>
      <c r="D581" s="121"/>
      <c r="E581" s="122"/>
      <c r="F581" s="297"/>
      <c r="G581" s="153"/>
      <c r="H581" s="153"/>
    </row>
    <row r="582" spans="1:8">
      <c r="A582" s="7"/>
      <c r="B582" s="12"/>
      <c r="C582" s="9"/>
      <c r="D582" s="10"/>
      <c r="E582" s="25"/>
      <c r="F582" s="166"/>
      <c r="G582" s="153"/>
      <c r="H582" s="153"/>
    </row>
    <row r="583" spans="1:8">
      <c r="A583" s="7"/>
      <c r="B583" s="12" t="s">
        <v>294</v>
      </c>
      <c r="C583" s="9"/>
      <c r="D583" s="10"/>
      <c r="E583" s="25"/>
      <c r="F583" s="166"/>
      <c r="G583" s="153"/>
      <c r="H583" s="153"/>
    </row>
    <row r="584" spans="1:8">
      <c r="A584" s="7"/>
      <c r="B584" s="12"/>
      <c r="C584" s="9"/>
      <c r="D584" s="10"/>
      <c r="E584" s="25"/>
      <c r="F584" s="166"/>
      <c r="G584" s="153"/>
      <c r="H584" s="153"/>
    </row>
    <row r="585" spans="1:8">
      <c r="A585" s="207" t="s">
        <v>22</v>
      </c>
      <c r="B585" s="146" t="s">
        <v>183</v>
      </c>
      <c r="C585" s="9"/>
      <c r="D585" s="10"/>
      <c r="E585" s="25"/>
      <c r="F585" s="166"/>
      <c r="G585" s="153"/>
      <c r="H585" s="153"/>
    </row>
    <row r="586" spans="1:8">
      <c r="A586" s="7"/>
      <c r="B586" s="12"/>
      <c r="C586" s="9"/>
      <c r="D586" s="10"/>
      <c r="E586" s="25"/>
      <c r="F586" s="166"/>
      <c r="G586" s="153"/>
      <c r="H586" s="153"/>
    </row>
    <row r="587" spans="1:8">
      <c r="A587" s="211">
        <v>2</v>
      </c>
      <c r="B587" s="169" t="s">
        <v>202</v>
      </c>
      <c r="C587" s="9"/>
      <c r="D587" s="10"/>
      <c r="E587" s="25"/>
      <c r="F587" s="166"/>
      <c r="G587" s="153"/>
      <c r="H587" s="153"/>
    </row>
    <row r="588" spans="1:8" ht="51">
      <c r="A588" s="7">
        <v>2.6000000000000005</v>
      </c>
      <c r="B588" s="252" t="s">
        <v>295</v>
      </c>
      <c r="C588" s="9">
        <v>36</v>
      </c>
      <c r="D588" s="10" t="s">
        <v>2</v>
      </c>
      <c r="E588" s="25">
        <v>633.16999999999996</v>
      </c>
      <c r="F588" s="150">
        <f>ROUND((C588*E588),2)</f>
        <v>22794.12</v>
      </c>
      <c r="G588" s="153"/>
      <c r="H588" s="153"/>
    </row>
    <row r="589" spans="1:8">
      <c r="A589" s="204"/>
      <c r="B589" s="205" t="s">
        <v>237</v>
      </c>
      <c r="C589" s="181"/>
      <c r="D589" s="179"/>
      <c r="E589" s="210"/>
      <c r="F589" s="206">
        <f>SUM(F588)</f>
        <v>22794.12</v>
      </c>
      <c r="G589" s="153"/>
      <c r="H589" s="153"/>
    </row>
    <row r="590" spans="1:8" s="4" customFormat="1">
      <c r="A590" s="204"/>
      <c r="B590" s="205"/>
      <c r="C590" s="181"/>
      <c r="D590" s="179"/>
      <c r="E590" s="210"/>
      <c r="F590" s="206"/>
      <c r="G590" s="153"/>
      <c r="H590" s="153"/>
    </row>
    <row r="591" spans="1:8">
      <c r="A591" s="7"/>
      <c r="B591" s="12" t="s">
        <v>296</v>
      </c>
      <c r="C591" s="9"/>
      <c r="D591" s="10"/>
      <c r="E591" s="25"/>
      <c r="F591" s="166">
        <f>+F589</f>
        <v>22794.12</v>
      </c>
      <c r="G591" s="153"/>
      <c r="H591" s="153"/>
    </row>
    <row r="592" spans="1:8">
      <c r="A592" s="7"/>
      <c r="B592" s="12"/>
      <c r="C592" s="9"/>
      <c r="D592" s="10"/>
      <c r="E592" s="25"/>
      <c r="F592" s="166"/>
      <c r="G592" s="153"/>
      <c r="H592" s="153"/>
    </row>
    <row r="593" spans="1:8">
      <c r="A593" s="7"/>
      <c r="B593" s="12"/>
      <c r="C593" s="9"/>
      <c r="D593" s="10"/>
      <c r="E593" s="25"/>
      <c r="F593" s="166"/>
      <c r="G593" s="153"/>
      <c r="H593" s="153"/>
    </row>
    <row r="594" spans="1:8">
      <c r="A594" s="7"/>
      <c r="B594" s="12" t="s">
        <v>257</v>
      </c>
      <c r="C594" s="9"/>
      <c r="D594" s="10"/>
      <c r="E594" s="25"/>
      <c r="F594" s="166"/>
      <c r="G594" s="153"/>
      <c r="H594" s="153"/>
    </row>
    <row r="595" spans="1:8">
      <c r="A595" s="7"/>
      <c r="B595" s="12"/>
      <c r="C595" s="9"/>
      <c r="D595" s="10"/>
      <c r="E595" s="25"/>
      <c r="F595" s="166"/>
      <c r="G595" s="153"/>
      <c r="H595" s="153"/>
    </row>
    <row r="596" spans="1:8" s="94" customFormat="1">
      <c r="A596" s="145" t="s">
        <v>3</v>
      </c>
      <c r="B596" s="146" t="s">
        <v>81</v>
      </c>
      <c r="C596" s="9"/>
      <c r="D596" s="10"/>
      <c r="E596" s="25"/>
      <c r="F596" s="166"/>
      <c r="G596" s="153"/>
      <c r="H596" s="153"/>
    </row>
    <row r="597" spans="1:8">
      <c r="A597" s="7"/>
      <c r="B597" s="12"/>
      <c r="C597" s="9"/>
      <c r="D597" s="10"/>
      <c r="E597" s="25"/>
      <c r="F597" s="166"/>
      <c r="G597" s="153"/>
      <c r="H597" s="153"/>
    </row>
    <row r="598" spans="1:8" s="4" customFormat="1">
      <c r="A598" s="253">
        <v>10</v>
      </c>
      <c r="B598" s="253" t="s">
        <v>258</v>
      </c>
      <c r="C598" s="253"/>
      <c r="D598" s="253"/>
      <c r="E598" s="404"/>
      <c r="F598" s="254"/>
      <c r="G598" s="153"/>
      <c r="H598" s="153"/>
    </row>
    <row r="599" spans="1:8">
      <c r="A599" s="255">
        <v>10.1</v>
      </c>
      <c r="B599" s="255" t="s">
        <v>259</v>
      </c>
      <c r="C599" s="256">
        <v>22.5</v>
      </c>
      <c r="D599" s="257" t="s">
        <v>28</v>
      </c>
      <c r="E599" s="69">
        <v>155</v>
      </c>
      <c r="F599" s="150">
        <f t="shared" ref="F599:F604" si="21">ROUND((C599*E599),2)</f>
        <v>3487.5</v>
      </c>
      <c r="G599" s="153"/>
      <c r="H599" s="153"/>
    </row>
    <row r="600" spans="1:8">
      <c r="A600" s="255">
        <v>10.199999999999999</v>
      </c>
      <c r="B600" s="255" t="s">
        <v>260</v>
      </c>
      <c r="C600" s="256">
        <v>30</v>
      </c>
      <c r="D600" s="257" t="s">
        <v>23</v>
      </c>
      <c r="E600" s="69">
        <v>30.98</v>
      </c>
      <c r="F600" s="150">
        <f t="shared" si="21"/>
        <v>929.4</v>
      </c>
      <c r="G600" s="153"/>
      <c r="H600" s="153"/>
    </row>
    <row r="601" spans="1:8">
      <c r="A601" s="255">
        <v>10.3</v>
      </c>
      <c r="B601" s="255" t="s">
        <v>35</v>
      </c>
      <c r="C601" s="256">
        <v>1.1499999999999999</v>
      </c>
      <c r="D601" s="257" t="s">
        <v>36</v>
      </c>
      <c r="E601" s="69">
        <v>600</v>
      </c>
      <c r="F601" s="150">
        <f t="shared" si="21"/>
        <v>690</v>
      </c>
      <c r="G601" s="153"/>
      <c r="H601" s="153"/>
    </row>
    <row r="602" spans="1:8">
      <c r="A602" s="255">
        <v>10.4</v>
      </c>
      <c r="B602" s="255" t="s">
        <v>27</v>
      </c>
      <c r="C602" s="256">
        <v>15</v>
      </c>
      <c r="D602" s="257" t="s">
        <v>23</v>
      </c>
      <c r="E602" s="69">
        <v>1062.78</v>
      </c>
      <c r="F602" s="150">
        <f t="shared" si="21"/>
        <v>15941.7</v>
      </c>
      <c r="G602" s="153"/>
      <c r="H602" s="153"/>
    </row>
    <row r="603" spans="1:8">
      <c r="A603" s="7"/>
      <c r="B603" s="12"/>
      <c r="C603" s="46"/>
      <c r="D603" s="10"/>
      <c r="E603" s="25"/>
      <c r="F603" s="150"/>
      <c r="G603" s="153"/>
      <c r="H603" s="153"/>
    </row>
    <row r="604" spans="1:8">
      <c r="A604" s="255">
        <v>11</v>
      </c>
      <c r="B604" s="255" t="s">
        <v>261</v>
      </c>
      <c r="C604" s="256">
        <v>1</v>
      </c>
      <c r="D604" s="257" t="s">
        <v>23</v>
      </c>
      <c r="E604" s="109">
        <v>593.38</v>
      </c>
      <c r="F604" s="150">
        <f t="shared" si="21"/>
        <v>593.38</v>
      </c>
      <c r="G604" s="153"/>
      <c r="H604" s="153"/>
    </row>
    <row r="605" spans="1:8">
      <c r="A605" s="204"/>
      <c r="B605" s="205" t="s">
        <v>254</v>
      </c>
      <c r="C605" s="258"/>
      <c r="D605" s="179"/>
      <c r="E605" s="405"/>
      <c r="F605" s="206">
        <f>SUM(F596:F604)</f>
        <v>21641.98</v>
      </c>
      <c r="G605" s="153"/>
      <c r="H605" s="153"/>
    </row>
    <row r="606" spans="1:8">
      <c r="A606" s="7"/>
      <c r="B606" s="12"/>
      <c r="C606" s="46"/>
      <c r="D606" s="10"/>
      <c r="E606" s="110"/>
      <c r="F606" s="166"/>
      <c r="G606" s="153"/>
      <c r="H606" s="153"/>
    </row>
    <row r="607" spans="1:8">
      <c r="A607" s="145" t="s">
        <v>4</v>
      </c>
      <c r="B607" s="146" t="s">
        <v>109</v>
      </c>
      <c r="C607" s="46"/>
      <c r="D607" s="10"/>
      <c r="E607" s="110"/>
      <c r="F607" s="166"/>
      <c r="G607" s="153"/>
      <c r="H607" s="153"/>
    </row>
    <row r="608" spans="1:8">
      <c r="A608" s="255">
        <v>11</v>
      </c>
      <c r="B608" s="255" t="s">
        <v>261</v>
      </c>
      <c r="C608" s="256">
        <v>2</v>
      </c>
      <c r="D608" s="257" t="s">
        <v>23</v>
      </c>
      <c r="E608" s="109">
        <v>593.38</v>
      </c>
      <c r="F608" s="150">
        <f>ROUND((C608*E608),2)</f>
        <v>1186.76</v>
      </c>
      <c r="G608" s="153"/>
      <c r="H608" s="153"/>
    </row>
    <row r="609" spans="1:8">
      <c r="A609" s="7"/>
      <c r="B609" s="12"/>
      <c r="C609" s="46"/>
      <c r="D609" s="10"/>
      <c r="E609" s="25"/>
      <c r="F609" s="166"/>
      <c r="G609" s="153"/>
      <c r="H609" s="153"/>
    </row>
    <row r="610" spans="1:8">
      <c r="A610" s="204"/>
      <c r="B610" s="205" t="s">
        <v>255</v>
      </c>
      <c r="C610" s="258"/>
      <c r="D610" s="179"/>
      <c r="E610" s="210"/>
      <c r="F610" s="206">
        <f>SUM(F607:F609)</f>
        <v>1186.76</v>
      </c>
      <c r="G610" s="153"/>
      <c r="H610" s="153"/>
    </row>
    <row r="611" spans="1:8">
      <c r="A611" s="204"/>
      <c r="B611" s="205"/>
      <c r="C611" s="258"/>
      <c r="D611" s="179"/>
      <c r="E611" s="210"/>
      <c r="F611" s="206"/>
      <c r="G611" s="153"/>
      <c r="H611" s="153"/>
    </row>
    <row r="612" spans="1:8">
      <c r="A612" s="145" t="s">
        <v>5</v>
      </c>
      <c r="B612" s="169" t="s">
        <v>121</v>
      </c>
      <c r="C612" s="46"/>
      <c r="D612" s="10"/>
      <c r="E612" s="25"/>
      <c r="F612" s="166"/>
      <c r="G612" s="153"/>
      <c r="H612" s="153"/>
    </row>
    <row r="613" spans="1:8" ht="25.5">
      <c r="A613" s="245">
        <v>13</v>
      </c>
      <c r="B613" s="259" t="s">
        <v>262</v>
      </c>
      <c r="C613" s="256">
        <v>1</v>
      </c>
      <c r="D613" s="257" t="s">
        <v>23</v>
      </c>
      <c r="E613" s="109">
        <v>4119.07</v>
      </c>
      <c r="F613" s="219">
        <f>ROUND((C613*E613),2)</f>
        <v>4119.07</v>
      </c>
      <c r="G613" s="153"/>
      <c r="H613" s="153"/>
    </row>
    <row r="614" spans="1:8" s="4" customFormat="1">
      <c r="A614" s="255">
        <v>14</v>
      </c>
      <c r="B614" s="255" t="s">
        <v>261</v>
      </c>
      <c r="C614" s="256">
        <v>2</v>
      </c>
      <c r="D614" s="257" t="s">
        <v>23</v>
      </c>
      <c r="E614" s="109">
        <v>593.38</v>
      </c>
      <c r="F614" s="150">
        <f>ROUND((C614*E614),2)</f>
        <v>1186.76</v>
      </c>
      <c r="G614" s="153"/>
      <c r="H614" s="153"/>
    </row>
    <row r="615" spans="1:8">
      <c r="A615" s="204"/>
      <c r="B615" s="205" t="s">
        <v>270</v>
      </c>
      <c r="C615" s="258"/>
      <c r="D615" s="179"/>
      <c r="E615" s="405"/>
      <c r="F615" s="206">
        <f>SUM(F612:F614)</f>
        <v>5305.83</v>
      </c>
      <c r="G615" s="153"/>
      <c r="H615" s="153"/>
    </row>
    <row r="616" spans="1:8" ht="7.5" customHeight="1">
      <c r="A616" s="7"/>
      <c r="B616" s="12"/>
      <c r="C616" s="46"/>
      <c r="D616" s="10"/>
      <c r="E616" s="110"/>
      <c r="F616" s="166"/>
      <c r="G616" s="153"/>
      <c r="H616" s="153"/>
    </row>
    <row r="617" spans="1:8">
      <c r="A617" s="145" t="s">
        <v>6</v>
      </c>
      <c r="B617" s="146" t="s">
        <v>134</v>
      </c>
      <c r="C617" s="46"/>
      <c r="D617" s="10"/>
      <c r="E617" s="110"/>
      <c r="F617" s="166"/>
      <c r="G617" s="153"/>
      <c r="H617" s="153"/>
    </row>
    <row r="618" spans="1:8" ht="25.5">
      <c r="A618" s="245">
        <v>13</v>
      </c>
      <c r="B618" s="259" t="s">
        <v>262</v>
      </c>
      <c r="C618" s="256">
        <v>4</v>
      </c>
      <c r="D618" s="257" t="s">
        <v>23</v>
      </c>
      <c r="E618" s="109">
        <v>4119.07</v>
      </c>
      <c r="F618" s="219">
        <f>ROUND((C618*E618),2)</f>
        <v>16476.28</v>
      </c>
      <c r="G618" s="153"/>
      <c r="H618" s="153"/>
    </row>
    <row r="619" spans="1:8">
      <c r="A619" s="245">
        <v>14</v>
      </c>
      <c r="B619" s="259" t="s">
        <v>263</v>
      </c>
      <c r="C619" s="256">
        <v>46</v>
      </c>
      <c r="D619" s="260" t="s">
        <v>28</v>
      </c>
      <c r="E619" s="109">
        <v>623.23</v>
      </c>
      <c r="F619" s="150">
        <f>ROUND((C619*E619),2)</f>
        <v>28668.58</v>
      </c>
      <c r="G619" s="153"/>
      <c r="H619" s="153"/>
    </row>
    <row r="620" spans="1:8">
      <c r="A620" s="245">
        <v>15</v>
      </c>
      <c r="B620" s="259" t="s">
        <v>280</v>
      </c>
      <c r="C620" s="256">
        <v>1</v>
      </c>
      <c r="D620" s="260" t="s">
        <v>23</v>
      </c>
      <c r="E620" s="109">
        <v>9339.7999999999993</v>
      </c>
      <c r="F620" s="150">
        <f>ROUND((C620*E620),2)</f>
        <v>9339.7999999999993</v>
      </c>
      <c r="G620" s="153"/>
      <c r="H620" s="153"/>
    </row>
    <row r="621" spans="1:8">
      <c r="A621" s="245">
        <v>16</v>
      </c>
      <c r="B621" s="255" t="s">
        <v>261</v>
      </c>
      <c r="C621" s="256">
        <v>2</v>
      </c>
      <c r="D621" s="257" t="s">
        <v>23</v>
      </c>
      <c r="E621" s="109">
        <v>593.38</v>
      </c>
      <c r="F621" s="150">
        <f>ROUND((C621*E621),2)</f>
        <v>1186.76</v>
      </c>
      <c r="G621" s="153"/>
      <c r="H621" s="153"/>
    </row>
    <row r="622" spans="1:8">
      <c r="A622" s="68"/>
      <c r="B622" s="402" t="s">
        <v>273</v>
      </c>
      <c r="C622" s="135"/>
      <c r="D622" s="65"/>
      <c r="E622" s="136"/>
      <c r="F622" s="176">
        <f>SUM(F617:F621)</f>
        <v>55671.420000000006</v>
      </c>
      <c r="G622" s="153"/>
      <c r="H622" s="153"/>
    </row>
    <row r="623" spans="1:8">
      <c r="A623" s="313" t="s">
        <v>7</v>
      </c>
      <c r="B623" s="314" t="s">
        <v>142</v>
      </c>
      <c r="C623" s="315"/>
      <c r="D623" s="121"/>
      <c r="E623" s="316"/>
      <c r="F623" s="297"/>
      <c r="G623" s="153"/>
      <c r="H623" s="153"/>
    </row>
    <row r="624" spans="1:8">
      <c r="A624" s="245">
        <v>13</v>
      </c>
      <c r="B624" s="259" t="s">
        <v>280</v>
      </c>
      <c r="C624" s="256">
        <v>2</v>
      </c>
      <c r="D624" s="257" t="s">
        <v>23</v>
      </c>
      <c r="E624" s="109">
        <v>9339.7999999999993</v>
      </c>
      <c r="F624" s="150">
        <f>ROUND((C624*E624),2)</f>
        <v>18679.599999999999</v>
      </c>
      <c r="G624" s="153"/>
      <c r="H624" s="153"/>
    </row>
    <row r="625" spans="1:8">
      <c r="A625" s="245">
        <v>14</v>
      </c>
      <c r="B625" s="259" t="s">
        <v>264</v>
      </c>
      <c r="C625" s="256">
        <v>1</v>
      </c>
      <c r="D625" s="257" t="s">
        <v>23</v>
      </c>
      <c r="E625" s="109">
        <v>11399.8</v>
      </c>
      <c r="F625" s="150">
        <f>ROUND((C625*E625),2)</f>
        <v>11399.8</v>
      </c>
      <c r="G625" s="153"/>
      <c r="H625" s="153"/>
    </row>
    <row r="626" spans="1:8" ht="25.5">
      <c r="A626" s="245">
        <v>15</v>
      </c>
      <c r="B626" s="259" t="s">
        <v>265</v>
      </c>
      <c r="C626" s="256">
        <v>3</v>
      </c>
      <c r="D626" s="257" t="s">
        <v>23</v>
      </c>
      <c r="E626" s="109">
        <v>3623.85</v>
      </c>
      <c r="F626" s="219">
        <f>ROUND((C626*E626),2)</f>
        <v>10871.55</v>
      </c>
      <c r="G626" s="153"/>
      <c r="H626" s="153"/>
    </row>
    <row r="627" spans="1:8">
      <c r="A627" s="245">
        <v>16</v>
      </c>
      <c r="B627" s="255" t="s">
        <v>261</v>
      </c>
      <c r="C627" s="256">
        <v>15</v>
      </c>
      <c r="D627" s="257" t="s">
        <v>23</v>
      </c>
      <c r="E627" s="109">
        <v>593.38</v>
      </c>
      <c r="F627" s="150">
        <f>ROUND((C627*E627),2)</f>
        <v>8900.7000000000007</v>
      </c>
      <c r="G627" s="153"/>
      <c r="H627" s="153"/>
    </row>
    <row r="628" spans="1:8">
      <c r="A628" s="7"/>
      <c r="B628" s="205" t="s">
        <v>272</v>
      </c>
      <c r="C628" s="46"/>
      <c r="D628" s="10"/>
      <c r="E628" s="110"/>
      <c r="F628" s="166">
        <f>SUM(F623:F627)</f>
        <v>49851.649999999994</v>
      </c>
      <c r="G628" s="153"/>
      <c r="H628" s="153"/>
    </row>
    <row r="629" spans="1:8">
      <c r="A629" s="7"/>
      <c r="B629" s="12"/>
      <c r="C629" s="46"/>
      <c r="D629" s="10"/>
      <c r="E629" s="110"/>
      <c r="F629" s="166"/>
      <c r="G629" s="153"/>
      <c r="H629" s="153"/>
    </row>
    <row r="630" spans="1:8">
      <c r="A630" s="207" t="s">
        <v>22</v>
      </c>
      <c r="B630" s="146" t="s">
        <v>183</v>
      </c>
      <c r="C630" s="261"/>
      <c r="D630" s="179"/>
      <c r="E630" s="110"/>
      <c r="F630" s="150"/>
      <c r="G630" s="153"/>
      <c r="H630" s="153"/>
    </row>
    <row r="631" spans="1:8" ht="25.5">
      <c r="A631" s="245">
        <v>8</v>
      </c>
      <c r="B631" s="259" t="s">
        <v>266</v>
      </c>
      <c r="C631" s="256">
        <v>3</v>
      </c>
      <c r="D631" s="257" t="s">
        <v>23</v>
      </c>
      <c r="E631" s="109">
        <v>3623.85</v>
      </c>
      <c r="F631" s="219">
        <f>ROUND((C631*E631),2)</f>
        <v>10871.55</v>
      </c>
      <c r="G631" s="153"/>
      <c r="H631" s="153"/>
    </row>
    <row r="632" spans="1:8">
      <c r="A632" s="245">
        <v>9</v>
      </c>
      <c r="B632" s="259" t="s">
        <v>267</v>
      </c>
      <c r="C632" s="256">
        <v>3</v>
      </c>
      <c r="D632" s="257" t="s">
        <v>23</v>
      </c>
      <c r="E632" s="109">
        <v>2739.3</v>
      </c>
      <c r="F632" s="150">
        <f>ROUND((C632*E632),2)</f>
        <v>8217.9</v>
      </c>
      <c r="G632" s="153"/>
      <c r="H632" s="153"/>
    </row>
    <row r="633" spans="1:8" ht="25.5">
      <c r="A633" s="245">
        <v>10</v>
      </c>
      <c r="B633" s="259" t="s">
        <v>278</v>
      </c>
      <c r="C633" s="256">
        <v>24</v>
      </c>
      <c r="D633" s="257" t="s">
        <v>17</v>
      </c>
      <c r="E633" s="109">
        <v>2200</v>
      </c>
      <c r="F633" s="150">
        <f>ROUND((C633*E633),2)</f>
        <v>52800</v>
      </c>
      <c r="G633" s="153"/>
      <c r="H633" s="153"/>
    </row>
    <row r="634" spans="1:8">
      <c r="A634" s="7"/>
      <c r="B634" s="205" t="s">
        <v>237</v>
      </c>
      <c r="C634" s="46"/>
      <c r="D634" s="10"/>
      <c r="E634" s="110"/>
      <c r="F634" s="166">
        <f>SUM(F631:F633)</f>
        <v>71889.45</v>
      </c>
      <c r="G634" s="153"/>
      <c r="H634" s="153"/>
    </row>
    <row r="635" spans="1:8">
      <c r="A635" s="7"/>
      <c r="B635" s="12"/>
      <c r="C635" s="46"/>
      <c r="D635" s="10"/>
      <c r="E635" s="110"/>
      <c r="F635" s="166"/>
      <c r="G635" s="153"/>
      <c r="H635" s="153"/>
    </row>
    <row r="636" spans="1:8" ht="38.25">
      <c r="A636" s="312" t="s">
        <v>279</v>
      </c>
      <c r="B636" s="262" t="s">
        <v>268</v>
      </c>
      <c r="C636" s="263"/>
      <c r="D636" s="264"/>
      <c r="E636" s="111"/>
      <c r="F636" s="265"/>
      <c r="G636" s="153"/>
      <c r="H636" s="153"/>
    </row>
    <row r="637" spans="1:8">
      <c r="A637" s="257"/>
      <c r="B637" s="255"/>
      <c r="C637" s="256"/>
      <c r="D637" s="257"/>
      <c r="E637" s="109"/>
      <c r="F637" s="245"/>
      <c r="G637" s="153"/>
      <c r="H637" s="153"/>
    </row>
    <row r="638" spans="1:8">
      <c r="A638" s="86">
        <v>1</v>
      </c>
      <c r="B638" s="87" t="s">
        <v>18</v>
      </c>
      <c r="C638" s="256"/>
      <c r="D638" s="257"/>
      <c r="E638" s="109"/>
      <c r="F638" s="245"/>
      <c r="G638" s="153"/>
      <c r="H638" s="153"/>
    </row>
    <row r="639" spans="1:8">
      <c r="A639" s="88">
        <v>1.1000000000000001</v>
      </c>
      <c r="B639" s="89" t="s">
        <v>89</v>
      </c>
      <c r="C639" s="256">
        <v>35</v>
      </c>
      <c r="D639" s="257" t="s">
        <v>28</v>
      </c>
      <c r="E639" s="109">
        <v>836.79</v>
      </c>
      <c r="F639" s="150">
        <f>ROUND((C639*E639),2)</f>
        <v>29287.65</v>
      </c>
      <c r="G639" s="153"/>
      <c r="H639" s="153"/>
    </row>
    <row r="640" spans="1:8">
      <c r="A640" s="257"/>
      <c r="B640" s="255"/>
      <c r="C640" s="256"/>
      <c r="D640" s="257"/>
      <c r="E640" s="109"/>
      <c r="F640" s="150"/>
      <c r="G640" s="153"/>
      <c r="H640" s="153"/>
    </row>
    <row r="641" spans="1:12">
      <c r="A641" s="61">
        <v>2</v>
      </c>
      <c r="B641" s="253" t="s">
        <v>269</v>
      </c>
      <c r="C641" s="256"/>
      <c r="D641" s="257"/>
      <c r="E641" s="109"/>
      <c r="F641" s="150"/>
      <c r="G641" s="153"/>
      <c r="H641" s="153"/>
    </row>
    <row r="642" spans="1:12">
      <c r="A642" s="18">
        <v>2.1</v>
      </c>
      <c r="B642" s="255" t="s">
        <v>95</v>
      </c>
      <c r="C642" s="266">
        <v>10</v>
      </c>
      <c r="D642" s="260" t="s">
        <v>23</v>
      </c>
      <c r="E642" s="109">
        <v>2100</v>
      </c>
      <c r="F642" s="150">
        <f>ROUND((C642*E642),2)</f>
        <v>21000</v>
      </c>
      <c r="G642" s="153"/>
      <c r="H642" s="153"/>
    </row>
    <row r="643" spans="1:12">
      <c r="A643" s="18">
        <v>2.2000000000000002</v>
      </c>
      <c r="B643" s="267" t="s">
        <v>96</v>
      </c>
      <c r="C643" s="266">
        <v>10</v>
      </c>
      <c r="D643" s="260" t="s">
        <v>23</v>
      </c>
      <c r="E643" s="109">
        <v>85.31</v>
      </c>
      <c r="F643" s="150">
        <f>ROUND((C643*E643),2)</f>
        <v>853.1</v>
      </c>
      <c r="G643" s="153"/>
      <c r="H643" s="153"/>
    </row>
    <row r="644" spans="1:12">
      <c r="A644" s="7"/>
      <c r="B644" s="12"/>
      <c r="C644" s="46"/>
      <c r="D644" s="10"/>
      <c r="E644" s="25"/>
      <c r="F644" s="166"/>
      <c r="G644" s="153"/>
      <c r="H644" s="153"/>
      <c r="I644" s="417"/>
      <c r="J644" s="417"/>
      <c r="K644" s="417"/>
      <c r="L644" s="417"/>
    </row>
    <row r="645" spans="1:12">
      <c r="A645" s="7"/>
      <c r="B645" s="205" t="s">
        <v>271</v>
      </c>
      <c r="C645" s="9"/>
      <c r="D645" s="10"/>
      <c r="E645" s="25"/>
      <c r="F645" s="166">
        <f>SUM(F638:F644)</f>
        <v>51140.75</v>
      </c>
      <c r="G645" s="153"/>
      <c r="H645" s="153"/>
      <c r="I645" s="418"/>
      <c r="J645" s="418"/>
      <c r="K645" s="418"/>
      <c r="L645" s="418"/>
    </row>
    <row r="646" spans="1:12">
      <c r="A646" s="7"/>
      <c r="B646" s="205"/>
      <c r="C646" s="9"/>
      <c r="D646" s="10"/>
      <c r="E646" s="25"/>
      <c r="F646" s="166"/>
      <c r="G646" s="153"/>
      <c r="H646" s="153"/>
      <c r="I646" s="418"/>
      <c r="J646" s="418"/>
      <c r="K646" s="418"/>
      <c r="L646" s="418"/>
    </row>
    <row r="647" spans="1:12" ht="38.25">
      <c r="A647" s="268" t="s">
        <v>0</v>
      </c>
      <c r="B647" s="194" t="s">
        <v>281</v>
      </c>
      <c r="C647" s="208"/>
      <c r="D647" s="179"/>
      <c r="E647" s="173"/>
      <c r="F647" s="150"/>
      <c r="G647" s="153"/>
      <c r="H647" s="153"/>
      <c r="I647" s="139"/>
      <c r="J647" s="139"/>
      <c r="K647" s="139"/>
      <c r="L647" s="139"/>
    </row>
    <row r="648" spans="1:12">
      <c r="A648" s="191"/>
      <c r="B648" s="155"/>
      <c r="C648" s="209"/>
      <c r="D648" s="162"/>
      <c r="E648" s="210"/>
      <c r="F648" s="251"/>
      <c r="G648" s="153"/>
      <c r="H648" s="153"/>
      <c r="I648" s="139"/>
      <c r="J648" s="139"/>
      <c r="K648" s="139"/>
      <c r="L648" s="139"/>
    </row>
    <row r="649" spans="1:12">
      <c r="A649" s="186">
        <v>1</v>
      </c>
      <c r="B649" s="169" t="s">
        <v>12</v>
      </c>
      <c r="C649" s="209"/>
      <c r="D649" s="185"/>
      <c r="E649" s="72"/>
      <c r="F649" s="251"/>
      <c r="G649" s="153"/>
      <c r="H649" s="153"/>
      <c r="I649" s="418"/>
      <c r="J649" s="418"/>
      <c r="K649" s="418"/>
      <c r="L649" s="418"/>
    </row>
    <row r="650" spans="1:12">
      <c r="A650" s="174">
        <v>1.1000000000000001</v>
      </c>
      <c r="B650" s="155" t="s">
        <v>282</v>
      </c>
      <c r="C650" s="209">
        <v>9</v>
      </c>
      <c r="D650" s="185" t="s">
        <v>17</v>
      </c>
      <c r="E650" s="25">
        <v>2200</v>
      </c>
      <c r="F650" s="251">
        <f>ROUND((C650*E650),2)</f>
        <v>19800</v>
      </c>
      <c r="G650" s="153"/>
      <c r="H650" s="153"/>
      <c r="I650" s="418"/>
      <c r="J650" s="418"/>
      <c r="K650" s="418"/>
      <c r="L650" s="418"/>
    </row>
    <row r="651" spans="1:12">
      <c r="A651" s="7">
        <v>1.2</v>
      </c>
      <c r="B651" s="29" t="s">
        <v>283</v>
      </c>
      <c r="C651" s="147">
        <v>4</v>
      </c>
      <c r="D651" s="10" t="s">
        <v>14</v>
      </c>
      <c r="E651" s="24">
        <v>500</v>
      </c>
      <c r="F651" s="251">
        <f>ROUND((C651*E651),2)</f>
        <v>2000</v>
      </c>
      <c r="G651" s="153"/>
      <c r="H651" s="153"/>
      <c r="L651" s="269"/>
    </row>
    <row r="652" spans="1:12" ht="25.5">
      <c r="A652" s="174">
        <v>1.3</v>
      </c>
      <c r="B652" s="155" t="s">
        <v>215</v>
      </c>
      <c r="C652" s="209">
        <v>27</v>
      </c>
      <c r="D652" s="185" t="s">
        <v>14</v>
      </c>
      <c r="E652" s="25">
        <v>189</v>
      </c>
      <c r="F652" s="251">
        <f>ROUND((C652*E652),2)</f>
        <v>5103</v>
      </c>
      <c r="G652" s="153"/>
      <c r="H652" s="153"/>
    </row>
    <row r="653" spans="1:12">
      <c r="A653" s="174"/>
      <c r="B653" s="155"/>
      <c r="C653" s="209"/>
      <c r="D653" s="185"/>
      <c r="E653" s="72"/>
      <c r="F653" s="251"/>
      <c r="G653" s="153"/>
      <c r="H653" s="153"/>
    </row>
    <row r="654" spans="1:12">
      <c r="A654" s="40">
        <v>2</v>
      </c>
      <c r="B654" s="36" t="s">
        <v>75</v>
      </c>
      <c r="C654" s="147">
        <v>6</v>
      </c>
      <c r="D654" s="10"/>
      <c r="E654" s="25"/>
      <c r="F654" s="251"/>
      <c r="G654" s="153"/>
      <c r="H654" s="153"/>
    </row>
    <row r="655" spans="1:12">
      <c r="A655" s="42">
        <v>2.1</v>
      </c>
      <c r="B655" s="29" t="s">
        <v>75</v>
      </c>
      <c r="C655" s="147">
        <v>6</v>
      </c>
      <c r="D655" s="10" t="s">
        <v>14</v>
      </c>
      <c r="E655" s="45">
        <v>251.2</v>
      </c>
      <c r="F655" s="251">
        <f>ROUND((C655*E655),2)</f>
        <v>1507.2</v>
      </c>
      <c r="G655" s="153"/>
      <c r="H655" s="153"/>
    </row>
    <row r="656" spans="1:12">
      <c r="A656" s="42"/>
      <c r="B656" s="29"/>
      <c r="C656" s="147"/>
      <c r="D656" s="10"/>
      <c r="E656" s="25"/>
      <c r="F656" s="251"/>
      <c r="G656" s="153"/>
      <c r="H656" s="153"/>
    </row>
    <row r="657" spans="1:8">
      <c r="A657" s="35">
        <v>3</v>
      </c>
      <c r="B657" s="44" t="s">
        <v>284</v>
      </c>
      <c r="C657" s="147"/>
      <c r="D657" s="10"/>
      <c r="E657" s="25"/>
      <c r="F657" s="251"/>
      <c r="G657" s="153"/>
      <c r="H657" s="153"/>
    </row>
    <row r="658" spans="1:8">
      <c r="A658" s="14">
        <v>3.1</v>
      </c>
      <c r="B658" s="8" t="s">
        <v>93</v>
      </c>
      <c r="C658" s="147">
        <v>6</v>
      </c>
      <c r="D658" s="10" t="s">
        <v>13</v>
      </c>
      <c r="E658" s="25">
        <v>220.21</v>
      </c>
      <c r="F658" s="251">
        <f t="shared" ref="F658:F665" si="22">ROUND((C658*E658),2)</f>
        <v>1321.26</v>
      </c>
      <c r="G658" s="153"/>
      <c r="H658" s="153"/>
    </row>
    <row r="659" spans="1:8">
      <c r="A659" s="14">
        <v>3.2</v>
      </c>
      <c r="B659" s="8" t="s">
        <v>94</v>
      </c>
      <c r="C659" s="147">
        <v>6</v>
      </c>
      <c r="D659" s="10" t="s">
        <v>13</v>
      </c>
      <c r="E659" s="25">
        <v>19.95</v>
      </c>
      <c r="F659" s="251">
        <f t="shared" si="22"/>
        <v>119.7</v>
      </c>
      <c r="G659" s="153"/>
      <c r="H659" s="153"/>
    </row>
    <row r="660" spans="1:8">
      <c r="A660" s="14">
        <v>3.3</v>
      </c>
      <c r="B660" s="8" t="s">
        <v>95</v>
      </c>
      <c r="C660" s="147">
        <v>2</v>
      </c>
      <c r="D660" s="10" t="s">
        <v>2</v>
      </c>
      <c r="E660" s="45">
        <v>2100</v>
      </c>
      <c r="F660" s="251">
        <f t="shared" si="22"/>
        <v>4200</v>
      </c>
      <c r="G660" s="153"/>
      <c r="H660" s="153"/>
    </row>
    <row r="661" spans="1:8">
      <c r="A661" s="129">
        <v>3.4</v>
      </c>
      <c r="B661" s="137" t="s">
        <v>96</v>
      </c>
      <c r="C661" s="158">
        <v>4</v>
      </c>
      <c r="D661" s="65" t="s">
        <v>2</v>
      </c>
      <c r="E661" s="138">
        <v>85.31</v>
      </c>
      <c r="F661" s="270">
        <f t="shared" si="22"/>
        <v>341.24</v>
      </c>
      <c r="G661" s="153"/>
      <c r="H661" s="153"/>
    </row>
    <row r="662" spans="1:8">
      <c r="A662" s="307">
        <v>3.5</v>
      </c>
      <c r="B662" s="308" t="s">
        <v>35</v>
      </c>
      <c r="C662" s="309">
        <v>6</v>
      </c>
      <c r="D662" s="121" t="s">
        <v>2</v>
      </c>
      <c r="E662" s="310">
        <v>262.5</v>
      </c>
      <c r="F662" s="311">
        <f t="shared" si="22"/>
        <v>1575</v>
      </c>
      <c r="G662" s="153"/>
      <c r="H662" s="153"/>
    </row>
    <row r="663" spans="1:8">
      <c r="A663" s="14">
        <v>3.6</v>
      </c>
      <c r="B663" s="84" t="s">
        <v>73</v>
      </c>
      <c r="C663" s="147">
        <v>1</v>
      </c>
      <c r="D663" s="10" t="s">
        <v>14</v>
      </c>
      <c r="E663" s="45">
        <v>172.66</v>
      </c>
      <c r="F663" s="251">
        <f t="shared" si="22"/>
        <v>172.66</v>
      </c>
      <c r="G663" s="153"/>
      <c r="H663" s="153"/>
    </row>
    <row r="664" spans="1:8">
      <c r="A664" s="14">
        <v>3.7</v>
      </c>
      <c r="B664" s="8" t="s">
        <v>45</v>
      </c>
      <c r="C664" s="147">
        <v>1</v>
      </c>
      <c r="D664" s="10" t="s">
        <v>14</v>
      </c>
      <c r="E664" s="45">
        <v>223.28</v>
      </c>
      <c r="F664" s="251">
        <f t="shared" si="22"/>
        <v>223.28</v>
      </c>
      <c r="G664" s="153"/>
      <c r="H664" s="153"/>
    </row>
    <row r="665" spans="1:8">
      <c r="A665" s="14">
        <v>3.8</v>
      </c>
      <c r="B665" s="8" t="s">
        <v>46</v>
      </c>
      <c r="C665" s="147">
        <v>2</v>
      </c>
      <c r="D665" s="10" t="s">
        <v>2</v>
      </c>
      <c r="E665" s="45">
        <v>1417.04</v>
      </c>
      <c r="F665" s="251">
        <f t="shared" si="22"/>
        <v>2834.08</v>
      </c>
      <c r="G665" s="153"/>
      <c r="H665" s="153"/>
    </row>
    <row r="666" spans="1:8" s="23" customFormat="1">
      <c r="A666" s="33"/>
      <c r="B666" s="154"/>
      <c r="C666" s="147"/>
      <c r="D666" s="162"/>
      <c r="E666" s="163"/>
      <c r="F666" s="251"/>
      <c r="G666" s="153"/>
      <c r="H666" s="153"/>
    </row>
    <row r="667" spans="1:8" s="23" customFormat="1">
      <c r="A667" s="40">
        <v>4</v>
      </c>
      <c r="B667" s="169" t="s">
        <v>285</v>
      </c>
      <c r="C667" s="147"/>
      <c r="D667" s="156"/>
      <c r="E667" s="69"/>
      <c r="F667" s="251"/>
      <c r="G667" s="153"/>
      <c r="H667" s="153"/>
    </row>
    <row r="668" spans="1:8" s="23" customFormat="1">
      <c r="A668" s="42">
        <v>4.0999999999999996</v>
      </c>
      <c r="B668" s="155" t="s">
        <v>148</v>
      </c>
      <c r="C668" s="147">
        <v>1</v>
      </c>
      <c r="D668" s="156" t="s">
        <v>28</v>
      </c>
      <c r="E668" s="69">
        <v>155</v>
      </c>
      <c r="F668" s="251">
        <f t="shared" ref="F668:F679" si="23">ROUND((C668*E668),2)</f>
        <v>155</v>
      </c>
      <c r="G668" s="153"/>
      <c r="H668" s="153"/>
    </row>
    <row r="669" spans="1:8" s="23" customFormat="1">
      <c r="A669" s="42">
        <v>4.2</v>
      </c>
      <c r="B669" s="155" t="s">
        <v>149</v>
      </c>
      <c r="C669" s="147">
        <v>2</v>
      </c>
      <c r="D669" s="156" t="s">
        <v>2</v>
      </c>
      <c r="E669" s="69">
        <v>30.98</v>
      </c>
      <c r="F669" s="251">
        <f t="shared" si="23"/>
        <v>61.96</v>
      </c>
      <c r="G669" s="153"/>
      <c r="H669" s="153"/>
    </row>
    <row r="670" spans="1:8" s="23" customFormat="1">
      <c r="A670" s="42">
        <v>4.3</v>
      </c>
      <c r="B670" s="155" t="s">
        <v>150</v>
      </c>
      <c r="C670" s="147">
        <v>0.1</v>
      </c>
      <c r="D670" s="156" t="s">
        <v>36</v>
      </c>
      <c r="E670" s="69">
        <v>600</v>
      </c>
      <c r="F670" s="251">
        <f t="shared" si="23"/>
        <v>60</v>
      </c>
      <c r="G670" s="153"/>
      <c r="H670" s="153"/>
    </row>
    <row r="671" spans="1:8" s="23" customFormat="1">
      <c r="A671" s="42">
        <v>4.4000000000000004</v>
      </c>
      <c r="B671" s="155" t="s">
        <v>151</v>
      </c>
      <c r="C671" s="147">
        <v>1</v>
      </c>
      <c r="D671" s="156" t="s">
        <v>2</v>
      </c>
      <c r="E671" s="69">
        <v>1062.78</v>
      </c>
      <c r="F671" s="251">
        <f t="shared" si="23"/>
        <v>1062.78</v>
      </c>
      <c r="G671" s="153"/>
      <c r="H671" s="153"/>
    </row>
    <row r="672" spans="1:8" s="23" customFormat="1">
      <c r="A672" s="54"/>
      <c r="B672" s="155"/>
      <c r="C672" s="147"/>
      <c r="D672" s="156"/>
      <c r="E672" s="69"/>
      <c r="F672" s="251"/>
      <c r="G672" s="153"/>
      <c r="H672" s="153"/>
    </row>
    <row r="673" spans="1:8" s="23" customFormat="1">
      <c r="A673" s="54">
        <v>5</v>
      </c>
      <c r="B673" s="155" t="s">
        <v>286</v>
      </c>
      <c r="C673" s="147"/>
      <c r="D673" s="156"/>
      <c r="E673" s="69"/>
      <c r="F673" s="251"/>
      <c r="G673" s="153"/>
      <c r="H673" s="153"/>
    </row>
    <row r="674" spans="1:8" s="23" customFormat="1">
      <c r="A674" s="54">
        <v>5.0999999999999996</v>
      </c>
      <c r="B674" s="155" t="s">
        <v>287</v>
      </c>
      <c r="C674" s="147">
        <v>0.6</v>
      </c>
      <c r="D674" s="156" t="s">
        <v>14</v>
      </c>
      <c r="E674" s="69">
        <v>1100</v>
      </c>
      <c r="F674" s="251">
        <f t="shared" si="23"/>
        <v>660</v>
      </c>
      <c r="G674" s="153"/>
      <c r="H674" s="153"/>
    </row>
    <row r="675" spans="1:8" s="23" customFormat="1">
      <c r="A675" s="54">
        <v>5.2</v>
      </c>
      <c r="B675" s="155" t="s">
        <v>288</v>
      </c>
      <c r="C675" s="147">
        <v>4</v>
      </c>
      <c r="D675" s="156" t="s">
        <v>289</v>
      </c>
      <c r="E675" s="69">
        <v>300</v>
      </c>
      <c r="F675" s="251">
        <f t="shared" si="23"/>
        <v>1200</v>
      </c>
      <c r="G675" s="153"/>
      <c r="H675" s="153"/>
    </row>
    <row r="676" spans="1:8" s="23" customFormat="1">
      <c r="A676" s="54"/>
      <c r="B676" s="155"/>
      <c r="C676" s="147"/>
      <c r="D676" s="156"/>
      <c r="E676" s="69"/>
      <c r="F676" s="251"/>
      <c r="G676" s="153"/>
      <c r="H676" s="153"/>
    </row>
    <row r="677" spans="1:8" s="23" customFormat="1">
      <c r="A677" s="54">
        <v>6</v>
      </c>
      <c r="B677" s="155" t="s">
        <v>290</v>
      </c>
      <c r="C677" s="147"/>
      <c r="D677" s="156"/>
      <c r="E677" s="69"/>
      <c r="F677" s="251"/>
      <c r="G677" s="153"/>
      <c r="H677" s="153"/>
    </row>
    <row r="678" spans="1:8" s="23" customFormat="1">
      <c r="A678" s="54">
        <v>6.1</v>
      </c>
      <c r="B678" s="155" t="s">
        <v>291</v>
      </c>
      <c r="C678" s="147">
        <v>2</v>
      </c>
      <c r="D678" s="156" t="s">
        <v>9</v>
      </c>
      <c r="E678" s="69">
        <v>2000</v>
      </c>
      <c r="F678" s="251">
        <f t="shared" si="23"/>
        <v>4000</v>
      </c>
      <c r="G678" s="153"/>
      <c r="H678" s="153"/>
    </row>
    <row r="679" spans="1:8" s="23" customFormat="1">
      <c r="A679" s="54">
        <v>6.2</v>
      </c>
      <c r="B679" s="155" t="s">
        <v>292</v>
      </c>
      <c r="C679" s="147">
        <v>2</v>
      </c>
      <c r="D679" s="156" t="s">
        <v>9</v>
      </c>
      <c r="E679" s="69">
        <v>1000</v>
      </c>
      <c r="F679" s="251">
        <f t="shared" si="23"/>
        <v>2000</v>
      </c>
      <c r="G679" s="153"/>
      <c r="H679" s="153"/>
    </row>
    <row r="680" spans="1:8" s="23" customFormat="1">
      <c r="A680" s="7"/>
      <c r="B680" s="205"/>
      <c r="C680" s="9"/>
      <c r="D680" s="10"/>
      <c r="E680" s="25"/>
      <c r="F680" s="166"/>
      <c r="G680" s="153"/>
      <c r="H680" s="153"/>
    </row>
    <row r="681" spans="1:8" s="23" customFormat="1">
      <c r="A681" s="7"/>
      <c r="B681" s="205" t="s">
        <v>293</v>
      </c>
      <c r="C681" s="9"/>
      <c r="D681" s="10"/>
      <c r="E681" s="25"/>
      <c r="F681" s="166">
        <f>SUM(F650:F680)</f>
        <v>48397.16</v>
      </c>
      <c r="G681" s="153"/>
      <c r="H681" s="153"/>
    </row>
    <row r="682" spans="1:8" s="23" customFormat="1">
      <c r="A682" s="7"/>
      <c r="B682" s="205"/>
      <c r="C682" s="9"/>
      <c r="D682" s="10"/>
      <c r="E682" s="25"/>
      <c r="F682" s="166"/>
      <c r="G682" s="153"/>
      <c r="H682" s="153"/>
    </row>
    <row r="683" spans="1:8" s="23" customFormat="1">
      <c r="A683" s="7"/>
      <c r="B683" s="12" t="s">
        <v>274</v>
      </c>
      <c r="C683" s="9"/>
      <c r="D683" s="10"/>
      <c r="E683" s="25"/>
      <c r="F683" s="166">
        <f>+F645+F634+F628+F622+F615+F610+F605+F681</f>
        <v>305085</v>
      </c>
      <c r="G683" s="153"/>
      <c r="H683" s="153"/>
    </row>
    <row r="684" spans="1:8" s="23" customFormat="1">
      <c r="A684" s="7"/>
      <c r="B684" s="12"/>
      <c r="C684" s="9"/>
      <c r="D684" s="10"/>
      <c r="E684" s="25"/>
      <c r="F684" s="166"/>
      <c r="G684" s="153"/>
      <c r="H684" s="153"/>
    </row>
    <row r="685" spans="1:8" s="23" customFormat="1">
      <c r="A685" s="7"/>
      <c r="B685" s="12" t="s">
        <v>276</v>
      </c>
      <c r="C685" s="9"/>
      <c r="D685" s="10"/>
      <c r="E685" s="25"/>
      <c r="F685" s="166">
        <f>+F683+F580+F591</f>
        <v>1142368.4900000002</v>
      </c>
      <c r="G685" s="153"/>
      <c r="H685" s="153"/>
    </row>
    <row r="686" spans="1:8" s="23" customFormat="1">
      <c r="A686" s="7"/>
      <c r="B686" s="12"/>
      <c r="C686" s="9"/>
      <c r="D686" s="10"/>
      <c r="E686" s="25"/>
      <c r="F686" s="166"/>
      <c r="G686" s="153"/>
      <c r="H686" s="153"/>
    </row>
    <row r="687" spans="1:8" s="23" customFormat="1">
      <c r="A687" s="363"/>
      <c r="B687" s="362" t="s">
        <v>275</v>
      </c>
      <c r="C687" s="364"/>
      <c r="D687" s="365"/>
      <c r="E687" s="366"/>
      <c r="F687" s="367">
        <f>+F685+F457</f>
        <v>9008051.6500000004</v>
      </c>
      <c r="G687" s="153"/>
      <c r="H687" s="153"/>
    </row>
    <row r="688" spans="1:8" s="23" customFormat="1">
      <c r="A688" s="7"/>
      <c r="B688" s="12"/>
      <c r="C688" s="9"/>
      <c r="D688" s="10"/>
      <c r="E688" s="25"/>
      <c r="F688" s="166"/>
      <c r="G688" s="153"/>
      <c r="H688" s="153"/>
    </row>
    <row r="689" spans="1:8" s="23" customFormat="1">
      <c r="A689" s="7"/>
      <c r="B689" s="12" t="s">
        <v>306</v>
      </c>
      <c r="C689" s="9"/>
      <c r="D689" s="10"/>
      <c r="E689" s="25"/>
      <c r="F689" s="271"/>
      <c r="G689" s="153"/>
      <c r="H689" s="153"/>
    </row>
    <row r="690" spans="1:8" s="23" customFormat="1">
      <c r="A690" s="7"/>
      <c r="B690" s="12"/>
      <c r="C690" s="9"/>
      <c r="D690" s="10"/>
      <c r="E690" s="25"/>
      <c r="F690" s="271"/>
      <c r="G690" s="153"/>
      <c r="H690" s="153"/>
    </row>
    <row r="691" spans="1:8" s="23" customFormat="1">
      <c r="A691" s="7"/>
      <c r="B691" s="12" t="s">
        <v>307</v>
      </c>
      <c r="C691" s="9"/>
      <c r="D691" s="10"/>
      <c r="E691" s="25"/>
      <c r="F691" s="271"/>
      <c r="G691" s="153"/>
      <c r="H691" s="153"/>
    </row>
    <row r="692" spans="1:8" s="201" customFormat="1" ht="11.25" customHeight="1">
      <c r="A692" s="207" t="s">
        <v>22</v>
      </c>
      <c r="B692" s="146" t="s">
        <v>183</v>
      </c>
      <c r="C692" s="208"/>
      <c r="D692" s="179"/>
      <c r="E692" s="173"/>
      <c r="F692" s="150"/>
      <c r="G692" s="153"/>
      <c r="H692" s="153"/>
    </row>
    <row r="693" spans="1:8" s="201" customFormat="1" ht="11.25" customHeight="1">
      <c r="A693" s="191"/>
      <c r="B693" s="155"/>
      <c r="C693" s="209"/>
      <c r="D693" s="162"/>
      <c r="E693" s="210"/>
      <c r="F693" s="150"/>
      <c r="G693" s="153"/>
      <c r="H693" s="153"/>
    </row>
    <row r="694" spans="1:8" s="201" customFormat="1">
      <c r="A694" s="211">
        <v>2</v>
      </c>
      <c r="B694" s="169" t="s">
        <v>202</v>
      </c>
      <c r="C694" s="147"/>
      <c r="D694" s="162"/>
      <c r="E694" s="173"/>
      <c r="F694" s="150"/>
      <c r="G694" s="153"/>
      <c r="H694" s="153"/>
    </row>
    <row r="695" spans="1:8" s="232" customFormat="1" ht="51">
      <c r="A695" s="226">
        <v>2.6</v>
      </c>
      <c r="B695" s="227" t="s">
        <v>207</v>
      </c>
      <c r="C695" s="228">
        <v>-6</v>
      </c>
      <c r="D695" s="229" t="s">
        <v>2</v>
      </c>
      <c r="E695" s="230">
        <v>3479.47</v>
      </c>
      <c r="F695" s="231">
        <f>ROUND((C695*E695),2)</f>
        <v>-20876.82</v>
      </c>
      <c r="G695" s="153"/>
      <c r="H695" s="153"/>
    </row>
    <row r="696" spans="1:8" s="23" customFormat="1">
      <c r="A696" s="7"/>
      <c r="B696" s="12" t="s">
        <v>252</v>
      </c>
      <c r="C696" s="9"/>
      <c r="D696" s="10"/>
      <c r="E696" s="25"/>
      <c r="F696" s="271"/>
      <c r="G696" s="153"/>
      <c r="H696" s="153"/>
    </row>
    <row r="697" spans="1:8" s="23" customFormat="1">
      <c r="A697" s="7"/>
      <c r="B697" s="12" t="s">
        <v>253</v>
      </c>
      <c r="C697" s="9"/>
      <c r="D697" s="10"/>
      <c r="E697" s="25"/>
      <c r="F697" s="271"/>
      <c r="G697" s="153"/>
      <c r="H697" s="153"/>
    </row>
    <row r="698" spans="1:8" s="23" customFormat="1">
      <c r="A698" s="7"/>
      <c r="B698" s="12"/>
      <c r="C698" s="9"/>
      <c r="D698" s="10"/>
      <c r="E698" s="25"/>
      <c r="F698" s="271"/>
      <c r="G698" s="153"/>
      <c r="H698" s="153"/>
    </row>
    <row r="699" spans="1:8">
      <c r="A699" s="207" t="s">
        <v>22</v>
      </c>
      <c r="B699" s="146" t="s">
        <v>183</v>
      </c>
      <c r="C699" s="208"/>
      <c r="D699" s="179"/>
      <c r="E699" s="173"/>
      <c r="F699" s="150"/>
      <c r="G699" s="153"/>
      <c r="H699" s="153"/>
    </row>
    <row r="700" spans="1:8">
      <c r="A700" s="191"/>
      <c r="B700" s="155"/>
      <c r="C700" s="209"/>
      <c r="D700" s="162"/>
      <c r="E700" s="210"/>
      <c r="F700" s="150"/>
      <c r="G700" s="153"/>
      <c r="H700" s="153"/>
    </row>
    <row r="701" spans="1:8">
      <c r="A701" s="211">
        <v>2</v>
      </c>
      <c r="B701" s="169" t="s">
        <v>202</v>
      </c>
      <c r="C701" s="209"/>
      <c r="D701" s="162"/>
      <c r="E701" s="210"/>
      <c r="F701" s="150"/>
      <c r="G701" s="153"/>
      <c r="H701" s="153"/>
    </row>
    <row r="702" spans="1:8" ht="51">
      <c r="A702" s="7">
        <v>2.6000000000000005</v>
      </c>
      <c r="B702" s="252" t="s">
        <v>207</v>
      </c>
      <c r="C702" s="272">
        <v>-36</v>
      </c>
      <c r="D702" s="10" t="s">
        <v>2</v>
      </c>
      <c r="E702" s="25">
        <v>3479.47</v>
      </c>
      <c r="F702" s="150">
        <f>ROUND((C702*E702),2)</f>
        <v>-125260.92</v>
      </c>
      <c r="G702" s="153"/>
      <c r="H702" s="153"/>
    </row>
    <row r="703" spans="1:8" s="23" customFormat="1">
      <c r="A703" s="68"/>
      <c r="B703" s="126" t="s">
        <v>308</v>
      </c>
      <c r="C703" s="85"/>
      <c r="D703" s="65"/>
      <c r="E703" s="114"/>
      <c r="F703" s="406">
        <f>SUM(F695:F702)</f>
        <v>-146137.74</v>
      </c>
      <c r="G703" s="153"/>
      <c r="H703" s="153"/>
    </row>
    <row r="704" spans="1:8" s="23" customFormat="1">
      <c r="A704" s="118"/>
      <c r="B704" s="119"/>
      <c r="C704" s="120"/>
      <c r="D704" s="121"/>
      <c r="E704" s="122"/>
      <c r="F704" s="306"/>
      <c r="G704" s="153"/>
      <c r="H704" s="153"/>
    </row>
    <row r="705" spans="1:8" s="23" customFormat="1">
      <c r="A705" s="7"/>
      <c r="B705" s="12" t="s">
        <v>253</v>
      </c>
      <c r="C705" s="9"/>
      <c r="D705" s="10"/>
      <c r="E705" s="25"/>
      <c r="F705" s="271"/>
      <c r="G705" s="153"/>
      <c r="H705" s="153"/>
    </row>
    <row r="706" spans="1:8" s="23" customFormat="1">
      <c r="A706" s="7"/>
      <c r="B706" s="12"/>
      <c r="C706" s="9"/>
      <c r="D706" s="10"/>
      <c r="E706" s="25"/>
      <c r="F706" s="271"/>
      <c r="G706" s="153"/>
      <c r="H706" s="153"/>
    </row>
    <row r="707" spans="1:8" s="143" customFormat="1" ht="13.5" customHeight="1">
      <c r="A707" s="145" t="s">
        <v>3</v>
      </c>
      <c r="B707" s="146" t="s">
        <v>81</v>
      </c>
      <c r="C707" s="147"/>
      <c r="D707" s="148"/>
      <c r="E707" s="149"/>
      <c r="F707" s="150"/>
      <c r="G707" s="153"/>
      <c r="H707" s="153"/>
    </row>
    <row r="708" spans="1:8" s="143" customFormat="1">
      <c r="A708" s="151"/>
      <c r="B708" s="152"/>
      <c r="C708" s="147"/>
      <c r="D708" s="148"/>
      <c r="E708" s="149"/>
      <c r="F708" s="150"/>
      <c r="G708" s="153"/>
      <c r="H708" s="153"/>
    </row>
    <row r="709" spans="1:8" s="143" customFormat="1">
      <c r="A709" s="30">
        <v>2</v>
      </c>
      <c r="B709" s="31" t="s">
        <v>82</v>
      </c>
      <c r="C709" s="147"/>
      <c r="D709" s="32"/>
      <c r="E709" s="25"/>
      <c r="F709" s="150"/>
      <c r="G709" s="153"/>
      <c r="H709" s="153"/>
    </row>
    <row r="710" spans="1:8" s="143" customFormat="1">
      <c r="A710" s="33">
        <v>2.2999999999999998</v>
      </c>
      <c r="B710" s="34" t="s">
        <v>85</v>
      </c>
      <c r="C710" s="147">
        <v>0.15</v>
      </c>
      <c r="D710" s="32" t="s">
        <v>14</v>
      </c>
      <c r="E710" s="25">
        <v>251.2</v>
      </c>
      <c r="F710" s="150">
        <f>ROUND((C710*E710),2)</f>
        <v>37.68</v>
      </c>
      <c r="G710" s="153"/>
      <c r="H710" s="153"/>
    </row>
    <row r="711" spans="1:8" s="23" customFormat="1">
      <c r="A711" s="7"/>
      <c r="B711" s="12"/>
      <c r="C711" s="9"/>
      <c r="D711" s="10"/>
      <c r="E711" s="25"/>
      <c r="F711" s="271"/>
      <c r="G711" s="153"/>
      <c r="H711" s="153"/>
    </row>
    <row r="712" spans="1:8" ht="13.5" customHeight="1">
      <c r="A712" s="174"/>
      <c r="B712" s="242" t="s">
        <v>321</v>
      </c>
      <c r="C712" s="161"/>
      <c r="D712" s="162"/>
      <c r="E712" s="163"/>
      <c r="F712" s="271">
        <f>SUM(F710:F711)</f>
        <v>37.68</v>
      </c>
      <c r="G712" s="153"/>
      <c r="H712" s="153"/>
    </row>
    <row r="713" spans="1:8" s="143" customFormat="1">
      <c r="A713" s="145" t="s">
        <v>5</v>
      </c>
      <c r="B713" s="169" t="s">
        <v>121</v>
      </c>
      <c r="C713" s="147"/>
      <c r="D713" s="148"/>
      <c r="E713" s="149"/>
      <c r="F713" s="150"/>
      <c r="G713" s="153"/>
      <c r="H713" s="153"/>
    </row>
    <row r="714" spans="1:8" s="143" customFormat="1">
      <c r="A714" s="151"/>
      <c r="B714" s="152"/>
      <c r="C714" s="147"/>
      <c r="D714" s="148"/>
      <c r="E714" s="149"/>
      <c r="F714" s="150"/>
      <c r="G714" s="153"/>
      <c r="H714" s="153"/>
    </row>
    <row r="715" spans="1:8" s="143" customFormat="1">
      <c r="A715" s="28">
        <v>1</v>
      </c>
      <c r="B715" s="29" t="s">
        <v>32</v>
      </c>
      <c r="C715" s="147">
        <v>1</v>
      </c>
      <c r="D715" s="10" t="s">
        <v>2</v>
      </c>
      <c r="E715" s="25">
        <v>6238.7</v>
      </c>
      <c r="F715" s="150">
        <f>ROUND((C715*E715),2)</f>
        <v>6238.7</v>
      </c>
      <c r="G715" s="153"/>
      <c r="H715" s="153"/>
    </row>
    <row r="716" spans="1:8" s="143" customFormat="1">
      <c r="A716" s="14"/>
      <c r="B716" s="29"/>
      <c r="C716" s="147"/>
      <c r="D716" s="10"/>
      <c r="E716" s="25"/>
      <c r="F716" s="150"/>
      <c r="G716" s="153"/>
      <c r="H716" s="153"/>
    </row>
    <row r="717" spans="1:8" s="143" customFormat="1">
      <c r="A717" s="30">
        <v>2</v>
      </c>
      <c r="B717" s="31" t="s">
        <v>82</v>
      </c>
      <c r="C717" s="147"/>
      <c r="D717" s="32"/>
      <c r="E717" s="48"/>
      <c r="F717" s="150"/>
      <c r="G717" s="153"/>
      <c r="H717" s="153"/>
    </row>
    <row r="718" spans="1:8" s="143" customFormat="1" ht="18.75" customHeight="1">
      <c r="A718" s="33">
        <v>2.1</v>
      </c>
      <c r="B718" s="154" t="s">
        <v>83</v>
      </c>
      <c r="C718" s="147">
        <v>8.8000000000000007</v>
      </c>
      <c r="D718" s="10" t="s">
        <v>28</v>
      </c>
      <c r="E718" s="25">
        <v>64.48</v>
      </c>
      <c r="F718" s="150">
        <f>ROUND((C718*E718),2)</f>
        <v>567.41999999999996</v>
      </c>
      <c r="G718" s="153"/>
      <c r="H718" s="153"/>
    </row>
    <row r="719" spans="1:8" s="143" customFormat="1">
      <c r="A719" s="33">
        <v>2.2000000000000002</v>
      </c>
      <c r="B719" s="154" t="s">
        <v>84</v>
      </c>
      <c r="C719" s="147">
        <v>3.3</v>
      </c>
      <c r="D719" s="32" t="s">
        <v>15</v>
      </c>
      <c r="E719" s="25">
        <v>70.88</v>
      </c>
      <c r="F719" s="150">
        <f>ROUND((C719*E719),2)</f>
        <v>233.9</v>
      </c>
      <c r="G719" s="153"/>
      <c r="H719" s="153"/>
    </row>
    <row r="720" spans="1:8" s="143" customFormat="1">
      <c r="A720" s="33">
        <v>2.2999999999999998</v>
      </c>
      <c r="B720" s="34" t="s">
        <v>85</v>
      </c>
      <c r="C720" s="147">
        <v>0.22</v>
      </c>
      <c r="D720" s="32" t="s">
        <v>14</v>
      </c>
      <c r="E720" s="25">
        <v>251.2</v>
      </c>
      <c r="F720" s="150">
        <f>ROUND((C720*E720),2)</f>
        <v>55.26</v>
      </c>
      <c r="G720" s="153"/>
      <c r="H720" s="153"/>
    </row>
    <row r="721" spans="1:8" s="143" customFormat="1">
      <c r="A721" s="14"/>
      <c r="B721" s="29"/>
      <c r="C721" s="147"/>
      <c r="D721" s="10"/>
      <c r="E721" s="25"/>
      <c r="F721" s="150"/>
      <c r="G721" s="153"/>
      <c r="H721" s="153"/>
    </row>
    <row r="722" spans="1:8" s="143" customFormat="1">
      <c r="A722" s="40">
        <v>5</v>
      </c>
      <c r="B722" s="36" t="s">
        <v>19</v>
      </c>
      <c r="C722" s="147"/>
      <c r="D722" s="10"/>
      <c r="E722" s="25"/>
      <c r="F722" s="150"/>
      <c r="G722" s="153"/>
      <c r="H722" s="153"/>
    </row>
    <row r="723" spans="1:8" s="143" customFormat="1">
      <c r="A723" s="42">
        <v>5.0999999999999996</v>
      </c>
      <c r="B723" s="29" t="s">
        <v>89</v>
      </c>
      <c r="C723" s="147">
        <v>4.53</v>
      </c>
      <c r="D723" s="10" t="s">
        <v>13</v>
      </c>
      <c r="E723" s="25">
        <v>27.86</v>
      </c>
      <c r="F723" s="150">
        <f>ROUND((C723*E723),2)</f>
        <v>126.21</v>
      </c>
      <c r="G723" s="153"/>
      <c r="H723" s="153"/>
    </row>
    <row r="724" spans="1:8" ht="13.5" customHeight="1">
      <c r="A724" s="174"/>
      <c r="B724" s="242" t="s">
        <v>320</v>
      </c>
      <c r="C724" s="161"/>
      <c r="D724" s="162"/>
      <c r="E724" s="163"/>
      <c r="F724" s="271">
        <f>SUM(F715:F723)</f>
        <v>7221.49</v>
      </c>
      <c r="G724" s="153"/>
      <c r="H724" s="153"/>
    </row>
    <row r="725" spans="1:8" s="143" customFormat="1">
      <c r="A725" s="42"/>
      <c r="B725" s="29"/>
      <c r="C725" s="147"/>
      <c r="D725" s="10"/>
      <c r="E725" s="25"/>
      <c r="F725" s="150"/>
      <c r="G725" s="153"/>
      <c r="H725" s="153"/>
    </row>
    <row r="726" spans="1:8" s="143" customFormat="1" ht="15" customHeight="1">
      <c r="A726" s="145" t="s">
        <v>7</v>
      </c>
      <c r="B726" s="146" t="s">
        <v>142</v>
      </c>
      <c r="C726" s="147"/>
      <c r="D726" s="148"/>
      <c r="E726" s="149"/>
      <c r="F726" s="150"/>
      <c r="G726" s="153"/>
      <c r="H726" s="153"/>
    </row>
    <row r="727" spans="1:8" s="143" customFormat="1">
      <c r="A727" s="145"/>
      <c r="B727" s="146"/>
      <c r="C727" s="147"/>
      <c r="D727" s="148"/>
      <c r="E727" s="149"/>
      <c r="F727" s="150"/>
      <c r="G727" s="153"/>
      <c r="H727" s="153"/>
    </row>
    <row r="728" spans="1:8" s="143" customFormat="1">
      <c r="A728" s="30">
        <v>2</v>
      </c>
      <c r="B728" s="31" t="s">
        <v>82</v>
      </c>
      <c r="C728" s="147"/>
      <c r="D728" s="32"/>
      <c r="E728" s="48"/>
      <c r="F728" s="150"/>
      <c r="G728" s="153"/>
      <c r="H728" s="153"/>
    </row>
    <row r="729" spans="1:8" s="143" customFormat="1" ht="14.25" customHeight="1">
      <c r="A729" s="33">
        <v>2.1</v>
      </c>
      <c r="B729" s="154" t="s">
        <v>83</v>
      </c>
      <c r="C729" s="147">
        <v>132</v>
      </c>
      <c r="D729" s="10" t="s">
        <v>28</v>
      </c>
      <c r="E729" s="25">
        <v>64.48</v>
      </c>
      <c r="F729" s="150">
        <f>ROUND((C729*E729),2)</f>
        <v>8511.36</v>
      </c>
      <c r="G729" s="153"/>
      <c r="H729" s="153"/>
    </row>
    <row r="730" spans="1:8" s="143" customFormat="1">
      <c r="A730" s="33">
        <v>2.2000000000000002</v>
      </c>
      <c r="B730" s="154" t="s">
        <v>84</v>
      </c>
      <c r="C730" s="147">
        <v>49.5</v>
      </c>
      <c r="D730" s="32" t="s">
        <v>15</v>
      </c>
      <c r="E730" s="25">
        <v>70.88</v>
      </c>
      <c r="F730" s="150">
        <f>ROUND((C730*E730),2)</f>
        <v>3508.56</v>
      </c>
      <c r="G730" s="153"/>
      <c r="H730" s="153"/>
    </row>
    <row r="731" spans="1:8" s="143" customFormat="1">
      <c r="A731" s="33">
        <v>2.2999999999999998</v>
      </c>
      <c r="B731" s="154" t="s">
        <v>143</v>
      </c>
      <c r="C731" s="147">
        <v>3.43</v>
      </c>
      <c r="D731" s="32" t="s">
        <v>14</v>
      </c>
      <c r="E731" s="25">
        <v>251.2</v>
      </c>
      <c r="F731" s="150">
        <f>ROUND((C731*E731),2)</f>
        <v>861.62</v>
      </c>
      <c r="G731" s="153"/>
      <c r="H731" s="153"/>
    </row>
    <row r="732" spans="1:8" s="143" customFormat="1">
      <c r="A732" s="14"/>
      <c r="B732" s="29"/>
      <c r="C732" s="147"/>
      <c r="D732" s="10"/>
      <c r="E732" s="25"/>
      <c r="F732" s="150"/>
      <c r="G732" s="153"/>
      <c r="H732" s="153"/>
    </row>
    <row r="733" spans="1:8" s="143" customFormat="1">
      <c r="A733" s="35">
        <v>3</v>
      </c>
      <c r="B733" s="36" t="s">
        <v>12</v>
      </c>
      <c r="C733" s="147"/>
      <c r="D733" s="10"/>
      <c r="E733" s="25"/>
      <c r="F733" s="150"/>
      <c r="G733" s="153"/>
      <c r="H733" s="153"/>
    </row>
    <row r="734" spans="1:8" s="143" customFormat="1" ht="25.5">
      <c r="A734" s="7">
        <v>3.1</v>
      </c>
      <c r="B734" s="37" t="s">
        <v>122</v>
      </c>
      <c r="C734" s="147">
        <v>60.1</v>
      </c>
      <c r="D734" s="10" t="s">
        <v>14</v>
      </c>
      <c r="E734" s="53">
        <v>204.51</v>
      </c>
      <c r="F734" s="150">
        <f>ROUND((C734*E734),2)</f>
        <v>12291.05</v>
      </c>
      <c r="G734" s="153"/>
      <c r="H734" s="153"/>
    </row>
    <row r="735" spans="1:8" s="143" customFormat="1">
      <c r="A735" s="7">
        <v>3.5</v>
      </c>
      <c r="B735" s="38" t="s">
        <v>112</v>
      </c>
      <c r="C735" s="147">
        <v>79.37</v>
      </c>
      <c r="D735" s="10" t="s">
        <v>14</v>
      </c>
      <c r="E735" s="24">
        <v>460</v>
      </c>
      <c r="F735" s="150">
        <f>ROUND((C735*E735),2)</f>
        <v>36510.199999999997</v>
      </c>
      <c r="G735" s="153"/>
      <c r="H735" s="153"/>
    </row>
    <row r="736" spans="1:8" s="143" customFormat="1">
      <c r="A736" s="7">
        <v>3.7</v>
      </c>
      <c r="B736" s="34" t="s">
        <v>123</v>
      </c>
      <c r="C736" s="147">
        <v>67.98</v>
      </c>
      <c r="D736" s="10" t="s">
        <v>14</v>
      </c>
      <c r="E736" s="177">
        <v>129.12</v>
      </c>
      <c r="F736" s="150">
        <f>ROUND((C736*E736),2)</f>
        <v>8777.58</v>
      </c>
      <c r="G736" s="153"/>
      <c r="H736" s="153"/>
    </row>
    <row r="737" spans="1:8" s="143" customFormat="1" ht="9.75" customHeight="1">
      <c r="A737" s="40"/>
      <c r="B737" s="41"/>
      <c r="C737" s="147"/>
      <c r="D737" s="10"/>
      <c r="E737" s="25"/>
      <c r="F737" s="150"/>
      <c r="G737" s="153"/>
      <c r="H737" s="153"/>
    </row>
    <row r="738" spans="1:8" s="143" customFormat="1" ht="10.5" customHeight="1">
      <c r="A738" s="42"/>
      <c r="B738" s="29"/>
      <c r="C738" s="147"/>
      <c r="D738" s="10"/>
      <c r="E738" s="25"/>
      <c r="F738" s="150"/>
      <c r="G738" s="153"/>
      <c r="H738" s="153"/>
    </row>
    <row r="739" spans="1:8" s="143" customFormat="1">
      <c r="A739" s="40">
        <v>5</v>
      </c>
      <c r="B739" s="36" t="s">
        <v>19</v>
      </c>
      <c r="C739" s="147"/>
      <c r="D739" s="10"/>
      <c r="E739" s="25"/>
      <c r="F739" s="150"/>
      <c r="G739" s="153"/>
      <c r="H739" s="153"/>
    </row>
    <row r="740" spans="1:8" s="143" customFormat="1">
      <c r="A740" s="42">
        <v>5.0999999999999996</v>
      </c>
      <c r="B740" s="29" t="s">
        <v>89</v>
      </c>
      <c r="C740" s="147">
        <v>67.98</v>
      </c>
      <c r="D740" s="10" t="s">
        <v>13</v>
      </c>
      <c r="E740" s="25">
        <v>27.86</v>
      </c>
      <c r="F740" s="150">
        <f>ROUND((C740*E740),2)</f>
        <v>1893.92</v>
      </c>
      <c r="G740" s="153"/>
      <c r="H740" s="153"/>
    </row>
    <row r="741" spans="1:8" ht="13.5" customHeight="1">
      <c r="A741" s="174"/>
      <c r="B741" s="242" t="s">
        <v>319</v>
      </c>
      <c r="C741" s="161"/>
      <c r="D741" s="162"/>
      <c r="E741" s="163"/>
      <c r="F741" s="271">
        <f>SUM(F729:F740)</f>
        <v>72354.289999999994</v>
      </c>
      <c r="G741" s="153"/>
      <c r="H741" s="153"/>
    </row>
    <row r="742" spans="1:8" s="143" customFormat="1">
      <c r="A742" s="42"/>
      <c r="B742" s="29"/>
      <c r="C742" s="147"/>
      <c r="D742" s="10"/>
      <c r="E742" s="25"/>
      <c r="F742" s="150"/>
      <c r="G742" s="153"/>
      <c r="H742" s="153"/>
    </row>
    <row r="743" spans="1:8" s="201" customFormat="1" ht="11.25" customHeight="1">
      <c r="A743" s="207" t="s">
        <v>22</v>
      </c>
      <c r="B743" s="146" t="s">
        <v>183</v>
      </c>
      <c r="C743" s="208"/>
      <c r="D743" s="179"/>
      <c r="E743" s="173"/>
      <c r="F743" s="150"/>
      <c r="G743" s="153"/>
      <c r="H743" s="153"/>
    </row>
    <row r="744" spans="1:8" s="201" customFormat="1" ht="11.25" customHeight="1">
      <c r="A744" s="191"/>
      <c r="B744" s="155"/>
      <c r="C744" s="209"/>
      <c r="D744" s="162"/>
      <c r="E744" s="210"/>
      <c r="F744" s="150"/>
      <c r="G744" s="153"/>
      <c r="H744" s="153"/>
    </row>
    <row r="745" spans="1:8" s="201" customFormat="1" ht="11.25" customHeight="1">
      <c r="A745" s="211">
        <v>1</v>
      </c>
      <c r="B745" s="212" t="s">
        <v>184</v>
      </c>
      <c r="C745" s="209"/>
      <c r="D745" s="179"/>
      <c r="E745" s="210"/>
      <c r="F745" s="150"/>
      <c r="G745" s="153"/>
      <c r="H745" s="153"/>
    </row>
    <row r="746" spans="1:8" s="201" customFormat="1" ht="11.25" customHeight="1">
      <c r="A746" s="211"/>
      <c r="B746" s="212"/>
      <c r="C746" s="209"/>
      <c r="D746" s="179"/>
      <c r="E746" s="210"/>
      <c r="F746" s="150"/>
      <c r="G746" s="153"/>
      <c r="H746" s="153"/>
    </row>
    <row r="747" spans="1:8" s="201" customFormat="1">
      <c r="A747" s="214">
        <v>1.2</v>
      </c>
      <c r="B747" s="169" t="s">
        <v>12</v>
      </c>
      <c r="C747" s="209"/>
      <c r="D747" s="185"/>
      <c r="E747" s="72"/>
      <c r="F747" s="150"/>
      <c r="G747" s="153"/>
      <c r="H747" s="153"/>
    </row>
    <row r="748" spans="1:8" s="215" customFormat="1" ht="38.25">
      <c r="A748" s="182" t="s">
        <v>194</v>
      </c>
      <c r="B748" s="304" t="s">
        <v>195</v>
      </c>
      <c r="C748" s="222">
        <v>60.9</v>
      </c>
      <c r="D748" s="305" t="s">
        <v>13</v>
      </c>
      <c r="E748" s="224">
        <v>3479.47</v>
      </c>
      <c r="F748" s="160">
        <f>ROUND((C748*E748),2)</f>
        <v>211899.72</v>
      </c>
      <c r="G748" s="153"/>
      <c r="H748" s="153"/>
    </row>
    <row r="749" spans="1:8" s="215" customFormat="1">
      <c r="A749" s="298"/>
      <c r="B749" s="299"/>
      <c r="C749" s="300"/>
      <c r="D749" s="301"/>
      <c r="E749" s="302"/>
      <c r="F749" s="303"/>
      <c r="G749" s="153"/>
      <c r="H749" s="153"/>
    </row>
    <row r="750" spans="1:8" s="201" customFormat="1">
      <c r="A750" s="186">
        <v>3</v>
      </c>
      <c r="B750" s="169" t="s">
        <v>211</v>
      </c>
      <c r="C750" s="209"/>
      <c r="D750" s="192"/>
      <c r="E750" s="210"/>
      <c r="F750" s="150"/>
      <c r="G750" s="153"/>
      <c r="H750" s="153"/>
    </row>
    <row r="751" spans="1:8" s="201" customFormat="1">
      <c r="A751" s="186"/>
      <c r="B751" s="169"/>
      <c r="C751" s="209"/>
      <c r="D751" s="192"/>
      <c r="E751" s="210"/>
      <c r="F751" s="150"/>
      <c r="G751" s="153"/>
      <c r="H751" s="153"/>
    </row>
    <row r="752" spans="1:8" s="201" customFormat="1">
      <c r="A752" s="30">
        <v>3.2</v>
      </c>
      <c r="B752" s="31" t="s">
        <v>82</v>
      </c>
      <c r="C752" s="147"/>
      <c r="D752" s="32"/>
      <c r="E752" s="48"/>
      <c r="F752" s="150"/>
      <c r="G752" s="153"/>
      <c r="H752" s="153"/>
    </row>
    <row r="753" spans="1:8" s="201" customFormat="1" ht="12.75" customHeight="1">
      <c r="A753" s="33" t="s">
        <v>52</v>
      </c>
      <c r="B753" s="154" t="s">
        <v>83</v>
      </c>
      <c r="C753" s="209">
        <v>21</v>
      </c>
      <c r="D753" s="76" t="s">
        <v>28</v>
      </c>
      <c r="E753" s="25">
        <v>64.48</v>
      </c>
      <c r="F753" s="150">
        <f>ROUND((C753*E753),2)</f>
        <v>1354.08</v>
      </c>
      <c r="G753" s="153"/>
      <c r="H753" s="153"/>
    </row>
    <row r="754" spans="1:8" s="201" customFormat="1">
      <c r="A754" s="33" t="s">
        <v>61</v>
      </c>
      <c r="B754" s="154" t="s">
        <v>84</v>
      </c>
      <c r="C754" s="209">
        <v>15.42</v>
      </c>
      <c r="D754" s="76" t="s">
        <v>15</v>
      </c>
      <c r="E754" s="25">
        <v>70.88</v>
      </c>
      <c r="F754" s="150">
        <f>ROUND((C754*E754),2)</f>
        <v>1092.97</v>
      </c>
      <c r="G754" s="153"/>
      <c r="H754" s="153"/>
    </row>
    <row r="755" spans="1:8" s="201" customFormat="1">
      <c r="A755" s="33" t="s">
        <v>68</v>
      </c>
      <c r="B755" s="34" t="s">
        <v>85</v>
      </c>
      <c r="C755" s="209">
        <v>2.2599999999999998</v>
      </c>
      <c r="D755" s="76" t="s">
        <v>14</v>
      </c>
      <c r="E755" s="25">
        <v>251.2</v>
      </c>
      <c r="F755" s="150">
        <f>ROUND((C755*E755),2)</f>
        <v>567.71</v>
      </c>
      <c r="G755" s="153"/>
      <c r="H755" s="153"/>
    </row>
    <row r="756" spans="1:8" s="201" customFormat="1">
      <c r="A756" s="33"/>
      <c r="B756" s="34"/>
      <c r="C756" s="147"/>
      <c r="D756" s="32"/>
      <c r="E756" s="48"/>
      <c r="F756" s="150"/>
      <c r="G756" s="153"/>
      <c r="H756" s="153"/>
    </row>
    <row r="757" spans="1:8" s="201" customFormat="1">
      <c r="A757" s="186">
        <v>3.3</v>
      </c>
      <c r="B757" s="169" t="s">
        <v>12</v>
      </c>
      <c r="C757" s="209"/>
      <c r="D757" s="185"/>
      <c r="E757" s="72"/>
      <c r="F757" s="150"/>
      <c r="G757" s="153"/>
      <c r="H757" s="153"/>
    </row>
    <row r="758" spans="1:8" s="201" customFormat="1">
      <c r="A758" s="174" t="s">
        <v>53</v>
      </c>
      <c r="B758" s="155" t="s">
        <v>214</v>
      </c>
      <c r="C758" s="209">
        <v>70.989999999999995</v>
      </c>
      <c r="D758" s="185" t="s">
        <v>14</v>
      </c>
      <c r="E758" s="25">
        <v>172.66</v>
      </c>
      <c r="F758" s="150">
        <f>ROUND((C758*E758),2)</f>
        <v>12257.13</v>
      </c>
      <c r="G758" s="153"/>
      <c r="H758" s="153"/>
    </row>
    <row r="759" spans="1:8" s="143" customFormat="1" ht="25.5">
      <c r="A759" s="174" t="s">
        <v>55</v>
      </c>
      <c r="B759" s="155" t="s">
        <v>215</v>
      </c>
      <c r="C759" s="209">
        <v>47.24</v>
      </c>
      <c r="D759" s="185" t="s">
        <v>14</v>
      </c>
      <c r="E759" s="25">
        <v>189</v>
      </c>
      <c r="F759" s="150">
        <f>ROUND((C759*E759),2)</f>
        <v>8928.36</v>
      </c>
      <c r="G759" s="153"/>
      <c r="H759" s="153"/>
    </row>
    <row r="760" spans="1:8" s="143" customFormat="1">
      <c r="A760" s="174" t="s">
        <v>56</v>
      </c>
      <c r="B760" s="155" t="s">
        <v>216</v>
      </c>
      <c r="C760" s="209">
        <v>4.63</v>
      </c>
      <c r="D760" s="185" t="s">
        <v>14</v>
      </c>
      <c r="E760" s="72">
        <v>129.12</v>
      </c>
      <c r="F760" s="150">
        <f>ROUND((C760*E760),2)</f>
        <v>597.83000000000004</v>
      </c>
      <c r="G760" s="153"/>
      <c r="H760" s="153"/>
    </row>
    <row r="761" spans="1:8" s="143" customFormat="1" ht="6" customHeight="1">
      <c r="A761" s="174"/>
      <c r="B761" s="155"/>
      <c r="C761" s="209"/>
      <c r="D761" s="185"/>
      <c r="E761" s="72"/>
      <c r="F761" s="150"/>
      <c r="G761" s="153"/>
      <c r="H761" s="153"/>
    </row>
    <row r="762" spans="1:8" s="201" customFormat="1" ht="18" customHeight="1">
      <c r="A762" s="146">
        <v>3.4</v>
      </c>
      <c r="B762" s="146" t="s">
        <v>159</v>
      </c>
      <c r="C762" s="209"/>
      <c r="D762" s="156"/>
      <c r="E762" s="73"/>
      <c r="F762" s="150"/>
      <c r="G762" s="153"/>
      <c r="H762" s="153"/>
    </row>
    <row r="763" spans="1:8" s="201" customFormat="1">
      <c r="A763" s="190" t="s">
        <v>58</v>
      </c>
      <c r="B763" s="152" t="s">
        <v>218</v>
      </c>
      <c r="C763" s="209">
        <v>57</v>
      </c>
      <c r="D763" s="162" t="s">
        <v>13</v>
      </c>
      <c r="E763" s="210">
        <v>3083.33</v>
      </c>
      <c r="F763" s="150">
        <f>ROUND((C763*E763),2)</f>
        <v>175749.81</v>
      </c>
      <c r="G763" s="153"/>
      <c r="H763" s="153"/>
    </row>
    <row r="764" spans="1:8" s="201" customFormat="1">
      <c r="A764" s="191"/>
      <c r="B764" s="152"/>
      <c r="C764" s="209"/>
      <c r="D764" s="162"/>
      <c r="E764" s="210"/>
      <c r="F764" s="150"/>
      <c r="G764" s="153"/>
      <c r="H764" s="153"/>
    </row>
    <row r="765" spans="1:8" s="201" customFormat="1">
      <c r="A765" s="186">
        <v>3.5</v>
      </c>
      <c r="B765" s="146" t="s">
        <v>161</v>
      </c>
      <c r="C765" s="209"/>
      <c r="D765" s="156"/>
      <c r="E765" s="73"/>
      <c r="F765" s="150"/>
      <c r="G765" s="153"/>
      <c r="H765" s="153"/>
    </row>
    <row r="766" spans="1:8" s="201" customFormat="1">
      <c r="A766" s="190" t="s">
        <v>60</v>
      </c>
      <c r="B766" s="152" t="s">
        <v>218</v>
      </c>
      <c r="C766" s="209">
        <v>57</v>
      </c>
      <c r="D766" s="162" t="s">
        <v>13</v>
      </c>
      <c r="E766" s="210">
        <v>396.14</v>
      </c>
      <c r="F766" s="150">
        <f>ROUND((C766*E766),2)</f>
        <v>22579.98</v>
      </c>
      <c r="G766" s="153"/>
      <c r="H766" s="153"/>
    </row>
    <row r="767" spans="1:8" s="143" customFormat="1">
      <c r="A767" s="213"/>
      <c r="B767" s="70"/>
      <c r="C767" s="209"/>
      <c r="D767" s="71"/>
      <c r="E767" s="72"/>
      <c r="F767" s="150"/>
      <c r="G767" s="153"/>
      <c r="H767" s="153"/>
    </row>
    <row r="768" spans="1:8" s="201" customFormat="1">
      <c r="A768" s="80">
        <v>5</v>
      </c>
      <c r="B768" s="81" t="s">
        <v>38</v>
      </c>
      <c r="C768" s="209"/>
      <c r="D768" s="76"/>
      <c r="E768" s="210"/>
      <c r="F768" s="150"/>
      <c r="G768" s="153"/>
      <c r="H768" s="153"/>
    </row>
    <row r="769" spans="1:10" ht="13.5" customHeight="1">
      <c r="A769" s="174">
        <v>5.5</v>
      </c>
      <c r="B769" s="154" t="s">
        <v>102</v>
      </c>
      <c r="C769" s="161">
        <v>24.75</v>
      </c>
      <c r="D769" s="162" t="s">
        <v>15</v>
      </c>
      <c r="E769" s="163">
        <v>508.07</v>
      </c>
      <c r="F769" s="150">
        <f>ROUND((C769*E769),2)</f>
        <v>12574.73</v>
      </c>
      <c r="G769" s="153"/>
      <c r="H769" s="153"/>
    </row>
    <row r="770" spans="1:10" ht="13.5" customHeight="1">
      <c r="A770" s="174"/>
      <c r="B770" s="154"/>
      <c r="C770" s="161"/>
      <c r="D770" s="162"/>
      <c r="E770" s="163"/>
      <c r="F770" s="274"/>
      <c r="G770" s="153"/>
      <c r="H770" s="153"/>
    </row>
    <row r="771" spans="1:10" ht="13.5" customHeight="1">
      <c r="A771" s="174"/>
      <c r="B771" s="242" t="s">
        <v>318</v>
      </c>
      <c r="C771" s="161"/>
      <c r="D771" s="162"/>
      <c r="E771" s="163"/>
      <c r="F771" s="271">
        <f>SUM(F747:F770)</f>
        <v>447602.31999999995</v>
      </c>
      <c r="G771" s="153"/>
      <c r="H771" s="153"/>
    </row>
    <row r="772" spans="1:10" ht="13.5" customHeight="1">
      <c r="A772" s="174"/>
      <c r="B772" s="154"/>
      <c r="C772" s="161"/>
      <c r="D772" s="162"/>
      <c r="E772" s="163"/>
      <c r="F772" s="274"/>
      <c r="G772" s="153"/>
      <c r="H772" s="153"/>
    </row>
    <row r="773" spans="1:10" s="23" customFormat="1">
      <c r="A773" s="7"/>
      <c r="B773" s="12" t="s">
        <v>309</v>
      </c>
      <c r="C773" s="9"/>
      <c r="D773" s="10"/>
      <c r="E773" s="25"/>
      <c r="F773" s="271">
        <f>+F771+F741+F724+F712</f>
        <v>527215.78</v>
      </c>
      <c r="G773" s="153"/>
      <c r="H773" s="153"/>
    </row>
    <row r="774" spans="1:10" s="23" customFormat="1">
      <c r="A774" s="7"/>
      <c r="B774" s="12"/>
      <c r="C774" s="9"/>
      <c r="D774" s="10"/>
      <c r="E774" s="25"/>
      <c r="F774" s="271"/>
      <c r="G774" s="153"/>
      <c r="H774" s="153"/>
      <c r="J774" s="273"/>
    </row>
    <row r="775" spans="1:10" s="23" customFormat="1">
      <c r="A775" s="7"/>
      <c r="B775" s="12" t="s">
        <v>257</v>
      </c>
      <c r="C775" s="9"/>
      <c r="D775" s="10"/>
      <c r="E775" s="25"/>
      <c r="F775" s="271"/>
      <c r="G775" s="153"/>
      <c r="H775" s="153"/>
    </row>
    <row r="776" spans="1:10" s="201" customFormat="1" ht="11.25" customHeight="1">
      <c r="A776" s="207" t="s">
        <v>22</v>
      </c>
      <c r="B776" s="146" t="s">
        <v>183</v>
      </c>
      <c r="C776" s="208"/>
      <c r="D776" s="179"/>
      <c r="E776" s="173"/>
      <c r="F776" s="150"/>
      <c r="G776" s="153"/>
      <c r="H776" s="153"/>
    </row>
    <row r="777" spans="1:10" s="23" customFormat="1">
      <c r="A777" s="7"/>
      <c r="B777" s="12"/>
      <c r="C777" s="9"/>
      <c r="D777" s="10"/>
      <c r="E777" s="25"/>
      <c r="F777" s="166"/>
      <c r="G777" s="153"/>
      <c r="H777" s="153"/>
    </row>
    <row r="778" spans="1:10" s="201" customFormat="1">
      <c r="A778" s="211">
        <v>2</v>
      </c>
      <c r="B778" s="169" t="s">
        <v>202</v>
      </c>
      <c r="C778" s="147"/>
      <c r="D778" s="162"/>
      <c r="E778" s="173"/>
      <c r="F778" s="150"/>
      <c r="G778" s="153"/>
      <c r="H778" s="153"/>
    </row>
    <row r="779" spans="1:10" s="23" customFormat="1" ht="53.25" customHeight="1">
      <c r="A779" s="7">
        <v>2.12</v>
      </c>
      <c r="B779" s="84" t="s">
        <v>346</v>
      </c>
      <c r="C779" s="9">
        <v>11</v>
      </c>
      <c r="D779" s="10" t="s">
        <v>2</v>
      </c>
      <c r="E779" s="25">
        <v>25013.86</v>
      </c>
      <c r="F779" s="150">
        <f>ROUND((C779*E779),2)</f>
        <v>275152.46000000002</v>
      </c>
      <c r="G779" s="153"/>
      <c r="H779" s="153"/>
    </row>
    <row r="780" spans="1:10" s="23" customFormat="1" ht="58.5" customHeight="1">
      <c r="A780" s="7">
        <v>2.13</v>
      </c>
      <c r="B780" s="84" t="s">
        <v>347</v>
      </c>
      <c r="C780" s="9">
        <v>5</v>
      </c>
      <c r="D780" s="10" t="s">
        <v>2</v>
      </c>
      <c r="E780" s="25">
        <v>22361</v>
      </c>
      <c r="F780" s="150">
        <f>ROUND((C780*E780),2)</f>
        <v>111805</v>
      </c>
      <c r="G780" s="153"/>
      <c r="H780" s="153"/>
      <c r="I780" s="273"/>
    </row>
    <row r="781" spans="1:10" s="23" customFormat="1">
      <c r="A781" s="7"/>
      <c r="B781" s="12" t="s">
        <v>345</v>
      </c>
      <c r="C781" s="9"/>
      <c r="D781" s="10"/>
      <c r="E781" s="9"/>
      <c r="F781" s="166">
        <f>SUM(F778:F780)</f>
        <v>386957.46</v>
      </c>
      <c r="G781" s="153"/>
      <c r="H781" s="153"/>
    </row>
    <row r="782" spans="1:10" s="23" customFormat="1">
      <c r="A782" s="7"/>
      <c r="B782" s="12"/>
      <c r="C782" s="9"/>
      <c r="D782" s="10"/>
      <c r="E782" s="9"/>
      <c r="F782" s="166"/>
      <c r="G782" s="153"/>
      <c r="H782" s="153"/>
    </row>
    <row r="783" spans="1:10" s="325" customFormat="1" ht="12.75" customHeight="1">
      <c r="A783" s="375" t="s">
        <v>343</v>
      </c>
      <c r="B783" s="320" t="s">
        <v>349</v>
      </c>
      <c r="C783" s="321"/>
      <c r="D783" s="322"/>
      <c r="E783" s="323"/>
      <c r="F783" s="324"/>
      <c r="G783" s="153"/>
      <c r="H783" s="153"/>
    </row>
    <row r="784" spans="1:10" s="325" customFormat="1" ht="10.5" customHeight="1">
      <c r="A784" s="376"/>
      <c r="B784" s="320"/>
      <c r="C784" s="326"/>
      <c r="D784" s="327"/>
      <c r="E784" s="323"/>
      <c r="F784" s="324"/>
      <c r="G784" s="153"/>
      <c r="H784" s="153"/>
    </row>
    <row r="785" spans="1:12" s="328" customFormat="1" ht="12.75" customHeight="1">
      <c r="A785" s="377">
        <v>1</v>
      </c>
      <c r="B785" s="349" t="s">
        <v>32</v>
      </c>
      <c r="C785" s="341">
        <v>447.3</v>
      </c>
      <c r="D785" s="333" t="s">
        <v>13</v>
      </c>
      <c r="E785" s="350">
        <v>45</v>
      </c>
      <c r="F785" s="335">
        <f>+ROUND(C785*E785,2)</f>
        <v>20128.5</v>
      </c>
      <c r="G785" s="153"/>
      <c r="H785" s="153"/>
    </row>
    <row r="786" spans="1:12" s="328" customFormat="1" ht="6.75" customHeight="1">
      <c r="A786" s="378"/>
      <c r="B786" s="349"/>
      <c r="C786" s="341"/>
      <c r="D786" s="333"/>
      <c r="E786" s="334"/>
      <c r="F786" s="335"/>
      <c r="G786" s="153"/>
      <c r="H786" s="153"/>
    </row>
    <row r="787" spans="1:12" s="328" customFormat="1" ht="12.75" customHeight="1">
      <c r="A787" s="379">
        <v>2</v>
      </c>
      <c r="B787" s="351" t="s">
        <v>12</v>
      </c>
      <c r="C787" s="352"/>
      <c r="D787" s="339"/>
      <c r="E787" s="350"/>
      <c r="F787" s="335"/>
      <c r="G787" s="153"/>
      <c r="H787" s="153"/>
    </row>
    <row r="788" spans="1:12" s="328" customFormat="1" ht="12.75" customHeight="1">
      <c r="A788" s="380">
        <v>2.1</v>
      </c>
      <c r="B788" s="370" t="s">
        <v>323</v>
      </c>
      <c r="C788" s="371">
        <v>278.42</v>
      </c>
      <c r="D788" s="372" t="s">
        <v>14</v>
      </c>
      <c r="E788" s="373">
        <v>147.94</v>
      </c>
      <c r="F788" s="374">
        <f t="shared" ref="F788:F815" si="24">+ROUND(C788*E788,2)</f>
        <v>41189.449999999997</v>
      </c>
      <c r="G788" s="153"/>
      <c r="H788" s="153"/>
      <c r="I788" s="329"/>
      <c r="K788" s="329"/>
      <c r="L788" s="329"/>
    </row>
    <row r="789" spans="1:12" s="328" customFormat="1" ht="12" customHeight="1">
      <c r="A789" s="381">
        <v>2.2000000000000002</v>
      </c>
      <c r="B789" s="354" t="s">
        <v>33</v>
      </c>
      <c r="C789" s="352">
        <v>25.64</v>
      </c>
      <c r="D789" s="339" t="s">
        <v>14</v>
      </c>
      <c r="E789" s="350">
        <v>1368.23</v>
      </c>
      <c r="F789" s="335">
        <f t="shared" si="24"/>
        <v>35081.42</v>
      </c>
      <c r="G789" s="153"/>
      <c r="H789" s="153"/>
    </row>
    <row r="790" spans="1:12" s="328" customFormat="1" ht="25.5" customHeight="1">
      <c r="A790" s="382">
        <v>2.4</v>
      </c>
      <c r="B790" s="355" t="s">
        <v>324</v>
      </c>
      <c r="C790" s="352">
        <v>250.74</v>
      </c>
      <c r="D790" s="333" t="s">
        <v>14</v>
      </c>
      <c r="E790" s="350">
        <v>336.98</v>
      </c>
      <c r="F790" s="335">
        <f t="shared" si="24"/>
        <v>84494.37</v>
      </c>
      <c r="G790" s="153"/>
      <c r="H790" s="153"/>
    </row>
    <row r="791" spans="1:12" s="328" customFormat="1" ht="12.75" customHeight="1">
      <c r="A791" s="382">
        <v>2.5</v>
      </c>
      <c r="B791" s="354" t="s">
        <v>325</v>
      </c>
      <c r="C791" s="352">
        <v>27.68</v>
      </c>
      <c r="D791" s="339" t="s">
        <v>14</v>
      </c>
      <c r="E791" s="350">
        <v>210</v>
      </c>
      <c r="F791" s="335">
        <f t="shared" si="24"/>
        <v>5812.8</v>
      </c>
      <c r="G791" s="153"/>
      <c r="H791" s="153"/>
    </row>
    <row r="792" spans="1:12" s="328" customFormat="1" ht="12.75" customHeight="1">
      <c r="A792" s="382"/>
      <c r="B792" s="354"/>
      <c r="C792" s="352"/>
      <c r="D792" s="339"/>
      <c r="E792" s="350"/>
      <c r="F792" s="335"/>
      <c r="G792" s="153"/>
      <c r="H792" s="153"/>
    </row>
    <row r="793" spans="1:12" s="328" customFormat="1" ht="12.75" customHeight="1">
      <c r="A793" s="383">
        <v>3</v>
      </c>
      <c r="B793" s="351" t="s">
        <v>18</v>
      </c>
      <c r="C793" s="352"/>
      <c r="D793" s="339"/>
      <c r="E793" s="350"/>
      <c r="F793" s="335"/>
      <c r="G793" s="153"/>
      <c r="H793" s="153"/>
    </row>
    <row r="794" spans="1:12" s="330" customFormat="1" ht="13.5" customHeight="1">
      <c r="A794" s="384">
        <v>3.1</v>
      </c>
      <c r="B794" s="349" t="s">
        <v>326</v>
      </c>
      <c r="C794" s="343">
        <v>447.3</v>
      </c>
      <c r="D794" s="344" t="s">
        <v>13</v>
      </c>
      <c r="E794" s="343">
        <v>445.35</v>
      </c>
      <c r="F794" s="357">
        <f t="shared" si="24"/>
        <v>199205.06</v>
      </c>
      <c r="G794" s="153"/>
      <c r="H794" s="153"/>
    </row>
    <row r="795" spans="1:12" s="328" customFormat="1" ht="12.75" customHeight="1">
      <c r="A795" s="385"/>
      <c r="B795" s="320"/>
      <c r="C795" s="341"/>
      <c r="D795" s="333"/>
      <c r="E795" s="334"/>
      <c r="F795" s="335"/>
      <c r="G795" s="153"/>
      <c r="H795" s="153"/>
    </row>
    <row r="796" spans="1:12" s="328" customFormat="1" ht="12.75" customHeight="1">
      <c r="A796" s="377">
        <v>4</v>
      </c>
      <c r="B796" s="320" t="s">
        <v>327</v>
      </c>
      <c r="C796" s="341"/>
      <c r="D796" s="333"/>
      <c r="E796" s="334"/>
      <c r="F796" s="335"/>
      <c r="G796" s="153"/>
      <c r="H796" s="153"/>
    </row>
    <row r="797" spans="1:12" s="328" customFormat="1" ht="24.75" customHeight="1">
      <c r="A797" s="384">
        <v>4.0999999999999996</v>
      </c>
      <c r="B797" s="349" t="s">
        <v>326</v>
      </c>
      <c r="C797" s="343">
        <v>447.3</v>
      </c>
      <c r="D797" s="344" t="s">
        <v>13</v>
      </c>
      <c r="E797" s="343">
        <v>27.98</v>
      </c>
      <c r="F797" s="357">
        <f t="shared" si="24"/>
        <v>12515.45</v>
      </c>
      <c r="G797" s="153"/>
      <c r="H797" s="153"/>
    </row>
    <row r="798" spans="1:12" s="328" customFormat="1" ht="9" customHeight="1">
      <c r="A798" s="385"/>
      <c r="B798" s="358"/>
      <c r="C798" s="343"/>
      <c r="D798" s="344"/>
      <c r="E798" s="343"/>
      <c r="F798" s="357"/>
      <c r="G798" s="153"/>
      <c r="H798" s="153"/>
    </row>
    <row r="799" spans="1:12" s="328" customFormat="1" ht="12.75" customHeight="1">
      <c r="A799" s="377">
        <v>5</v>
      </c>
      <c r="B799" s="320" t="s">
        <v>328</v>
      </c>
      <c r="C799" s="341"/>
      <c r="D799" s="333"/>
      <c r="E799" s="334"/>
      <c r="F799" s="335"/>
      <c r="G799" s="153"/>
      <c r="H799" s="153"/>
    </row>
    <row r="800" spans="1:12" s="331" customFormat="1">
      <c r="A800" s="385">
        <v>5.3</v>
      </c>
      <c r="B800" s="90" t="s">
        <v>329</v>
      </c>
      <c r="C800" s="341">
        <v>1</v>
      </c>
      <c r="D800" s="333" t="s">
        <v>23</v>
      </c>
      <c r="E800" s="341">
        <v>2820.84</v>
      </c>
      <c r="F800" s="342">
        <f t="shared" si="24"/>
        <v>2820.84</v>
      </c>
      <c r="G800" s="153"/>
      <c r="H800" s="153"/>
    </row>
    <row r="801" spans="1:8" s="331" customFormat="1">
      <c r="A801" s="385">
        <v>5.4</v>
      </c>
      <c r="B801" s="90" t="s">
        <v>330</v>
      </c>
      <c r="C801" s="341">
        <v>7</v>
      </c>
      <c r="D801" s="333" t="s">
        <v>23</v>
      </c>
      <c r="E801" s="341">
        <v>1384.48</v>
      </c>
      <c r="F801" s="342">
        <f t="shared" si="24"/>
        <v>9691.36</v>
      </c>
      <c r="G801" s="153"/>
      <c r="H801" s="153"/>
    </row>
    <row r="802" spans="1:8" s="331" customFormat="1" ht="27" customHeight="1">
      <c r="A802" s="385">
        <v>5.5</v>
      </c>
      <c r="B802" s="90" t="s">
        <v>331</v>
      </c>
      <c r="C802" s="341">
        <v>1</v>
      </c>
      <c r="D802" s="333" t="s">
        <v>23</v>
      </c>
      <c r="E802" s="341">
        <v>1449.38</v>
      </c>
      <c r="F802" s="342">
        <f t="shared" si="24"/>
        <v>1449.38</v>
      </c>
      <c r="G802" s="153"/>
      <c r="H802" s="153"/>
    </row>
    <row r="803" spans="1:8" s="331" customFormat="1" ht="12" customHeight="1">
      <c r="A803" s="386"/>
      <c r="B803" s="90"/>
      <c r="C803" s="341"/>
      <c r="D803" s="333"/>
      <c r="E803" s="334"/>
      <c r="F803" s="335"/>
      <c r="G803" s="153"/>
      <c r="H803" s="153"/>
    </row>
    <row r="804" spans="1:8" s="325" customFormat="1" ht="12.75" customHeight="1">
      <c r="A804" s="377">
        <v>7</v>
      </c>
      <c r="B804" s="320" t="s">
        <v>332</v>
      </c>
      <c r="C804" s="332"/>
      <c r="D804" s="333"/>
      <c r="E804" s="334"/>
      <c r="F804" s="335"/>
      <c r="G804" s="153"/>
      <c r="H804" s="153"/>
    </row>
    <row r="805" spans="1:8" s="338" customFormat="1" ht="12.75" customHeight="1">
      <c r="A805" s="385">
        <v>7.1</v>
      </c>
      <c r="B805" s="336" t="s">
        <v>333</v>
      </c>
      <c r="C805" s="356">
        <v>38</v>
      </c>
      <c r="D805" s="337" t="s">
        <v>23</v>
      </c>
      <c r="E805" s="334">
        <v>230.1</v>
      </c>
      <c r="F805" s="335">
        <f t="shared" si="24"/>
        <v>8743.7999999999993</v>
      </c>
      <c r="G805" s="153"/>
      <c r="H805" s="153"/>
    </row>
    <row r="806" spans="1:8" s="338" customFormat="1" ht="27" customHeight="1">
      <c r="A806" s="384">
        <v>7.2</v>
      </c>
      <c r="B806" s="336" t="s">
        <v>334</v>
      </c>
      <c r="C806" s="356">
        <v>228</v>
      </c>
      <c r="D806" s="339" t="s">
        <v>13</v>
      </c>
      <c r="E806" s="334">
        <v>31.1</v>
      </c>
      <c r="F806" s="335">
        <f t="shared" si="24"/>
        <v>7090.8</v>
      </c>
      <c r="G806" s="153"/>
      <c r="H806" s="153"/>
    </row>
    <row r="807" spans="1:8" s="338" customFormat="1" ht="12.75" customHeight="1">
      <c r="A807" s="385">
        <v>7.3</v>
      </c>
      <c r="B807" s="336" t="s">
        <v>335</v>
      </c>
      <c r="C807" s="356">
        <v>38</v>
      </c>
      <c r="D807" s="339" t="s">
        <v>23</v>
      </c>
      <c r="E807" s="334">
        <v>70.61</v>
      </c>
      <c r="F807" s="335">
        <f t="shared" si="24"/>
        <v>2683.18</v>
      </c>
      <c r="G807" s="153"/>
      <c r="H807" s="153"/>
    </row>
    <row r="808" spans="1:8" s="338" customFormat="1" ht="12.75" customHeight="1">
      <c r="A808" s="385">
        <v>7.4</v>
      </c>
      <c r="B808" s="336" t="s">
        <v>336</v>
      </c>
      <c r="C808" s="356">
        <v>38</v>
      </c>
      <c r="D808" s="339" t="s">
        <v>23</v>
      </c>
      <c r="E808" s="334">
        <v>70.61</v>
      </c>
      <c r="F808" s="335">
        <f t="shared" si="24"/>
        <v>2683.18</v>
      </c>
      <c r="G808" s="153"/>
      <c r="H808" s="153"/>
    </row>
    <row r="809" spans="1:8" s="325" customFormat="1" ht="12.75" customHeight="1">
      <c r="A809" s="385"/>
      <c r="B809" s="340"/>
      <c r="C809" s="332"/>
      <c r="D809" s="333"/>
      <c r="E809" s="334"/>
      <c r="F809" s="335"/>
      <c r="G809" s="153"/>
      <c r="H809" s="153"/>
    </row>
    <row r="810" spans="1:8" s="325" customFormat="1" ht="12.75" customHeight="1">
      <c r="A810" s="377">
        <v>8</v>
      </c>
      <c r="B810" s="320" t="s">
        <v>337</v>
      </c>
      <c r="C810" s="341"/>
      <c r="D810" s="333"/>
      <c r="E810" s="334"/>
      <c r="F810" s="335"/>
      <c r="G810" s="153"/>
      <c r="H810" s="153"/>
    </row>
    <row r="811" spans="1:8" s="325" customFormat="1">
      <c r="A811" s="385">
        <v>8.1</v>
      </c>
      <c r="B811" s="90" t="s">
        <v>338</v>
      </c>
      <c r="C811" s="341">
        <v>100</v>
      </c>
      <c r="D811" s="333" t="s">
        <v>28</v>
      </c>
      <c r="E811" s="341">
        <v>32.5</v>
      </c>
      <c r="F811" s="342">
        <f t="shared" si="24"/>
        <v>3250</v>
      </c>
      <c r="G811" s="153"/>
      <c r="H811" s="153"/>
    </row>
    <row r="812" spans="1:8" s="325" customFormat="1" ht="12.75" customHeight="1">
      <c r="A812" s="385">
        <v>8.1999999999999993</v>
      </c>
      <c r="B812" s="90" t="s">
        <v>339</v>
      </c>
      <c r="C812" s="341">
        <v>40</v>
      </c>
      <c r="D812" s="333" t="s">
        <v>28</v>
      </c>
      <c r="E812" s="341">
        <v>42.59</v>
      </c>
      <c r="F812" s="342">
        <f t="shared" si="24"/>
        <v>1703.6</v>
      </c>
      <c r="G812" s="153"/>
      <c r="H812" s="153"/>
    </row>
    <row r="813" spans="1:8" s="345" customFormat="1" ht="12.75" customHeight="1">
      <c r="A813" s="387">
        <v>8.3000000000000007</v>
      </c>
      <c r="B813" s="90" t="s">
        <v>340</v>
      </c>
      <c r="C813" s="343">
        <v>40</v>
      </c>
      <c r="D813" s="344" t="s">
        <v>23</v>
      </c>
      <c r="E813" s="334">
        <v>4.55</v>
      </c>
      <c r="F813" s="335">
        <f t="shared" si="24"/>
        <v>182</v>
      </c>
      <c r="G813" s="153"/>
      <c r="H813" s="153"/>
    </row>
    <row r="814" spans="1:8" s="348" customFormat="1" ht="12.75" customHeight="1">
      <c r="A814" s="388">
        <v>8.4</v>
      </c>
      <c r="B814" s="346" t="s">
        <v>341</v>
      </c>
      <c r="C814" s="347">
        <v>6</v>
      </c>
      <c r="D814" s="333" t="s">
        <v>17</v>
      </c>
      <c r="E814" s="353">
        <v>247.13</v>
      </c>
      <c r="F814" s="335">
        <f t="shared" si="24"/>
        <v>1482.78</v>
      </c>
      <c r="G814" s="153"/>
      <c r="H814" s="153"/>
    </row>
    <row r="815" spans="1:8" s="348" customFormat="1" ht="12.75" customHeight="1">
      <c r="A815" s="389">
        <v>10</v>
      </c>
      <c r="B815" s="346" t="s">
        <v>342</v>
      </c>
      <c r="C815" s="347">
        <v>6</v>
      </c>
      <c r="D815" s="333" t="s">
        <v>17</v>
      </c>
      <c r="E815" s="353">
        <v>164.75</v>
      </c>
      <c r="F815" s="335">
        <f t="shared" si="24"/>
        <v>988.5</v>
      </c>
      <c r="G815" s="153"/>
      <c r="H815" s="153"/>
    </row>
    <row r="816" spans="1:8" s="23" customFormat="1">
      <c r="A816" s="7"/>
      <c r="B816" s="12" t="s">
        <v>344</v>
      </c>
      <c r="C816" s="9"/>
      <c r="D816" s="10"/>
      <c r="E816" s="25"/>
      <c r="F816" s="166">
        <f>SUM(F784:F815)</f>
        <v>441196.47</v>
      </c>
      <c r="G816" s="153"/>
      <c r="H816" s="153"/>
    </row>
    <row r="817" spans="1:15" s="23" customFormat="1">
      <c r="A817" s="7"/>
      <c r="B817" s="12"/>
      <c r="C817" s="9"/>
      <c r="D817" s="10"/>
      <c r="E817" s="25"/>
      <c r="F817" s="166"/>
      <c r="G817" s="153"/>
      <c r="H817" s="153"/>
    </row>
    <row r="818" spans="1:15" s="23" customFormat="1">
      <c r="A818" s="7"/>
      <c r="B818" s="12" t="s">
        <v>348</v>
      </c>
      <c r="C818" s="9"/>
      <c r="D818" s="10"/>
      <c r="E818" s="25"/>
      <c r="F818" s="166">
        <f>+F816+F781</f>
        <v>828153.92999999993</v>
      </c>
      <c r="G818" s="153"/>
      <c r="H818" s="153"/>
    </row>
    <row r="819" spans="1:15" s="23" customFormat="1">
      <c r="A819" s="7"/>
      <c r="B819" s="12"/>
      <c r="C819" s="9"/>
      <c r="D819" s="10"/>
      <c r="E819" s="25"/>
      <c r="F819" s="166"/>
      <c r="G819" s="153"/>
      <c r="H819" s="153"/>
    </row>
    <row r="820" spans="1:15" s="23" customFormat="1">
      <c r="A820" s="363"/>
      <c r="B820" s="362" t="s">
        <v>310</v>
      </c>
      <c r="C820" s="364"/>
      <c r="D820" s="365"/>
      <c r="E820" s="366"/>
      <c r="F820" s="367">
        <f>+F818+F773+F703</f>
        <v>1209231.97</v>
      </c>
      <c r="G820" s="153"/>
      <c r="H820" s="153"/>
    </row>
    <row r="821" spans="1:15" s="23" customFormat="1">
      <c r="A821" s="7"/>
      <c r="B821" s="12"/>
      <c r="C821" s="9"/>
      <c r="D821" s="10"/>
      <c r="E821" s="25"/>
      <c r="F821" s="166"/>
      <c r="G821" s="153"/>
      <c r="H821" s="153"/>
    </row>
    <row r="822" spans="1:15" s="23" customFormat="1" ht="25.5">
      <c r="A822" s="68"/>
      <c r="B822" s="396" t="s">
        <v>311</v>
      </c>
      <c r="C822" s="85"/>
      <c r="D822" s="65"/>
      <c r="E822" s="114"/>
      <c r="F822" s="176">
        <f>+F820+F687</f>
        <v>10217283.620000001</v>
      </c>
      <c r="G822" s="153"/>
      <c r="H822" s="153"/>
    </row>
    <row r="823" spans="1:15" s="23" customFormat="1" ht="25.5">
      <c r="A823" s="7"/>
      <c r="B823" s="359" t="s">
        <v>311</v>
      </c>
      <c r="C823" s="9"/>
      <c r="D823" s="10"/>
      <c r="E823" s="25"/>
      <c r="F823" s="166">
        <f>+F687+F820</f>
        <v>10217283.620000001</v>
      </c>
      <c r="G823" s="360"/>
    </row>
    <row r="824" spans="1:15" s="23" customFormat="1">
      <c r="A824" s="13"/>
      <c r="B824" s="13" t="s">
        <v>11</v>
      </c>
      <c r="C824" s="13"/>
      <c r="D824" s="13"/>
      <c r="E824" s="112"/>
      <c r="F824" s="166"/>
      <c r="I824" s="1"/>
      <c r="J824" s="1"/>
      <c r="K824" s="1"/>
      <c r="L824" s="1"/>
      <c r="M824" s="1"/>
      <c r="N824" s="1"/>
      <c r="O824" s="1"/>
    </row>
    <row r="825" spans="1:15" s="23" customFormat="1">
      <c r="A825" s="13"/>
      <c r="B825" s="14" t="s">
        <v>26</v>
      </c>
      <c r="C825" s="15">
        <v>0.04</v>
      </c>
      <c r="D825" s="13"/>
      <c r="E825" s="112"/>
      <c r="F825" s="150">
        <f>ROUND(($F$823*C825),2)+0.004</f>
        <v>408691.34400000004</v>
      </c>
      <c r="I825" s="1"/>
      <c r="J825" s="1"/>
      <c r="K825" s="1"/>
      <c r="L825" s="1"/>
      <c r="M825" s="1"/>
      <c r="N825" s="1"/>
      <c r="O825" s="1"/>
    </row>
    <row r="826" spans="1:15" s="23" customFormat="1">
      <c r="A826" s="13"/>
      <c r="B826" s="14" t="s">
        <v>25</v>
      </c>
      <c r="C826" s="15">
        <v>0.1</v>
      </c>
      <c r="D826" s="13"/>
      <c r="E826" s="112"/>
      <c r="F826" s="150">
        <f t="shared" ref="F826:F830" si="25">ROUND(($F$823*C826),2)</f>
        <v>1021728.36</v>
      </c>
      <c r="I826" s="1"/>
      <c r="J826" s="1"/>
      <c r="K826" s="1"/>
      <c r="L826" s="1"/>
      <c r="M826" s="1"/>
      <c r="N826" s="1"/>
      <c r="O826" s="1"/>
    </row>
    <row r="827" spans="1:15" s="23" customFormat="1">
      <c r="A827" s="13"/>
      <c r="B827" s="14" t="s">
        <v>66</v>
      </c>
      <c r="C827" s="15">
        <v>0.04</v>
      </c>
      <c r="D827" s="13"/>
      <c r="E827" s="112"/>
      <c r="F827" s="150">
        <f t="shared" si="25"/>
        <v>408691.34</v>
      </c>
      <c r="I827" s="1"/>
      <c r="J827" s="1"/>
      <c r="K827" s="1"/>
      <c r="L827" s="1"/>
      <c r="M827" s="1"/>
      <c r="N827" s="1"/>
      <c r="O827" s="1"/>
    </row>
    <row r="828" spans="1:15" s="23" customFormat="1">
      <c r="A828" s="13"/>
      <c r="B828" s="14" t="s">
        <v>41</v>
      </c>
      <c r="C828" s="15">
        <v>0.05</v>
      </c>
      <c r="D828" s="13"/>
      <c r="E828" s="112"/>
      <c r="F828" s="150">
        <f t="shared" si="25"/>
        <v>510864.18</v>
      </c>
      <c r="I828" s="1"/>
      <c r="J828" s="1"/>
      <c r="K828" s="1"/>
      <c r="L828" s="1"/>
      <c r="M828" s="1"/>
      <c r="N828" s="1"/>
      <c r="O828" s="1"/>
    </row>
    <row r="829" spans="1:15" s="23" customFormat="1">
      <c r="A829" s="13"/>
      <c r="B829" s="14" t="s">
        <v>62</v>
      </c>
      <c r="C829" s="15">
        <v>0.03</v>
      </c>
      <c r="D829" s="13"/>
      <c r="E829" s="112"/>
      <c r="F829" s="150">
        <f t="shared" si="25"/>
        <v>306518.51</v>
      </c>
      <c r="I829" s="1"/>
      <c r="J829" s="1"/>
      <c r="K829" s="1"/>
      <c r="L829" s="1"/>
      <c r="M829" s="1"/>
      <c r="N829" s="1"/>
      <c r="O829" s="1"/>
    </row>
    <row r="830" spans="1:15" s="23" customFormat="1">
      <c r="A830" s="13"/>
      <c r="B830" s="14" t="s">
        <v>63</v>
      </c>
      <c r="C830" s="15">
        <v>0.01</v>
      </c>
      <c r="D830" s="13"/>
      <c r="E830" s="112"/>
      <c r="F830" s="150">
        <f t="shared" si="25"/>
        <v>102172.84</v>
      </c>
      <c r="I830" s="1"/>
      <c r="J830" s="1"/>
      <c r="K830" s="1"/>
      <c r="L830" s="1"/>
      <c r="M830" s="1"/>
      <c r="N830" s="1"/>
      <c r="O830" s="1"/>
    </row>
    <row r="831" spans="1:15" s="23" customFormat="1">
      <c r="A831" s="13"/>
      <c r="B831" s="14" t="s">
        <v>243</v>
      </c>
      <c r="C831" s="15">
        <v>0.18</v>
      </c>
      <c r="D831" s="13"/>
      <c r="E831" s="112"/>
      <c r="F831" s="150">
        <f>ROUND(($F$826*C831),2)</f>
        <v>183911.1</v>
      </c>
      <c r="I831" s="1"/>
      <c r="J831" s="1"/>
      <c r="K831" s="1"/>
      <c r="L831" s="1"/>
      <c r="M831" s="1"/>
      <c r="N831" s="1"/>
      <c r="O831" s="1"/>
    </row>
    <row r="832" spans="1:15" s="23" customFormat="1">
      <c r="A832" s="13"/>
      <c r="B832" s="7" t="s">
        <v>43</v>
      </c>
      <c r="C832" s="16">
        <v>0.1</v>
      </c>
      <c r="D832" s="13"/>
      <c r="E832" s="112"/>
      <c r="F832" s="150"/>
      <c r="I832" s="1"/>
      <c r="J832" s="1"/>
      <c r="K832" s="1"/>
      <c r="L832" s="1"/>
      <c r="M832" s="1"/>
      <c r="N832" s="1"/>
      <c r="O832" s="1"/>
    </row>
    <row r="833" spans="1:15" s="23" customFormat="1">
      <c r="A833" s="13"/>
      <c r="B833" s="7" t="s">
        <v>244</v>
      </c>
      <c r="C833" s="16">
        <v>0.1</v>
      </c>
      <c r="D833" s="13"/>
      <c r="E833" s="112">
        <v>7865683.1600000001</v>
      </c>
      <c r="F833" s="150">
        <f>786568.32+0.004</f>
        <v>786568.32399999991</v>
      </c>
      <c r="I833" s="1"/>
      <c r="J833" s="1"/>
      <c r="K833" s="1"/>
      <c r="L833" s="1"/>
      <c r="M833" s="1"/>
      <c r="N833" s="1"/>
      <c r="O833" s="1"/>
    </row>
    <row r="834" spans="1:15" s="23" customFormat="1" ht="15">
      <c r="A834" s="13"/>
      <c r="B834" s="17" t="s">
        <v>245</v>
      </c>
      <c r="C834" s="275">
        <v>1</v>
      </c>
      <c r="D834" s="18" t="s">
        <v>2</v>
      </c>
      <c r="E834" s="113">
        <v>50000</v>
      </c>
      <c r="F834" s="150">
        <f>+E834*C834</f>
        <v>50000</v>
      </c>
      <c r="I834" s="1"/>
      <c r="J834" s="1"/>
      <c r="K834" s="1"/>
      <c r="L834" s="1"/>
      <c r="M834" s="1"/>
      <c r="N834" s="1"/>
      <c r="O834" s="1"/>
    </row>
    <row r="835" spans="1:15" s="23" customFormat="1">
      <c r="A835" s="13"/>
      <c r="B835" s="17" t="s">
        <v>277</v>
      </c>
      <c r="C835" s="16">
        <v>1E-3</v>
      </c>
      <c r="D835" s="18"/>
      <c r="E835" s="113"/>
      <c r="F835" s="150">
        <f>ROUND(($F$823*C835),2)</f>
        <v>10217.280000000001</v>
      </c>
      <c r="I835" s="1"/>
      <c r="J835" s="1"/>
      <c r="K835" s="1"/>
      <c r="L835" s="1"/>
      <c r="M835" s="1"/>
      <c r="N835" s="1"/>
      <c r="O835" s="1"/>
    </row>
    <row r="836" spans="1:15" s="23" customFormat="1">
      <c r="A836" s="407"/>
      <c r="B836" s="361" t="s">
        <v>42</v>
      </c>
      <c r="C836" s="408"/>
      <c r="D836" s="409"/>
      <c r="E836" s="410"/>
      <c r="F836" s="368">
        <f>SUM(F825:F835)</f>
        <v>3789363.2779999999</v>
      </c>
      <c r="I836" s="1"/>
      <c r="J836" s="1"/>
      <c r="K836" s="1"/>
      <c r="L836" s="1"/>
      <c r="M836" s="1"/>
      <c r="N836" s="1"/>
      <c r="O836" s="1"/>
    </row>
    <row r="837" spans="1:15" s="23" customFormat="1">
      <c r="A837" s="391"/>
      <c r="B837" s="395" t="s">
        <v>67</v>
      </c>
      <c r="C837" s="392"/>
      <c r="D837" s="393"/>
      <c r="E837" s="394"/>
      <c r="F837" s="390">
        <f>+F836+F823</f>
        <v>14006646.898000002</v>
      </c>
      <c r="G837" s="424"/>
      <c r="H837" s="417"/>
      <c r="I837" s="417"/>
      <c r="J837" s="417"/>
      <c r="K837" s="417"/>
      <c r="L837" s="417"/>
      <c r="M837" s="417"/>
      <c r="N837" s="425"/>
    </row>
    <row r="838" spans="1:15">
      <c r="A838" s="19"/>
      <c r="B838" s="20"/>
      <c r="C838" s="21"/>
      <c r="D838" s="22"/>
      <c r="E838" s="117"/>
      <c r="F838" s="276"/>
      <c r="G838" s="426"/>
      <c r="H838" s="418"/>
      <c r="I838" s="418"/>
      <c r="J838" s="418"/>
      <c r="K838" s="418"/>
      <c r="L838" s="418"/>
      <c r="M838" s="418"/>
      <c r="N838" s="427"/>
    </row>
    <row r="839" spans="1:15">
      <c r="A839" s="277"/>
      <c r="B839" s="278" t="s">
        <v>300</v>
      </c>
      <c r="C839" s="279"/>
      <c r="D839" s="279"/>
      <c r="E839" s="280"/>
      <c r="F839" s="281"/>
      <c r="G839" s="426"/>
      <c r="H839" s="418"/>
      <c r="I839" s="418"/>
      <c r="J839" s="418"/>
      <c r="K839" s="418"/>
      <c r="L839" s="418"/>
      <c r="M839" s="418"/>
      <c r="N839" s="427"/>
    </row>
    <row r="840" spans="1:15">
      <c r="A840" s="282" t="s">
        <v>301</v>
      </c>
      <c r="B840" s="422" t="s">
        <v>305</v>
      </c>
      <c r="C840" s="422"/>
      <c r="D840" s="422"/>
      <c r="E840" s="422"/>
      <c r="F840" s="422"/>
      <c r="G840" s="426"/>
      <c r="H840" s="418"/>
      <c r="I840" s="418"/>
      <c r="J840" s="418"/>
      <c r="K840" s="418"/>
      <c r="L840" s="418"/>
      <c r="M840" s="428"/>
      <c r="N840" s="429"/>
    </row>
    <row r="841" spans="1:15">
      <c r="A841" s="283"/>
      <c r="B841" s="422"/>
      <c r="C841" s="422"/>
      <c r="D841" s="422"/>
      <c r="E841" s="422"/>
      <c r="F841" s="422"/>
      <c r="G841" s="426"/>
      <c r="H841" s="418"/>
      <c r="I841" s="418"/>
      <c r="J841" s="418"/>
      <c r="K841" s="418"/>
      <c r="L841" s="418"/>
      <c r="M841" s="428"/>
      <c r="N841" s="429"/>
    </row>
    <row r="842" spans="1:15" s="23" customFormat="1">
      <c r="A842" s="103"/>
      <c r="B842" s="103"/>
      <c r="C842" s="103"/>
      <c r="D842" s="103"/>
      <c r="E842" s="115"/>
      <c r="F842" s="284"/>
      <c r="G842" s="430"/>
      <c r="L842" s="431"/>
      <c r="N842" s="432"/>
    </row>
    <row r="843" spans="1:15" s="23" customFormat="1">
      <c r="A843" s="282" t="s">
        <v>302</v>
      </c>
      <c r="B843" s="422" t="s">
        <v>304</v>
      </c>
      <c r="C843" s="422"/>
      <c r="D843" s="422"/>
      <c r="E843" s="422"/>
      <c r="F843" s="422"/>
    </row>
    <row r="844" spans="1:15" s="23" customFormat="1">
      <c r="A844" s="19"/>
      <c r="B844" s="422"/>
      <c r="C844" s="422"/>
      <c r="D844" s="422"/>
      <c r="E844" s="422"/>
      <c r="F844" s="422"/>
    </row>
    <row r="845" spans="1:15" s="23" customFormat="1">
      <c r="A845" s="19"/>
      <c r="B845" s="20"/>
      <c r="C845" s="21"/>
      <c r="D845" s="22"/>
      <c r="E845" s="117"/>
      <c r="F845" s="276"/>
    </row>
    <row r="846" spans="1:15" s="23" customFormat="1">
      <c r="A846" s="282" t="s">
        <v>312</v>
      </c>
      <c r="B846" s="422" t="s">
        <v>313</v>
      </c>
      <c r="C846" s="422"/>
      <c r="D846" s="422"/>
      <c r="E846" s="422"/>
      <c r="F846" s="422"/>
    </row>
    <row r="847" spans="1:15" s="23" customFormat="1">
      <c r="A847" s="19"/>
      <c r="B847" s="422"/>
      <c r="C847" s="422"/>
      <c r="D847" s="422"/>
      <c r="E847" s="422"/>
      <c r="F847" s="422"/>
    </row>
    <row r="848" spans="1:15" s="23" customFormat="1">
      <c r="A848" s="285"/>
      <c r="B848" s="286"/>
      <c r="C848" s="285"/>
      <c r="D848" s="286"/>
      <c r="E848" s="287"/>
      <c r="F848" s="286"/>
    </row>
    <row r="849" spans="1:14" s="23" customFormat="1">
      <c r="A849" s="288" t="s">
        <v>303</v>
      </c>
      <c r="B849" s="288"/>
      <c r="C849" s="420" t="s">
        <v>297</v>
      </c>
      <c r="D849" s="420"/>
      <c r="E849" s="420"/>
      <c r="F849" s="420"/>
    </row>
    <row r="850" spans="1:14" s="23" customFormat="1">
      <c r="A850" s="289"/>
      <c r="B850" s="289"/>
      <c r="C850" s="289"/>
      <c r="D850" s="289"/>
      <c r="E850" s="290"/>
      <c r="F850" s="289"/>
    </row>
    <row r="851" spans="1:14" s="23" customFormat="1">
      <c r="A851" s="289"/>
      <c r="B851" s="289"/>
      <c r="C851" s="289"/>
      <c r="D851" s="289"/>
      <c r="E851" s="290"/>
      <c r="F851" s="289"/>
    </row>
    <row r="852" spans="1:14" s="23" customFormat="1">
      <c r="A852" s="291"/>
      <c r="B852" s="292" t="s">
        <v>351</v>
      </c>
      <c r="C852" s="421" t="s">
        <v>314</v>
      </c>
      <c r="D852" s="421"/>
      <c r="E852" s="421"/>
      <c r="F852" s="421"/>
    </row>
    <row r="853" spans="1:14" s="23" customFormat="1">
      <c r="A853" s="289"/>
      <c r="B853" s="293" t="s">
        <v>350</v>
      </c>
      <c r="C853" s="420" t="s">
        <v>315</v>
      </c>
      <c r="D853" s="420"/>
      <c r="E853" s="420"/>
      <c r="F853" s="420"/>
    </row>
    <row r="854" spans="1:14" s="23" customFormat="1" ht="25.5" customHeight="1">
      <c r="A854" s="289"/>
      <c r="B854" s="369"/>
      <c r="C854" s="419"/>
      <c r="D854" s="419"/>
      <c r="E854" s="419"/>
      <c r="F854" s="419"/>
    </row>
    <row r="855" spans="1:14" s="23" customFormat="1">
      <c r="A855" s="289"/>
      <c r="B855" s="294"/>
      <c r="C855" s="289"/>
      <c r="D855" s="289"/>
      <c r="E855" s="290"/>
      <c r="F855" s="289"/>
    </row>
    <row r="856" spans="1:14" s="23" customFormat="1">
      <c r="A856" s="289"/>
      <c r="B856" s="294"/>
      <c r="C856" s="289"/>
      <c r="D856" s="289"/>
      <c r="E856" s="290"/>
      <c r="F856" s="289"/>
    </row>
    <row r="857" spans="1:14" s="23" customFormat="1">
      <c r="A857" s="289"/>
      <c r="B857" s="294"/>
      <c r="C857" s="289"/>
      <c r="D857" s="289"/>
      <c r="E857" s="290"/>
      <c r="F857" s="289"/>
    </row>
    <row r="858" spans="1:14" s="23" customFormat="1">
      <c r="A858" s="289"/>
      <c r="B858" s="294"/>
      <c r="C858" s="289"/>
      <c r="D858" s="289"/>
      <c r="E858" s="290"/>
      <c r="F858" s="289"/>
    </row>
    <row r="859" spans="1:14" s="23" customFormat="1">
      <c r="A859" s="289"/>
      <c r="B859" s="294"/>
      <c r="C859" s="289"/>
      <c r="D859" s="289"/>
      <c r="E859" s="290"/>
      <c r="F859" s="289"/>
    </row>
    <row r="860" spans="1:14" s="23" customFormat="1">
      <c r="A860" s="295"/>
      <c r="B860" s="420" t="s">
        <v>316</v>
      </c>
      <c r="C860" s="420"/>
      <c r="D860" s="420"/>
      <c r="E860" s="420"/>
      <c r="F860" s="289"/>
    </row>
    <row r="861" spans="1:14" s="23" customFormat="1">
      <c r="A861" s="289"/>
      <c r="B861" s="289"/>
      <c r="C861" s="289"/>
      <c r="D861" s="289"/>
      <c r="E861" s="290"/>
      <c r="F861" s="289"/>
    </row>
    <row r="862" spans="1:14" s="23" customFormat="1">
      <c r="A862" s="291"/>
      <c r="B862" s="421" t="s">
        <v>317</v>
      </c>
      <c r="C862" s="421"/>
      <c r="D862" s="421"/>
      <c r="E862" s="421"/>
      <c r="F862" s="291"/>
      <c r="G862" s="1"/>
      <c r="H862" s="1"/>
      <c r="I862" s="1"/>
      <c r="J862" s="1"/>
      <c r="K862" s="1"/>
      <c r="L862" s="1"/>
      <c r="M862" s="1"/>
      <c r="N862" s="1"/>
    </row>
    <row r="863" spans="1:14" s="23" customFormat="1">
      <c r="A863" s="289"/>
      <c r="B863" s="420" t="s">
        <v>298</v>
      </c>
      <c r="C863" s="420"/>
      <c r="D863" s="420"/>
      <c r="E863" s="420"/>
      <c r="F863" s="289"/>
      <c r="G863" s="1"/>
      <c r="H863" s="1"/>
      <c r="I863" s="1"/>
      <c r="J863" s="1"/>
      <c r="K863" s="1"/>
      <c r="L863" s="1"/>
      <c r="M863" s="1"/>
      <c r="N863" s="1"/>
    </row>
    <row r="864" spans="1:14">
      <c r="A864" s="289"/>
      <c r="B864" s="423" t="s">
        <v>299</v>
      </c>
      <c r="C864" s="423"/>
      <c r="D864" s="423"/>
      <c r="E864" s="423"/>
      <c r="F864" s="289"/>
    </row>
    <row r="865" spans="1:6">
      <c r="A865" s="11"/>
      <c r="B865" s="11"/>
      <c r="C865" s="11"/>
      <c r="D865" s="11"/>
      <c r="E865" s="106"/>
      <c r="F865" s="142"/>
    </row>
    <row r="866" spans="1:6">
      <c r="A866" s="11"/>
      <c r="B866" s="11"/>
      <c r="C866" s="11"/>
      <c r="D866" s="11"/>
      <c r="E866" s="106"/>
      <c r="F866" s="142"/>
    </row>
    <row r="867" spans="1:6">
      <c r="A867" s="11"/>
      <c r="B867" s="11"/>
      <c r="C867" s="11"/>
      <c r="D867" s="11"/>
      <c r="E867" s="106"/>
      <c r="F867" s="142"/>
    </row>
    <row r="868" spans="1:6">
      <c r="A868" s="11"/>
      <c r="B868" s="11"/>
      <c r="C868" s="11"/>
      <c r="D868" s="11"/>
      <c r="E868" s="106"/>
      <c r="F868" s="142"/>
    </row>
    <row r="869" spans="1:6">
      <c r="A869" s="11"/>
      <c r="B869" s="11"/>
      <c r="C869" s="11"/>
      <c r="D869" s="11"/>
      <c r="E869" s="106"/>
      <c r="F869" s="142"/>
    </row>
    <row r="874" spans="1:6">
      <c r="E874" s="116"/>
      <c r="F874" s="296"/>
    </row>
    <row r="875" spans="1:6">
      <c r="E875" s="116"/>
      <c r="F875" s="296"/>
    </row>
    <row r="876" spans="1:6">
      <c r="E876" s="116"/>
      <c r="F876" s="296"/>
    </row>
    <row r="877" spans="1:6">
      <c r="E877" s="116"/>
      <c r="F877" s="296"/>
    </row>
    <row r="878" spans="1:6">
      <c r="E878" s="116"/>
      <c r="F878" s="296"/>
    </row>
    <row r="879" spans="1:6">
      <c r="E879" s="116"/>
      <c r="F879" s="296"/>
    </row>
    <row r="880" spans="1:6">
      <c r="E880" s="116"/>
      <c r="F880" s="296"/>
    </row>
    <row r="881" spans="5:6">
      <c r="E881" s="116"/>
      <c r="F881" s="296"/>
    </row>
    <row r="882" spans="5:6">
      <c r="E882" s="116"/>
      <c r="F882" s="296"/>
    </row>
    <row r="883" spans="5:6">
      <c r="E883" s="116"/>
      <c r="F883" s="296"/>
    </row>
    <row r="884" spans="5:6">
      <c r="E884" s="116"/>
      <c r="F884" s="296"/>
    </row>
    <row r="885" spans="5:6">
      <c r="E885" s="116"/>
      <c r="F885" s="296"/>
    </row>
    <row r="886" spans="5:6">
      <c r="E886" s="116"/>
      <c r="F886" s="296"/>
    </row>
    <row r="887" spans="5:6">
      <c r="E887" s="116"/>
      <c r="F887" s="296"/>
    </row>
    <row r="888" spans="5:6">
      <c r="E888" s="116"/>
      <c r="F888" s="296"/>
    </row>
    <row r="889" spans="5:6">
      <c r="E889" s="116"/>
      <c r="F889" s="296"/>
    </row>
    <row r="890" spans="5:6">
      <c r="E890" s="116"/>
      <c r="F890" s="296"/>
    </row>
    <row r="891" spans="5:6">
      <c r="E891" s="116"/>
      <c r="F891" s="296"/>
    </row>
    <row r="892" spans="5:6">
      <c r="E892" s="116"/>
      <c r="F892" s="296"/>
    </row>
    <row r="893" spans="5:6">
      <c r="E893" s="116"/>
      <c r="F893" s="296"/>
    </row>
    <row r="894" spans="5:6">
      <c r="E894" s="116"/>
      <c r="F894" s="296"/>
    </row>
    <row r="895" spans="5:6">
      <c r="E895" s="116"/>
      <c r="F895" s="296"/>
    </row>
    <row r="896" spans="5:6">
      <c r="E896" s="116"/>
      <c r="F896" s="296"/>
    </row>
    <row r="897" spans="5:6">
      <c r="E897" s="116"/>
      <c r="F897" s="296"/>
    </row>
    <row r="898" spans="5:6">
      <c r="E898" s="116"/>
      <c r="F898" s="296"/>
    </row>
    <row r="899" spans="5:6">
      <c r="E899" s="116"/>
      <c r="F899" s="296"/>
    </row>
    <row r="900" spans="5:6">
      <c r="E900" s="116"/>
      <c r="F900" s="296"/>
    </row>
    <row r="901" spans="5:6">
      <c r="E901" s="116"/>
      <c r="F901" s="296"/>
    </row>
    <row r="902" spans="5:6">
      <c r="E902" s="116"/>
      <c r="F902" s="296"/>
    </row>
    <row r="903" spans="5:6">
      <c r="E903" s="116"/>
      <c r="F903" s="296"/>
    </row>
    <row r="904" spans="5:6">
      <c r="E904" s="116"/>
      <c r="F904" s="296"/>
    </row>
    <row r="905" spans="5:6">
      <c r="E905" s="116"/>
      <c r="F905" s="296"/>
    </row>
    <row r="906" spans="5:6">
      <c r="E906" s="116"/>
      <c r="F906" s="296"/>
    </row>
    <row r="907" spans="5:6">
      <c r="E907" s="116"/>
      <c r="F907" s="296"/>
    </row>
    <row r="908" spans="5:6">
      <c r="E908" s="116"/>
      <c r="F908" s="296"/>
    </row>
    <row r="909" spans="5:6">
      <c r="E909" s="116"/>
      <c r="F909" s="296"/>
    </row>
    <row r="910" spans="5:6">
      <c r="E910" s="116"/>
      <c r="F910" s="296"/>
    </row>
    <row r="911" spans="5:6">
      <c r="E911" s="116"/>
      <c r="F911" s="296"/>
    </row>
    <row r="912" spans="5:6">
      <c r="E912" s="116"/>
      <c r="F912" s="296"/>
    </row>
    <row r="913" spans="5:6">
      <c r="E913" s="116"/>
      <c r="F913" s="296"/>
    </row>
    <row r="914" spans="5:6">
      <c r="E914" s="116"/>
      <c r="F914" s="296"/>
    </row>
    <row r="915" spans="5:6">
      <c r="E915" s="116"/>
      <c r="F915" s="296"/>
    </row>
    <row r="916" spans="5:6">
      <c r="E916" s="116"/>
      <c r="F916" s="296"/>
    </row>
    <row r="917" spans="5:6">
      <c r="E917" s="116"/>
      <c r="F917" s="296"/>
    </row>
    <row r="918" spans="5:6">
      <c r="E918" s="116"/>
      <c r="F918" s="296"/>
    </row>
    <row r="919" spans="5:6">
      <c r="E919" s="116"/>
      <c r="F919" s="296"/>
    </row>
    <row r="920" spans="5:6">
      <c r="E920" s="116"/>
      <c r="F920" s="296"/>
    </row>
    <row r="921" spans="5:6">
      <c r="E921" s="116"/>
      <c r="F921" s="296"/>
    </row>
    <row r="922" spans="5:6">
      <c r="E922" s="116"/>
      <c r="F922" s="296"/>
    </row>
    <row r="923" spans="5:6">
      <c r="E923" s="116"/>
      <c r="F923" s="296"/>
    </row>
    <row r="924" spans="5:6">
      <c r="E924" s="116"/>
      <c r="F924" s="296"/>
    </row>
    <row r="925" spans="5:6">
      <c r="E925" s="116"/>
      <c r="F925" s="296"/>
    </row>
    <row r="926" spans="5:6">
      <c r="E926" s="116"/>
      <c r="F926" s="296"/>
    </row>
  </sheetData>
  <mergeCells count="36">
    <mergeCell ref="M837:N837"/>
    <mergeCell ref="M838:N839"/>
    <mergeCell ref="M840:N841"/>
    <mergeCell ref="B863:E863"/>
    <mergeCell ref="B864:E864"/>
    <mergeCell ref="G837:H837"/>
    <mergeCell ref="I837:J837"/>
    <mergeCell ref="K837:L837"/>
    <mergeCell ref="G838:H839"/>
    <mergeCell ref="I838:J839"/>
    <mergeCell ref="K838:L839"/>
    <mergeCell ref="G840:H841"/>
    <mergeCell ref="I840:J841"/>
    <mergeCell ref="C849:F849"/>
    <mergeCell ref="C852:F852"/>
    <mergeCell ref="C853:F853"/>
    <mergeCell ref="C854:F854"/>
    <mergeCell ref="B860:E860"/>
    <mergeCell ref="B862:E862"/>
    <mergeCell ref="I649:J650"/>
    <mergeCell ref="K649:L650"/>
    <mergeCell ref="B840:F841"/>
    <mergeCell ref="B843:F844"/>
    <mergeCell ref="B846:F847"/>
    <mergeCell ref="K840:L841"/>
    <mergeCell ref="A11:F11"/>
    <mergeCell ref="I644:J644"/>
    <mergeCell ref="K644:L644"/>
    <mergeCell ref="I645:J646"/>
    <mergeCell ref="K645:L646"/>
    <mergeCell ref="A9:B9"/>
    <mergeCell ref="A2:F2"/>
    <mergeCell ref="A3:F3"/>
    <mergeCell ref="A4:F4"/>
    <mergeCell ref="A6:F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scale="92" orientation="portrait" r:id="rId1"/>
  <headerFooter>
    <oddFooter>&amp;C&amp;P/&amp;N</oddFooter>
  </headerFooter>
  <rowBreaks count="20" manualBreakCount="20">
    <brk id="56" max="5" man="1"/>
    <brk id="100" max="5" man="1"/>
    <brk id="145" max="5" man="1"/>
    <brk id="187" max="5" man="1"/>
    <brk id="229" max="5" man="1"/>
    <brk id="272" max="5" man="1"/>
    <brk id="313" max="5" man="1"/>
    <brk id="352" max="5" man="1"/>
    <brk id="385" max="5" man="1"/>
    <brk id="422" max="5" man="1"/>
    <brk id="457" max="5" man="1"/>
    <brk id="504" max="5" man="1"/>
    <brk id="546" max="5" man="1"/>
    <brk id="580" max="5" man="1"/>
    <brk id="622" max="5" man="1"/>
    <brk id="661" max="5" man="1"/>
    <brk id="703" max="5" man="1"/>
    <brk id="748" max="5" man="1"/>
    <brk id="788" max="5" man="1"/>
    <brk id="82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 No.3 DSFO </vt:lpstr>
      <vt:lpstr>'PRES. ACT. No.3 DSFO '!Área_de_impresión</vt:lpstr>
      <vt:lpstr>'PRES. ACT. No.3 DSFO '!Títulos_a_imprimir</vt:lpstr>
    </vt:vector>
  </TitlesOfParts>
  <Company>cccc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</dc:creator>
  <cp:lastModifiedBy>Fiordaliza Altagracia Guillén Sarante</cp:lastModifiedBy>
  <cp:lastPrinted>2022-08-09T19:57:32Z</cp:lastPrinted>
  <dcterms:created xsi:type="dcterms:W3CDTF">2011-03-10T10:53:11Z</dcterms:created>
  <dcterms:modified xsi:type="dcterms:W3CDTF">2022-08-12T16:22:32Z</dcterms:modified>
</cp:coreProperties>
</file>