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82A7410-22B2-4650-8724-4674DA228FE6}" xr6:coauthVersionLast="47" xr6:coauthVersionMax="47" xr10:uidLastSave="{00000000-0000-0000-0000-000000000000}"/>
  <bookViews>
    <workbookView xWindow="-120" yWindow="-120" windowWidth="20730" windowHeight="11160" xr2:uid="{04BAB6FD-DD52-4A85-8B95-53446538A4F2}"/>
  </bookViews>
  <sheets>
    <sheet name="PRESUPUESTO NUE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G62" i="1"/>
  <c r="G19" i="1"/>
  <c r="G20" i="1"/>
  <c r="G21" i="1"/>
  <c r="G22" i="1"/>
  <c r="G25" i="1"/>
  <c r="G26" i="1"/>
  <c r="G29" i="1"/>
  <c r="G30" i="1"/>
  <c r="G33" i="1"/>
  <c r="G34" i="1"/>
  <c r="G37" i="1"/>
  <c r="G38" i="1"/>
  <c r="G39" i="1"/>
  <c r="G40" i="1"/>
  <c r="G41" i="1"/>
  <c r="G42" i="1"/>
  <c r="G43" i="1"/>
  <c r="G44" i="1"/>
  <c r="G47" i="1"/>
  <c r="G48" i="1"/>
  <c r="G49" i="1"/>
  <c r="G50" i="1"/>
  <c r="G51" i="1"/>
  <c r="G54" i="1"/>
  <c r="G57" i="1"/>
  <c r="G16" i="1"/>
  <c r="G59" i="1" l="1"/>
  <c r="G64" i="1"/>
  <c r="G66" i="1" l="1"/>
  <c r="G74" i="1" s="1"/>
  <c r="G77" i="1"/>
  <c r="G69" i="1" l="1"/>
  <c r="G76" i="1" s="1"/>
  <c r="G73" i="1"/>
  <c r="G75" i="1"/>
  <c r="G72" i="1"/>
  <c r="G70" i="1"/>
  <c r="G71" i="1"/>
  <c r="G78" i="1"/>
  <c r="G79" i="1" l="1"/>
  <c r="G81" i="1" s="1"/>
</calcChain>
</file>

<file path=xl/sharedStrings.xml><?xml version="1.0" encoding="utf-8"?>
<sst xmlns="http://schemas.openxmlformats.org/spreadsheetml/2006/main" count="180" uniqueCount="144">
  <si>
    <t>PARTIDA</t>
  </si>
  <si>
    <t xml:space="preserve">DESCRIPCION </t>
  </si>
  <si>
    <t>CANTIDAD</t>
  </si>
  <si>
    <t>UD</t>
  </si>
  <si>
    <t>P.U. (RD$)</t>
  </si>
  <si>
    <t>VALOR (RD$)</t>
  </si>
  <si>
    <t>A</t>
  </si>
  <si>
    <t>Replanteo</t>
  </si>
  <si>
    <t>3,192.00</t>
  </si>
  <si>
    <t>M</t>
  </si>
  <si>
    <t>LINEA DE CONDUCCION Y REDES</t>
  </si>
  <si>
    <t>MOVIMIENTO DE TIERRA</t>
  </si>
  <si>
    <t>2.1</t>
  </si>
  <si>
    <t>2,414.72</t>
  </si>
  <si>
    <t>2.3</t>
  </si>
  <si>
    <t>223.44</t>
  </si>
  <si>
    <t>M3</t>
  </si>
  <si>
    <t>2.4</t>
  </si>
  <si>
    <t>1,990.29</t>
  </si>
  <si>
    <t>M3C</t>
  </si>
  <si>
    <t>2.2</t>
  </si>
  <si>
    <t>530.54</t>
  </si>
  <si>
    <t>M3E</t>
  </si>
  <si>
    <t>SUMINISTRO DE TUBERIA</t>
  </si>
  <si>
    <t>3.1</t>
  </si>
  <si>
    <t>De ǿ4" PVC SDR-26 C/J. G+2% de perdidas</t>
  </si>
  <si>
    <t>2,162.40</t>
  </si>
  <si>
    <t>897.00</t>
  </si>
  <si>
    <t>De ǿ3" PVC SDR-26 C/J. G+2% de perdidas</t>
  </si>
  <si>
    <t>3.2</t>
  </si>
  <si>
    <t>1,093.44</t>
  </si>
  <si>
    <t>COLOCACION DE TUBERIA</t>
  </si>
  <si>
    <t>4.1</t>
  </si>
  <si>
    <t>4.2</t>
  </si>
  <si>
    <t>2,120.00</t>
  </si>
  <si>
    <t>32.27</t>
  </si>
  <si>
    <t>1,072.00</t>
  </si>
  <si>
    <t>PRUEBA HIDROSTATICA</t>
  </si>
  <si>
    <t>5.1</t>
  </si>
  <si>
    <t>5.2</t>
  </si>
  <si>
    <t>SUMINISTRO Y COLOCACION PIEZAS ESPECIALES, PVC SCH-40</t>
  </si>
  <si>
    <t>6.1</t>
  </si>
  <si>
    <t xml:space="preserve"> De ǿ4" PVC SDR-26 C/J. G </t>
  </si>
  <si>
    <r>
      <t>Codo de  ǿ4"x 90</t>
    </r>
    <r>
      <rPr>
        <sz val="12"/>
        <color theme="1"/>
        <rFont val="Calibri"/>
        <family val="2"/>
      </rPr>
      <t>°</t>
    </r>
  </si>
  <si>
    <t>1.00</t>
  </si>
  <si>
    <t>442.11</t>
  </si>
  <si>
    <r>
      <t>Codo de  ǿ4"x 45</t>
    </r>
    <r>
      <rPr>
        <sz val="12"/>
        <color theme="1"/>
        <rFont val="Calibri"/>
        <family val="2"/>
      </rPr>
      <t>°</t>
    </r>
  </si>
  <si>
    <t>25.00</t>
  </si>
  <si>
    <t>369.90</t>
  </si>
  <si>
    <r>
      <t>Codo de  ǿ3"x 90</t>
    </r>
    <r>
      <rPr>
        <sz val="12"/>
        <color theme="1"/>
        <rFont val="Calibri"/>
        <family val="2"/>
      </rPr>
      <t>°</t>
    </r>
  </si>
  <si>
    <t>289.48</t>
  </si>
  <si>
    <r>
      <t>Codo de  ǿ3"x 45</t>
    </r>
    <r>
      <rPr>
        <sz val="12"/>
        <color theme="1"/>
        <rFont val="Calibri"/>
        <family val="2"/>
      </rPr>
      <t>°</t>
    </r>
  </si>
  <si>
    <t>219.11</t>
  </si>
  <si>
    <t>Tee de  ǿ4"x 3"</t>
  </si>
  <si>
    <t>326.39</t>
  </si>
  <si>
    <t>564.71</t>
  </si>
  <si>
    <t>95.36</t>
  </si>
  <si>
    <t>Anclaje de H.A. F'c= 180 KG/CM2, para piezas según detalle</t>
  </si>
  <si>
    <t>3.90</t>
  </si>
  <si>
    <t>6.2</t>
  </si>
  <si>
    <t>6.3</t>
  </si>
  <si>
    <t>6.4</t>
  </si>
  <si>
    <t>6.5</t>
  </si>
  <si>
    <t>6.6</t>
  </si>
  <si>
    <t>6.7</t>
  </si>
  <si>
    <t>6.8</t>
  </si>
  <si>
    <t>SUMINISTRO Y COLOCACION DE VALVULAS</t>
  </si>
  <si>
    <t>7.1</t>
  </si>
  <si>
    <t>3.00</t>
  </si>
  <si>
    <t>9.00</t>
  </si>
  <si>
    <t>2.00</t>
  </si>
  <si>
    <t>27,844.60</t>
  </si>
  <si>
    <t>7.2</t>
  </si>
  <si>
    <t>6.00</t>
  </si>
  <si>
    <t>34,444.57</t>
  </si>
  <si>
    <t>7.3</t>
  </si>
  <si>
    <t>31,493.13</t>
  </si>
  <si>
    <t>7.4</t>
  </si>
  <si>
    <t>7.5</t>
  </si>
  <si>
    <t>8.00</t>
  </si>
  <si>
    <t>ACOMETIDAS</t>
  </si>
  <si>
    <t>8.1</t>
  </si>
  <si>
    <t>21.00</t>
  </si>
  <si>
    <t>5,582.00</t>
  </si>
  <si>
    <t>3,192.01</t>
  </si>
  <si>
    <t>SUB TOTAL FASE A</t>
  </si>
  <si>
    <t>VARIOS</t>
  </si>
  <si>
    <t>B</t>
  </si>
  <si>
    <t xml:space="preserve">Valla anunciando obra 4´x 8´impresión full color, conteniendo logo de INAPA, nombre proyecto y contratista en tubos galvanizados 1 1/2 x 1 1/2 soportes en tubo cuadrado 4 x 4 </t>
  </si>
  <si>
    <t>Campamento (Inc. Alquiler de casa con o sin solar y caseta de materiales)</t>
  </si>
  <si>
    <t>Meses</t>
  </si>
  <si>
    <t>SUB-TOTAL FASE B</t>
  </si>
  <si>
    <t>SUB-TOTAL GENERAL</t>
  </si>
  <si>
    <t>GASTOS INDIRECTOS</t>
  </si>
  <si>
    <t>Honorarios profesionales</t>
  </si>
  <si>
    <t>10.00%</t>
  </si>
  <si>
    <t>Gastos Administrativos</t>
  </si>
  <si>
    <t>3.00%</t>
  </si>
  <si>
    <t>4.00%</t>
  </si>
  <si>
    <t>5.00%</t>
  </si>
  <si>
    <t>Gastos de Transporte</t>
  </si>
  <si>
    <t>4.5%</t>
  </si>
  <si>
    <t>Ley 6-86</t>
  </si>
  <si>
    <t>1.00%</t>
  </si>
  <si>
    <t>CODIA</t>
  </si>
  <si>
    <t>0.10%</t>
  </si>
  <si>
    <t>ITBIS ( Ley 07-2007)</t>
  </si>
  <si>
    <t>18.00%</t>
  </si>
  <si>
    <t>Imprevistos</t>
  </si>
  <si>
    <t>Mantenimiento y Operación Sistemas INAPA</t>
  </si>
  <si>
    <t>TOTAL GASTOS INDIRECTOS</t>
  </si>
  <si>
    <t>TOTAL A EJECUTAR</t>
  </si>
  <si>
    <t xml:space="preserve"> De ǿ3" PVC SDR-26 C/J. G </t>
  </si>
  <si>
    <t xml:space="preserve"> De ǿ4" PVC SDR-26 C/J. G (tramo con acometidas)</t>
  </si>
  <si>
    <t>Excavación material compacto C/equipo</t>
  </si>
  <si>
    <t>Suministro y colocación asiento de arena e=0.10 M</t>
  </si>
  <si>
    <t>Colocación y compactación de relleno C/compactador mecánico en capas de 0.20 M. C/material producto de la excavación.</t>
  </si>
  <si>
    <t>Bote de material con camión D=5 KM (incluye carguío y esparcimiento en botadero)</t>
  </si>
  <si>
    <t xml:space="preserve"> De ǿ3" PVC SDR-26 C/J. G (tramo con acometidas)</t>
  </si>
  <si>
    <t>Reducción de  ǿ4"x 3"</t>
  </si>
  <si>
    <t>Tapón de  ǿ3"</t>
  </si>
  <si>
    <t>Válvula de compuerta H.F. de   ǿ3" 150 PSI, platillada completa</t>
  </si>
  <si>
    <t>Válvula  de aire combinada H.F. de  ǿ1" 150 PSI</t>
  </si>
  <si>
    <t>Registro para válvula de aire, según detalle</t>
  </si>
  <si>
    <t>Suministro y colocación caja telescópica, según detalle</t>
  </si>
  <si>
    <t>Acometida rural, incluye válvula de paso c/ polietileno desde una tubería de  ǿ3"</t>
  </si>
  <si>
    <t>Señalización, control, manejo de transito y seguridad en la vía , (incluye uso de letreros con base en angulares, uso de conos refractarios, luces intermitentes color ámbar con recarga solar, barreras de peligro naranjas y hombres con banderolas)</t>
  </si>
  <si>
    <t>Limpieza continua y final (obreros, camión y herramientas menores) con tramos de alta pendiente</t>
  </si>
  <si>
    <t>Seguros, Pólizas y Fianzas</t>
  </si>
  <si>
    <t>Supervisión de la Obra</t>
  </si>
  <si>
    <t>Válvula de compuerta H.F. de   ǿ4" 150 PSI, platillada completa</t>
  </si>
  <si>
    <t xml:space="preserve">         ING. WINNIE VARGAS GONZALEZ</t>
  </si>
  <si>
    <t xml:space="preserve">                          CODIA 17089</t>
  </si>
  <si>
    <t xml:space="preserve">PREPARADO POR </t>
  </si>
  <si>
    <t>_____________________________________</t>
  </si>
  <si>
    <t xml:space="preserve">INSTITUTO NACIONAL DE AGUAS POTABLES Y ALCANTARILLADOS </t>
  </si>
  <si>
    <t>***INAPA**</t>
  </si>
  <si>
    <t>DIRECCION DE INGENIERIA</t>
  </si>
  <si>
    <t>DEPARTAMENTO DE COSTOS Y PRESUPUESTOS</t>
  </si>
  <si>
    <t>ZONA: I</t>
  </si>
  <si>
    <t>E0+700 HASTA E2+820.</t>
  </si>
  <si>
    <t>OBRA: ACUEDUCTO MULTIPLE LOS LIMONES- EL COPEY A LOMA ATRAVESADA, LINEA DE CONDUCCION Y REDES DESDE ESTACION E0+700 HASTA E2+820.</t>
  </si>
  <si>
    <t>PROVINCIA: MONTE CRISTI</t>
  </si>
  <si>
    <t>MONTECRISITI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</si>
</sst>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2" fontId="0" fillId="0" borderId="0" xfId="0" applyNumberFormat="1"/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2"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Estilo de tabla 1" pivot="0" count="0" xr9:uid="{37B1C961-3A99-40E0-AF1B-6BD51BA717B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330200</xdr:colOff>
      <xdr:row>1</xdr:row>
      <xdr:rowOff>165100</xdr:rowOff>
    </xdr:from>
    <xdr:ext cx="1047750" cy="889000"/>
    <xdr:pic>
      <xdr:nvPicPr>
        <xdr:cNvPr id="7" name="image1.jpeg">
          <a:extLst>
            <a:ext uri="{FF2B5EF4-FFF2-40B4-BE49-F238E27FC236}">
              <a16:creationId xmlns:a16="http://schemas.microsoft.com/office/drawing/2014/main" id="{68E40408-1B2F-4307-8586-04A35CD10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165100"/>
          <a:ext cx="1047750" cy="88900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FF73FB-CECE-485E-91B9-45D55EB38274}" name="Tabla1" displayName="Tabla1" ref="B14:G81" totalsRowShown="0" headerRowDxfId="1">
  <autoFilter ref="B14:G81" xr:uid="{63FF73FB-CECE-485E-91B9-45D55EB38274}"/>
  <tableColumns count="6">
    <tableColumn id="1" xr3:uid="{7B7607BB-D2FF-453A-982B-A05EA2B8C5F4}" name="PARTIDA" dataDxfId="0"/>
    <tableColumn id="2" xr3:uid="{F09145E0-C6F1-45AF-98EA-2F48B3313807}" name="DESCRIPCION "/>
    <tableColumn id="3" xr3:uid="{85D39EFF-A699-4037-84CC-A5F505348325}" name="CANTIDAD"/>
    <tableColumn id="4" xr3:uid="{31B1B51C-2E9F-4A99-8A37-B557D8CAF99D}" name="UD"/>
    <tableColumn id="5" xr3:uid="{E0DE83AE-C27A-43FA-B46E-DB1322EA0A18}" name="P.U. (RD$)"/>
    <tableColumn id="6" xr3:uid="{DA51AFDF-4C58-4CC1-853A-454D536D97E1}" name="VALOR (RD$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627AC-3AD7-48D5-A9B3-622F4A92C59B}">
  <dimension ref="A3:H87"/>
  <sheetViews>
    <sheetView tabSelected="1" topLeftCell="A67" workbookViewId="0">
      <selection activeCell="H11" sqref="H11"/>
    </sheetView>
  </sheetViews>
  <sheetFormatPr baseColWidth="10" defaultRowHeight="15" x14ac:dyDescent="0.25"/>
  <cols>
    <col min="2" max="2" width="12.7109375" customWidth="1"/>
    <col min="3" max="3" width="53.28515625" customWidth="1"/>
    <col min="4" max="4" width="20.7109375" customWidth="1"/>
    <col min="5" max="5" width="10.7109375" customWidth="1"/>
    <col min="6" max="7" width="20.7109375" customWidth="1"/>
  </cols>
  <sheetData>
    <row r="3" spans="1:7" x14ac:dyDescent="0.25">
      <c r="B3" s="25"/>
      <c r="C3" s="25"/>
      <c r="D3" s="25"/>
      <c r="E3" s="25"/>
      <c r="F3" s="25"/>
      <c r="G3" s="25"/>
    </row>
    <row r="4" spans="1:7" x14ac:dyDescent="0.25">
      <c r="B4" s="25"/>
      <c r="C4" s="39" t="s">
        <v>135</v>
      </c>
      <c r="D4" s="39"/>
      <c r="E4" s="39"/>
      <c r="F4" s="39"/>
      <c r="G4" s="39"/>
    </row>
    <row r="5" spans="1:7" x14ac:dyDescent="0.25">
      <c r="B5" s="25"/>
      <c r="C5" s="39" t="s">
        <v>136</v>
      </c>
      <c r="D5" s="39"/>
      <c r="E5" s="39"/>
      <c r="F5" s="39"/>
      <c r="G5" s="39"/>
    </row>
    <row r="6" spans="1:7" x14ac:dyDescent="0.25">
      <c r="B6" s="25"/>
      <c r="C6" s="39" t="s">
        <v>137</v>
      </c>
      <c r="D6" s="39"/>
      <c r="E6" s="39"/>
      <c r="F6" s="39"/>
      <c r="G6" s="39"/>
    </row>
    <row r="7" spans="1:7" x14ac:dyDescent="0.25">
      <c r="B7" s="25"/>
      <c r="C7" s="39" t="s">
        <v>138</v>
      </c>
      <c r="D7" s="39"/>
      <c r="E7" s="39"/>
      <c r="F7" s="39"/>
      <c r="G7" s="39"/>
    </row>
    <row r="8" spans="1:7" x14ac:dyDescent="0.25">
      <c r="B8" s="25"/>
      <c r="C8" s="26"/>
      <c r="D8" s="26"/>
      <c r="E8" s="26"/>
      <c r="F8" s="26"/>
      <c r="G8" s="26"/>
    </row>
    <row r="9" spans="1:7" ht="15" customHeight="1" x14ac:dyDescent="0.25">
      <c r="B9" s="38" t="s">
        <v>141</v>
      </c>
      <c r="C9" s="38"/>
      <c r="D9" s="38"/>
      <c r="E9" s="38"/>
      <c r="F9" s="38"/>
      <c r="G9" s="38"/>
    </row>
    <row r="10" spans="1:7" x14ac:dyDescent="0.25">
      <c r="B10" s="25" t="s">
        <v>140</v>
      </c>
      <c r="C10" s="25"/>
      <c r="D10" s="25"/>
      <c r="E10" s="25"/>
      <c r="F10" s="25"/>
      <c r="G10" s="25"/>
    </row>
    <row r="11" spans="1:7" x14ac:dyDescent="0.25">
      <c r="B11" s="25" t="s">
        <v>142</v>
      </c>
      <c r="C11" s="25" t="s">
        <v>143</v>
      </c>
      <c r="D11" s="25"/>
      <c r="E11" s="25" t="s">
        <v>139</v>
      </c>
      <c r="F11" s="25"/>
      <c r="G11" s="25"/>
    </row>
    <row r="12" spans="1:7" ht="18.75" x14ac:dyDescent="0.3">
      <c r="A12" s="2"/>
      <c r="B12" s="2"/>
      <c r="C12" s="2"/>
      <c r="D12" s="2"/>
    </row>
    <row r="14" spans="1:7" ht="18.75" x14ac:dyDescent="0.3">
      <c r="B14" s="2" t="s">
        <v>0</v>
      </c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</row>
    <row r="15" spans="1:7" ht="15.75" x14ac:dyDescent="0.25">
      <c r="B15" s="5" t="s">
        <v>6</v>
      </c>
      <c r="C15" s="9" t="s">
        <v>10</v>
      </c>
      <c r="D15" s="4"/>
      <c r="E15" s="4"/>
      <c r="F15" s="4"/>
      <c r="G15" s="5"/>
    </row>
    <row r="16" spans="1:7" ht="15.75" x14ac:dyDescent="0.25">
      <c r="B16" s="5">
        <v>1</v>
      </c>
      <c r="C16" s="4" t="s">
        <v>7</v>
      </c>
      <c r="D16" s="19" t="s">
        <v>8</v>
      </c>
      <c r="E16" s="16" t="s">
        <v>9</v>
      </c>
      <c r="F16" s="19">
        <v>35.119999999999997</v>
      </c>
      <c r="G16" s="27">
        <f>Tabla1[[#This Row],[CANTIDAD]]*Tabla1[[#This Row],[P.U. (RD$)]]</f>
        <v>112103.03999999999</v>
      </c>
    </row>
    <row r="17" spans="2:7" ht="15.75" x14ac:dyDescent="0.25">
      <c r="B17" s="5"/>
      <c r="C17" s="4"/>
      <c r="D17" s="16"/>
      <c r="E17" s="16"/>
      <c r="F17" s="16"/>
      <c r="G17" s="27"/>
    </row>
    <row r="18" spans="2:7" ht="15.75" x14ac:dyDescent="0.25">
      <c r="B18" s="11">
        <v>2</v>
      </c>
      <c r="C18" s="9" t="s">
        <v>11</v>
      </c>
      <c r="D18" s="1"/>
      <c r="E18" s="1"/>
      <c r="F18" s="1"/>
      <c r="G18" s="27"/>
    </row>
    <row r="19" spans="2:7" ht="15.75" x14ac:dyDescent="0.25">
      <c r="B19" s="5" t="s">
        <v>12</v>
      </c>
      <c r="C19" s="4" t="s">
        <v>114</v>
      </c>
      <c r="D19" s="19" t="s">
        <v>13</v>
      </c>
      <c r="E19" s="16" t="s">
        <v>16</v>
      </c>
      <c r="F19" s="19">
        <v>286.44</v>
      </c>
      <c r="G19" s="27">
        <f>Tabla1[[#This Row],[CANTIDAD]]*Tabla1[[#This Row],[P.U. (RD$)]]</f>
        <v>691672.39679999999</v>
      </c>
    </row>
    <row r="20" spans="2:7" ht="15.75" x14ac:dyDescent="0.25">
      <c r="B20" s="5" t="s">
        <v>20</v>
      </c>
      <c r="C20" s="4" t="s">
        <v>115</v>
      </c>
      <c r="D20" s="19" t="s">
        <v>15</v>
      </c>
      <c r="E20" s="16" t="s">
        <v>16</v>
      </c>
      <c r="F20" s="19">
        <v>1568.5</v>
      </c>
      <c r="G20" s="27">
        <f>Tabla1[[#This Row],[CANTIDAD]]*Tabla1[[#This Row],[P.U. (RD$)]]</f>
        <v>350465.64</v>
      </c>
    </row>
    <row r="21" spans="2:7" ht="47.25" x14ac:dyDescent="0.25">
      <c r="B21" s="8" t="s">
        <v>14</v>
      </c>
      <c r="C21" s="7" t="s">
        <v>116</v>
      </c>
      <c r="D21" s="19" t="s">
        <v>18</v>
      </c>
      <c r="E21" s="16" t="s">
        <v>19</v>
      </c>
      <c r="F21" s="19">
        <v>383.76</v>
      </c>
      <c r="G21" s="27">
        <f>Tabla1[[#This Row],[CANTIDAD]]*Tabla1[[#This Row],[P.U. (RD$)]]</f>
        <v>763793.69039999996</v>
      </c>
    </row>
    <row r="22" spans="2:7" ht="31.5" x14ac:dyDescent="0.25">
      <c r="B22" s="8" t="s">
        <v>17</v>
      </c>
      <c r="C22" s="7" t="s">
        <v>117</v>
      </c>
      <c r="D22" s="19" t="s">
        <v>21</v>
      </c>
      <c r="E22" s="16" t="s">
        <v>22</v>
      </c>
      <c r="F22" s="19">
        <v>308.20999999999998</v>
      </c>
      <c r="G22" s="27">
        <f>Tabla1[[#This Row],[CANTIDAD]]*Tabla1[[#This Row],[P.U. (RD$)]]</f>
        <v>163517.73339999997</v>
      </c>
    </row>
    <row r="23" spans="2:7" ht="15.75" x14ac:dyDescent="0.25">
      <c r="B23" s="5"/>
      <c r="C23" s="7"/>
      <c r="D23" s="19"/>
      <c r="E23" s="16"/>
      <c r="F23" s="19"/>
      <c r="G23" s="27"/>
    </row>
    <row r="24" spans="2:7" ht="15.75" x14ac:dyDescent="0.25">
      <c r="B24" s="12">
        <v>3</v>
      </c>
      <c r="C24" s="9" t="s">
        <v>23</v>
      </c>
      <c r="D24" s="19"/>
      <c r="E24" s="16"/>
      <c r="F24" s="19"/>
      <c r="G24" s="27"/>
    </row>
    <row r="25" spans="2:7" ht="15.75" x14ac:dyDescent="0.25">
      <c r="B25" s="5" t="s">
        <v>24</v>
      </c>
      <c r="C25" s="4" t="s">
        <v>25</v>
      </c>
      <c r="D25" s="20" t="s">
        <v>26</v>
      </c>
      <c r="E25" s="16" t="s">
        <v>9</v>
      </c>
      <c r="F25" s="19" t="s">
        <v>27</v>
      </c>
      <c r="G25" s="27">
        <f>Tabla1[[#This Row],[CANTIDAD]]*Tabla1[[#This Row],[P.U. (RD$)]]</f>
        <v>1939672.8</v>
      </c>
    </row>
    <row r="26" spans="2:7" ht="15.75" x14ac:dyDescent="0.25">
      <c r="B26" s="5" t="s">
        <v>29</v>
      </c>
      <c r="C26" s="4" t="s">
        <v>28</v>
      </c>
      <c r="D26" s="19" t="s">
        <v>30</v>
      </c>
      <c r="E26" s="16" t="s">
        <v>9</v>
      </c>
      <c r="F26" s="19">
        <v>645.41</v>
      </c>
      <c r="G26" s="27">
        <f>Tabla1[[#This Row],[CANTIDAD]]*Tabla1[[#This Row],[P.U. (RD$)]]</f>
        <v>705717.11040000001</v>
      </c>
    </row>
    <row r="27" spans="2:7" ht="15.75" x14ac:dyDescent="0.25">
      <c r="B27" s="5"/>
      <c r="C27" s="4"/>
      <c r="D27" s="19"/>
      <c r="E27" s="16"/>
      <c r="F27" s="19"/>
      <c r="G27" s="27"/>
    </row>
    <row r="28" spans="2:7" ht="15.75" x14ac:dyDescent="0.25">
      <c r="B28" s="12">
        <v>4</v>
      </c>
      <c r="C28" s="9" t="s">
        <v>31</v>
      </c>
      <c r="D28" s="19"/>
      <c r="E28" s="16"/>
      <c r="F28" s="19"/>
      <c r="G28" s="27"/>
    </row>
    <row r="29" spans="2:7" ht="15.75" x14ac:dyDescent="0.25">
      <c r="B29" s="5" t="s">
        <v>32</v>
      </c>
      <c r="C29" s="4" t="s">
        <v>42</v>
      </c>
      <c r="D29" s="19" t="s">
        <v>34</v>
      </c>
      <c r="E29" s="16" t="s">
        <v>9</v>
      </c>
      <c r="F29" s="19" t="s">
        <v>35</v>
      </c>
      <c r="G29" s="27">
        <f>Tabla1[[#This Row],[CANTIDAD]]*Tabla1[[#This Row],[P.U. (RD$)]]</f>
        <v>68412.400000000009</v>
      </c>
    </row>
    <row r="30" spans="2:7" ht="15.75" x14ac:dyDescent="0.25">
      <c r="B30" s="5" t="s">
        <v>33</v>
      </c>
      <c r="C30" s="4" t="s">
        <v>112</v>
      </c>
      <c r="D30" s="19" t="s">
        <v>36</v>
      </c>
      <c r="E30" s="16" t="s">
        <v>9</v>
      </c>
      <c r="F30" s="19">
        <v>99.19</v>
      </c>
      <c r="G30" s="27">
        <f>Tabla1[[#This Row],[CANTIDAD]]*Tabla1[[#This Row],[P.U. (RD$)]]</f>
        <v>106331.68</v>
      </c>
    </row>
    <row r="31" spans="2:7" ht="15.75" x14ac:dyDescent="0.25">
      <c r="B31" s="5"/>
      <c r="C31" s="4"/>
      <c r="D31" s="19"/>
      <c r="E31" s="16"/>
      <c r="F31" s="19"/>
      <c r="G31" s="27"/>
    </row>
    <row r="32" spans="2:7" ht="15.75" x14ac:dyDescent="0.25">
      <c r="B32" s="12">
        <v>5</v>
      </c>
      <c r="C32" s="9" t="s">
        <v>37</v>
      </c>
      <c r="D32" s="19"/>
      <c r="E32" s="16"/>
      <c r="F32" s="19"/>
      <c r="G32" s="27"/>
    </row>
    <row r="33" spans="2:8" ht="15.75" x14ac:dyDescent="0.25">
      <c r="B33" s="5" t="s">
        <v>38</v>
      </c>
      <c r="C33" s="4" t="s">
        <v>113</v>
      </c>
      <c r="D33" s="19" t="s">
        <v>34</v>
      </c>
      <c r="E33" s="16" t="s">
        <v>9</v>
      </c>
      <c r="F33" s="19">
        <v>150.44999999999999</v>
      </c>
      <c r="G33" s="27">
        <f>Tabla1[[#This Row],[CANTIDAD]]*Tabla1[[#This Row],[P.U. (RD$)]]</f>
        <v>318954</v>
      </c>
      <c r="H33" s="18"/>
    </row>
    <row r="34" spans="2:8" ht="15.75" x14ac:dyDescent="0.25">
      <c r="B34" s="5" t="s">
        <v>39</v>
      </c>
      <c r="C34" s="4" t="s">
        <v>118</v>
      </c>
      <c r="D34" s="19" t="s">
        <v>36</v>
      </c>
      <c r="E34" s="16" t="s">
        <v>9</v>
      </c>
      <c r="F34" s="19">
        <v>144.43</v>
      </c>
      <c r="G34" s="27">
        <f>Tabla1[[#This Row],[CANTIDAD]]*Tabla1[[#This Row],[P.U. (RD$)]]</f>
        <v>154828.96000000002</v>
      </c>
    </row>
    <row r="35" spans="2:8" ht="15.75" x14ac:dyDescent="0.25">
      <c r="B35" s="5"/>
      <c r="C35" s="4"/>
      <c r="D35" s="19"/>
      <c r="E35" s="16"/>
      <c r="F35" s="19"/>
      <c r="G35" s="27"/>
    </row>
    <row r="36" spans="2:8" s="10" customFormat="1" ht="31.5" x14ac:dyDescent="0.25">
      <c r="B36" s="14">
        <v>6</v>
      </c>
      <c r="C36" s="15" t="s">
        <v>40</v>
      </c>
      <c r="D36" s="21"/>
      <c r="E36" s="17"/>
      <c r="F36" s="21"/>
      <c r="G36" s="27"/>
    </row>
    <row r="37" spans="2:8" ht="15.75" x14ac:dyDescent="0.25">
      <c r="B37" s="5" t="s">
        <v>41</v>
      </c>
      <c r="C37" s="4" t="s">
        <v>43</v>
      </c>
      <c r="D37" s="19" t="s">
        <v>44</v>
      </c>
      <c r="E37" s="16" t="s">
        <v>3</v>
      </c>
      <c r="F37" s="19" t="s">
        <v>45</v>
      </c>
      <c r="G37" s="27">
        <f>Tabla1[[#This Row],[CANTIDAD]]*Tabla1[[#This Row],[P.U. (RD$)]]</f>
        <v>442.11</v>
      </c>
    </row>
    <row r="38" spans="2:8" ht="15.75" x14ac:dyDescent="0.25">
      <c r="B38" s="5" t="s">
        <v>59</v>
      </c>
      <c r="C38" s="4" t="s">
        <v>46</v>
      </c>
      <c r="D38" s="19" t="s">
        <v>47</v>
      </c>
      <c r="E38" s="16" t="s">
        <v>3</v>
      </c>
      <c r="F38" s="19" t="s">
        <v>48</v>
      </c>
      <c r="G38" s="27">
        <f>Tabla1[[#This Row],[CANTIDAD]]*Tabla1[[#This Row],[P.U. (RD$)]]</f>
        <v>9247.5</v>
      </c>
    </row>
    <row r="39" spans="2:8" ht="15.75" x14ac:dyDescent="0.25">
      <c r="B39" s="5" t="s">
        <v>60</v>
      </c>
      <c r="C39" s="4" t="s">
        <v>49</v>
      </c>
      <c r="D39" s="19" t="s">
        <v>68</v>
      </c>
      <c r="E39" s="16" t="s">
        <v>3</v>
      </c>
      <c r="F39" s="19" t="s">
        <v>50</v>
      </c>
      <c r="G39" s="27">
        <f>Tabla1[[#This Row],[CANTIDAD]]*Tabla1[[#This Row],[P.U. (RD$)]]</f>
        <v>868.44</v>
      </c>
    </row>
    <row r="40" spans="2:8" ht="15.75" x14ac:dyDescent="0.25">
      <c r="B40" s="5" t="s">
        <v>61</v>
      </c>
      <c r="C40" s="4" t="s">
        <v>51</v>
      </c>
      <c r="D40" s="19" t="s">
        <v>69</v>
      </c>
      <c r="E40" s="16" t="s">
        <v>3</v>
      </c>
      <c r="F40" s="19" t="s">
        <v>52</v>
      </c>
      <c r="G40" s="27">
        <f>Tabla1[[#This Row],[CANTIDAD]]*Tabla1[[#This Row],[P.U. (RD$)]]</f>
        <v>1971.9900000000002</v>
      </c>
    </row>
    <row r="41" spans="2:8" ht="15.75" x14ac:dyDescent="0.25">
      <c r="B41" s="5" t="s">
        <v>62</v>
      </c>
      <c r="C41" s="4" t="s">
        <v>53</v>
      </c>
      <c r="D41" s="19" t="s">
        <v>44</v>
      </c>
      <c r="E41" s="16" t="s">
        <v>3</v>
      </c>
      <c r="F41" s="19" t="s">
        <v>55</v>
      </c>
      <c r="G41" s="27">
        <f>Tabla1[[#This Row],[CANTIDAD]]*Tabla1[[#This Row],[P.U. (RD$)]]</f>
        <v>564.71</v>
      </c>
    </row>
    <row r="42" spans="2:8" ht="15.75" x14ac:dyDescent="0.25">
      <c r="B42" s="5" t="s">
        <v>63</v>
      </c>
      <c r="C42" s="4" t="s">
        <v>119</v>
      </c>
      <c r="D42" s="19" t="s">
        <v>44</v>
      </c>
      <c r="E42" s="16" t="s">
        <v>3</v>
      </c>
      <c r="F42" s="19" t="s">
        <v>54</v>
      </c>
      <c r="G42" s="27">
        <f>Tabla1[[#This Row],[CANTIDAD]]*Tabla1[[#This Row],[P.U. (RD$)]]</f>
        <v>326.39</v>
      </c>
    </row>
    <row r="43" spans="2:8" ht="15.75" x14ac:dyDescent="0.25">
      <c r="B43" s="5" t="s">
        <v>64</v>
      </c>
      <c r="C43" s="4" t="s">
        <v>120</v>
      </c>
      <c r="D43" s="19" t="s">
        <v>70</v>
      </c>
      <c r="E43" s="16" t="s">
        <v>3</v>
      </c>
      <c r="F43" s="19" t="s">
        <v>56</v>
      </c>
      <c r="G43" s="27">
        <f>Tabla1[[#This Row],[CANTIDAD]]*Tabla1[[#This Row],[P.U. (RD$)]]</f>
        <v>190.72</v>
      </c>
    </row>
    <row r="44" spans="2:8" s="10" customFormat="1" ht="31.5" x14ac:dyDescent="0.25">
      <c r="B44" s="8" t="s">
        <v>65</v>
      </c>
      <c r="C44" s="7" t="s">
        <v>57</v>
      </c>
      <c r="D44" s="23" t="s">
        <v>58</v>
      </c>
      <c r="E44" s="24" t="s">
        <v>16</v>
      </c>
      <c r="F44" s="23">
        <v>8272.5</v>
      </c>
      <c r="G44" s="28">
        <f>Tabla1[[#This Row],[CANTIDAD]]*Tabla1[[#This Row],[P.U. (RD$)]]</f>
        <v>32262.75</v>
      </c>
    </row>
    <row r="45" spans="2:8" ht="15.75" x14ac:dyDescent="0.25">
      <c r="B45" s="6"/>
      <c r="D45" s="22"/>
      <c r="E45" s="1"/>
      <c r="F45" s="22"/>
      <c r="G45" s="27"/>
    </row>
    <row r="46" spans="2:8" ht="15.75" x14ac:dyDescent="0.25">
      <c r="B46" s="11">
        <v>7</v>
      </c>
      <c r="C46" s="9" t="s">
        <v>66</v>
      </c>
      <c r="D46" s="22"/>
      <c r="E46" s="1"/>
      <c r="F46" s="22"/>
      <c r="G46" s="27"/>
    </row>
    <row r="47" spans="2:8" s="10" customFormat="1" ht="31.5" x14ac:dyDescent="0.25">
      <c r="B47" s="13" t="s">
        <v>67</v>
      </c>
      <c r="C47" s="7" t="s">
        <v>121</v>
      </c>
      <c r="D47" s="21" t="s">
        <v>70</v>
      </c>
      <c r="E47" s="17" t="s">
        <v>3</v>
      </c>
      <c r="F47" s="21" t="s">
        <v>71</v>
      </c>
      <c r="G47" s="27">
        <f>Tabla1[[#This Row],[CANTIDAD]]*Tabla1[[#This Row],[P.U. (RD$)]]</f>
        <v>55689.2</v>
      </c>
    </row>
    <row r="48" spans="2:8" s="10" customFormat="1" ht="31.5" x14ac:dyDescent="0.25">
      <c r="B48" s="13" t="s">
        <v>72</v>
      </c>
      <c r="C48" s="7" t="s">
        <v>130</v>
      </c>
      <c r="D48" s="21" t="s">
        <v>73</v>
      </c>
      <c r="E48" s="17" t="s">
        <v>3</v>
      </c>
      <c r="F48" s="21" t="s">
        <v>74</v>
      </c>
      <c r="G48" s="27">
        <f>Tabla1[[#This Row],[CANTIDAD]]*Tabla1[[#This Row],[P.U. (RD$)]]</f>
        <v>206667.41999999998</v>
      </c>
    </row>
    <row r="49" spans="2:7" ht="15.75" x14ac:dyDescent="0.25">
      <c r="B49" s="8" t="s">
        <v>75</v>
      </c>
      <c r="C49" s="4" t="s">
        <v>122</v>
      </c>
      <c r="D49" s="19" t="s">
        <v>68</v>
      </c>
      <c r="E49" s="16" t="s">
        <v>3</v>
      </c>
      <c r="F49" s="19">
        <v>25405.52</v>
      </c>
      <c r="G49" s="27">
        <f>Tabla1[[#This Row],[CANTIDAD]]*Tabla1[[#This Row],[P.U. (RD$)]]</f>
        <v>76216.56</v>
      </c>
    </row>
    <row r="50" spans="2:7" ht="15.75" x14ac:dyDescent="0.25">
      <c r="B50" s="8" t="s">
        <v>77</v>
      </c>
      <c r="C50" s="4" t="s">
        <v>123</v>
      </c>
      <c r="D50" s="19" t="s">
        <v>68</v>
      </c>
      <c r="E50" s="16" t="s">
        <v>3</v>
      </c>
      <c r="F50" s="19" t="s">
        <v>76</v>
      </c>
      <c r="G50" s="27">
        <f>Tabla1[[#This Row],[CANTIDAD]]*Tabla1[[#This Row],[P.U. (RD$)]]</f>
        <v>94479.39</v>
      </c>
    </row>
    <row r="51" spans="2:7" ht="15.75" x14ac:dyDescent="0.25">
      <c r="B51" s="8" t="s">
        <v>78</v>
      </c>
      <c r="C51" s="4" t="s">
        <v>124</v>
      </c>
      <c r="D51" s="19" t="s">
        <v>79</v>
      </c>
      <c r="E51" s="16" t="s">
        <v>3</v>
      </c>
      <c r="F51" s="19">
        <v>6012.6</v>
      </c>
      <c r="G51" s="27">
        <f>Tabla1[[#This Row],[CANTIDAD]]*Tabla1[[#This Row],[P.U. (RD$)]]</f>
        <v>48100.800000000003</v>
      </c>
    </row>
    <row r="52" spans="2:7" ht="15.75" x14ac:dyDescent="0.25">
      <c r="B52" s="5"/>
      <c r="C52" s="4"/>
      <c r="D52" s="19"/>
      <c r="E52" s="16"/>
      <c r="F52" s="19"/>
      <c r="G52" s="27"/>
    </row>
    <row r="53" spans="2:7" ht="15.75" x14ac:dyDescent="0.25">
      <c r="B53" s="12">
        <v>8</v>
      </c>
      <c r="C53" s="9" t="s">
        <v>80</v>
      </c>
      <c r="D53" s="19"/>
      <c r="E53" s="16"/>
      <c r="F53" s="19"/>
      <c r="G53" s="27"/>
    </row>
    <row r="54" spans="2:7" s="10" customFormat="1" ht="31.5" x14ac:dyDescent="0.25">
      <c r="B54" s="13" t="s">
        <v>81</v>
      </c>
      <c r="C54" s="7" t="s">
        <v>125</v>
      </c>
      <c r="D54" s="21" t="s">
        <v>82</v>
      </c>
      <c r="E54" s="17" t="s">
        <v>3</v>
      </c>
      <c r="F54" s="21" t="s">
        <v>83</v>
      </c>
      <c r="G54" s="27">
        <f>Tabla1[[#This Row],[CANTIDAD]]*Tabla1[[#This Row],[P.U. (RD$)]]</f>
        <v>117222</v>
      </c>
    </row>
    <row r="55" spans="2:7" ht="15.75" x14ac:dyDescent="0.25">
      <c r="B55" s="8"/>
      <c r="C55" s="4"/>
      <c r="D55" s="19"/>
      <c r="E55" s="16"/>
      <c r="F55" s="19"/>
      <c r="G55" s="27"/>
    </row>
    <row r="56" spans="2:7" s="10" customFormat="1" ht="78.75" x14ac:dyDescent="0.25">
      <c r="B56" s="13">
        <v>9</v>
      </c>
      <c r="C56" s="7" t="s">
        <v>126</v>
      </c>
      <c r="D56" s="21" t="s">
        <v>8</v>
      </c>
      <c r="E56" s="17" t="s">
        <v>9</v>
      </c>
      <c r="F56" s="21">
        <v>58.98</v>
      </c>
      <c r="G56" s="27">
        <v>188237.71</v>
      </c>
    </row>
    <row r="57" spans="2:7" s="10" customFormat="1" ht="31.5" x14ac:dyDescent="0.25">
      <c r="B57" s="13">
        <v>10</v>
      </c>
      <c r="C57" s="7" t="s">
        <v>127</v>
      </c>
      <c r="D57" s="21" t="s">
        <v>84</v>
      </c>
      <c r="E57" s="17" t="s">
        <v>9</v>
      </c>
      <c r="F57" s="21">
        <v>68.61</v>
      </c>
      <c r="G57" s="27">
        <f>Tabla1[[#This Row],[CANTIDAD]]*Tabla1[[#This Row],[P.U. (RD$)]]</f>
        <v>219003.80610000002</v>
      </c>
    </row>
    <row r="58" spans="2:7" ht="15.75" x14ac:dyDescent="0.25">
      <c r="B58" s="5"/>
      <c r="C58" s="4"/>
      <c r="D58" s="19"/>
      <c r="E58" s="16"/>
      <c r="F58" s="19"/>
      <c r="G58" s="27"/>
    </row>
    <row r="59" spans="2:7" ht="15.75" x14ac:dyDescent="0.25">
      <c r="B59" s="31"/>
      <c r="C59" s="32" t="s">
        <v>85</v>
      </c>
      <c r="D59" s="36"/>
      <c r="E59" s="37"/>
      <c r="F59" s="36"/>
      <c r="G59" s="34">
        <f>G16+G19+G20+G21+G22+G25+G26+G29+G30+G33+G34+G37+G38+G39+G40+G41+G42+G43+G44+G47+G48+G49+G50+G51+G54+G56+G57</f>
        <v>6426960.9470999986</v>
      </c>
    </row>
    <row r="60" spans="2:7" ht="15.75" x14ac:dyDescent="0.25">
      <c r="B60" s="5"/>
      <c r="C60" s="4"/>
      <c r="D60" s="19"/>
      <c r="E60" s="16"/>
      <c r="F60" s="19"/>
      <c r="G60" s="27"/>
    </row>
    <row r="61" spans="2:7" ht="15.75" x14ac:dyDescent="0.25">
      <c r="B61" s="12" t="s">
        <v>87</v>
      </c>
      <c r="C61" s="9" t="s">
        <v>86</v>
      </c>
      <c r="D61" s="19"/>
      <c r="E61" s="16"/>
      <c r="F61" s="19"/>
      <c r="G61" s="27"/>
    </row>
    <row r="62" spans="2:7" s="10" customFormat="1" ht="63" x14ac:dyDescent="0.25">
      <c r="B62" s="13">
        <v>1</v>
      </c>
      <c r="C62" s="7" t="s">
        <v>88</v>
      </c>
      <c r="D62" s="21" t="s">
        <v>44</v>
      </c>
      <c r="E62" s="17" t="s">
        <v>3</v>
      </c>
      <c r="F62" s="21">
        <v>25302.74</v>
      </c>
      <c r="G62" s="29">
        <f>Tabla1[[#This Row],[CANTIDAD]]*Tabla1[[#This Row],[P.U. (RD$)]]</f>
        <v>25302.74</v>
      </c>
    </row>
    <row r="63" spans="2:7" s="10" customFormat="1" ht="31.5" x14ac:dyDescent="0.25">
      <c r="B63" s="13">
        <v>2</v>
      </c>
      <c r="C63" s="7" t="s">
        <v>89</v>
      </c>
      <c r="D63" s="21" t="s">
        <v>73</v>
      </c>
      <c r="E63" s="17" t="s">
        <v>90</v>
      </c>
      <c r="F63" s="21">
        <v>39117</v>
      </c>
      <c r="G63" s="29">
        <f>Tabla1[[#This Row],[CANTIDAD]]*Tabla1[[#This Row],[P.U. (RD$)]]</f>
        <v>234702</v>
      </c>
    </row>
    <row r="64" spans="2:7" ht="15.75" x14ac:dyDescent="0.25">
      <c r="B64" s="35"/>
      <c r="C64" s="32" t="s">
        <v>91</v>
      </c>
      <c r="D64" s="33"/>
      <c r="E64" s="33"/>
      <c r="F64" s="33"/>
      <c r="G64" s="34">
        <f>G62+G63</f>
        <v>260004.74</v>
      </c>
    </row>
    <row r="65" spans="2:7" ht="15.75" x14ac:dyDescent="0.25">
      <c r="B65" s="5"/>
      <c r="C65" s="4"/>
      <c r="D65" s="16"/>
      <c r="E65" s="16"/>
      <c r="F65" s="16"/>
      <c r="G65" s="27"/>
    </row>
    <row r="66" spans="2:7" ht="15.75" x14ac:dyDescent="0.25">
      <c r="B66" s="31"/>
      <c r="C66" s="32" t="s">
        <v>92</v>
      </c>
      <c r="D66" s="33"/>
      <c r="E66" s="33"/>
      <c r="F66" s="33"/>
      <c r="G66" s="34">
        <f>G59+G64</f>
        <v>6686965.6870999988</v>
      </c>
    </row>
    <row r="67" spans="2:7" ht="15.75" x14ac:dyDescent="0.25">
      <c r="B67" s="5"/>
      <c r="C67" s="4"/>
      <c r="D67" s="16"/>
      <c r="E67" s="16"/>
      <c r="F67" s="16"/>
      <c r="G67" s="27"/>
    </row>
    <row r="68" spans="2:7" ht="15.75" x14ac:dyDescent="0.25">
      <c r="B68" s="5"/>
      <c r="C68" s="9" t="s">
        <v>93</v>
      </c>
      <c r="D68" s="16"/>
      <c r="E68" s="16"/>
      <c r="F68" s="16"/>
      <c r="G68" s="27"/>
    </row>
    <row r="69" spans="2:7" ht="15.75" x14ac:dyDescent="0.25">
      <c r="B69" s="5"/>
      <c r="C69" s="4" t="s">
        <v>94</v>
      </c>
      <c r="D69" s="16" t="s">
        <v>95</v>
      </c>
      <c r="E69" s="16"/>
      <c r="F69" s="16"/>
      <c r="G69" s="27">
        <f>G66*Tabla1[[#This Row],[CANTIDAD]]</f>
        <v>668696.5687099999</v>
      </c>
    </row>
    <row r="70" spans="2:7" ht="15.75" x14ac:dyDescent="0.25">
      <c r="B70" s="5"/>
      <c r="C70" s="4" t="s">
        <v>96</v>
      </c>
      <c r="D70" s="16" t="s">
        <v>97</v>
      </c>
      <c r="E70" s="16"/>
      <c r="F70" s="16"/>
      <c r="G70" s="27">
        <f>G66*Tabla1[[#This Row],[CANTIDAD]]</f>
        <v>200608.97061299995</v>
      </c>
    </row>
    <row r="71" spans="2:7" ht="15.75" x14ac:dyDescent="0.25">
      <c r="B71" s="5"/>
      <c r="C71" s="4" t="s">
        <v>128</v>
      </c>
      <c r="D71" s="16" t="s">
        <v>98</v>
      </c>
      <c r="E71" s="16"/>
      <c r="F71" s="16"/>
      <c r="G71" s="27">
        <f>G66*Tabla1[[#This Row],[CANTIDAD]]</f>
        <v>267478.62748399994</v>
      </c>
    </row>
    <row r="72" spans="2:7" ht="15.75" x14ac:dyDescent="0.25">
      <c r="B72" s="5"/>
      <c r="C72" s="4" t="s">
        <v>129</v>
      </c>
      <c r="D72" s="16" t="s">
        <v>99</v>
      </c>
      <c r="E72" s="1"/>
      <c r="F72" s="1"/>
      <c r="G72" s="27">
        <f>G66*Tabla1[[#This Row],[CANTIDAD]]</f>
        <v>334348.28435499995</v>
      </c>
    </row>
    <row r="73" spans="2:7" ht="15.75" x14ac:dyDescent="0.25">
      <c r="B73" s="5"/>
      <c r="C73" s="4" t="s">
        <v>100</v>
      </c>
      <c r="D73" s="16" t="s">
        <v>101</v>
      </c>
      <c r="E73" s="16"/>
      <c r="F73" s="16"/>
      <c r="G73" s="27">
        <f>G66*Tabla1[[#This Row],[CANTIDAD]]</f>
        <v>300913.45591949992</v>
      </c>
    </row>
    <row r="74" spans="2:7" ht="15.75" x14ac:dyDescent="0.25">
      <c r="B74" s="5"/>
      <c r="C74" s="4" t="s">
        <v>102</v>
      </c>
      <c r="D74" s="16" t="s">
        <v>103</v>
      </c>
      <c r="E74" s="16"/>
      <c r="F74" s="16"/>
      <c r="G74" s="27">
        <f>G66*Tabla1[[#This Row],[CANTIDAD]]</f>
        <v>66869.656870999985</v>
      </c>
    </row>
    <row r="75" spans="2:7" ht="15.75" x14ac:dyDescent="0.25">
      <c r="B75" s="5"/>
      <c r="C75" s="4" t="s">
        <v>104</v>
      </c>
      <c r="D75" s="16" t="s">
        <v>105</v>
      </c>
      <c r="E75" s="16"/>
      <c r="F75" s="16"/>
      <c r="G75" s="27">
        <f>G66*Tabla1[[#This Row],[CANTIDAD]]</f>
        <v>6686.9656870999988</v>
      </c>
    </row>
    <row r="76" spans="2:7" ht="15.75" x14ac:dyDescent="0.25">
      <c r="B76" s="5"/>
      <c r="C76" s="4" t="s">
        <v>106</v>
      </c>
      <c r="D76" s="16" t="s">
        <v>107</v>
      </c>
      <c r="E76" s="16"/>
      <c r="F76" s="16"/>
      <c r="G76" s="27">
        <f>G69*Tabla1[[#This Row],[CANTIDAD]]</f>
        <v>120365.38236779998</v>
      </c>
    </row>
    <row r="77" spans="2:7" ht="15.75" x14ac:dyDescent="0.25">
      <c r="B77" s="5"/>
      <c r="C77" s="4" t="s">
        <v>108</v>
      </c>
      <c r="D77" s="16" t="s">
        <v>99</v>
      </c>
      <c r="E77" s="16"/>
      <c r="F77" s="16"/>
      <c r="G77" s="27">
        <f>G66*Tabla1[[#This Row],[CANTIDAD]]</f>
        <v>334348.28435499995</v>
      </c>
    </row>
    <row r="78" spans="2:7" ht="15.75" x14ac:dyDescent="0.25">
      <c r="B78" s="5"/>
      <c r="C78" s="4" t="s">
        <v>109</v>
      </c>
      <c r="D78" s="16" t="s">
        <v>95</v>
      </c>
      <c r="E78" s="16"/>
      <c r="F78" s="16"/>
      <c r="G78" s="27">
        <f>G66*Tabla1[[#This Row],[CANTIDAD]]</f>
        <v>668696.5687099999</v>
      </c>
    </row>
    <row r="79" spans="2:7" ht="15.75" x14ac:dyDescent="0.25">
      <c r="B79" s="31"/>
      <c r="C79" s="32" t="s">
        <v>110</v>
      </c>
      <c r="D79" s="33"/>
      <c r="E79" s="33"/>
      <c r="F79" s="33"/>
      <c r="G79" s="34">
        <f>SUM(G69:G78)</f>
        <v>2969012.7650723998</v>
      </c>
    </row>
    <row r="80" spans="2:7" ht="15.75" x14ac:dyDescent="0.25">
      <c r="B80" s="5"/>
      <c r="C80" s="4"/>
      <c r="D80" s="16"/>
      <c r="E80" s="16"/>
      <c r="F80" s="16"/>
      <c r="G80" s="27"/>
    </row>
    <row r="81" spans="2:7" ht="15.75" x14ac:dyDescent="0.25">
      <c r="B81" s="31"/>
      <c r="C81" s="32" t="s">
        <v>111</v>
      </c>
      <c r="D81" s="33"/>
      <c r="E81" s="33"/>
      <c r="F81" s="33"/>
      <c r="G81" s="34">
        <f>G66+G79</f>
        <v>9655978.4521723986</v>
      </c>
    </row>
    <row r="82" spans="2:7" ht="15.75" x14ac:dyDescent="0.25">
      <c r="B82" s="5"/>
      <c r="C82" s="4"/>
      <c r="D82" s="4"/>
      <c r="E82" s="4"/>
      <c r="F82" s="4"/>
      <c r="G82" s="30"/>
    </row>
    <row r="83" spans="2:7" ht="15.75" x14ac:dyDescent="0.25">
      <c r="B83" s="5"/>
      <c r="C83" s="4"/>
      <c r="D83" s="4"/>
      <c r="E83" s="4"/>
      <c r="F83" s="4"/>
      <c r="G83" s="4"/>
    </row>
    <row r="84" spans="2:7" x14ac:dyDescent="0.25">
      <c r="C84" t="s">
        <v>133</v>
      </c>
    </row>
    <row r="85" spans="2:7" x14ac:dyDescent="0.25">
      <c r="C85" t="s">
        <v>134</v>
      </c>
    </row>
    <row r="86" spans="2:7" x14ac:dyDescent="0.25">
      <c r="C86" t="s">
        <v>131</v>
      </c>
    </row>
    <row r="87" spans="2:7" x14ac:dyDescent="0.25">
      <c r="C87" t="s">
        <v>132</v>
      </c>
    </row>
  </sheetData>
  <mergeCells count="5">
    <mergeCell ref="B9:G9"/>
    <mergeCell ref="C7:G7"/>
    <mergeCell ref="C4:G4"/>
    <mergeCell ref="C5:G5"/>
    <mergeCell ref="C6:G6"/>
  </mergeCells>
  <phoneticPr fontId="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NUEVO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DELL</cp:lastModifiedBy>
  <dcterms:created xsi:type="dcterms:W3CDTF">2022-01-13T14:01:55Z</dcterms:created>
  <dcterms:modified xsi:type="dcterms:W3CDTF">2022-08-08T15:17:32Z</dcterms:modified>
</cp:coreProperties>
</file>