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eccion de Ingenieria\Documentos Compartidos\2022 SORTEO\REV.01\DAJABON\"/>
    </mc:Choice>
  </mc:AlternateContent>
  <bookViews>
    <workbookView xWindow="-120" yWindow="-120" windowWidth="29040" windowHeight="15840" tabRatio="856"/>
  </bookViews>
  <sheets>
    <sheet name="Pres. Buen Gusto" sheetId="6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[1]PRESUPUESTO!#REF!</definedName>
    <definedName name="\o">[1]PRESUPUESTO!#REF!</definedName>
    <definedName name="\p" localSheetId="0">[1]PRESUPUESTO!#REF!</definedName>
    <definedName name="\p">[1]PRESUPUESTO!#REF!</definedName>
    <definedName name="\q" localSheetId="0">[1]PRESUPUESTO!#REF!</definedName>
    <definedName name="\q">[1]PRESUPUESTO!#REF!</definedName>
    <definedName name="\w" localSheetId="0">[1]PRESUPUESTO!#REF!</definedName>
    <definedName name="\w">[1]PRESUPUESTO!#REF!</definedName>
    <definedName name="\z" localSheetId="0">[1]PRESUPUESTO!#REF!</definedName>
    <definedName name="\z">[1]PRESUPUESTO!#REF!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[1]PRESUPUESTO!#REF!</definedName>
    <definedName name="__REALIZADO">[1]PRESUPUESTO!#REF!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'Pres. Buen Gusto'!$A$10:$F$130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 localSheetId="0">#REF!</definedName>
    <definedName name="ACUEDUCTO_8">#REF!</definedName>
    <definedName name="ADA" localSheetId="0">'[7]CUB-10181-3(Rescision)'!#REF!</definedName>
    <definedName name="ADA">'[7]CUB-10181-3(Rescision)'!#REF!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[8]M.O.!$C$12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>NA()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Buen Gusto'!$A$1:$F$164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[9]M.O.!#REF!</definedName>
    <definedName name="as">[9]M.O.!#REF!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[10]ADDENDA!#REF!</definedName>
    <definedName name="b">[10]ADDENDA!#REF!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[8]M.O.!$C$9</definedName>
    <definedName name="BRIGADATOPOGRAFICA_6" localSheetId="0">#REF!</definedName>
    <definedName name="BRIGADATOPOGRAFICA_6">#REF!</definedName>
    <definedName name="BVNBVNBV">NA()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[8]M.O.!#REF!</definedName>
    <definedName name="CARACOL">[8]M.O.!#REF!</definedName>
    <definedName name="CARANTEPECHO" localSheetId="0">[8]M.O.!#REF!</definedName>
    <definedName name="CARANTEPECHO">[8]M.O.!#REF!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[8]M.O.!#REF!</definedName>
    <definedName name="CARCOL30">[8]M.O.!#REF!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[8]M.O.!#REF!</definedName>
    <definedName name="CARCOL50">[8]M.O.!#REF!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[8]M.O.!#REF!</definedName>
    <definedName name="CARCOL51">[8]M.O.!#REF!</definedName>
    <definedName name="CARCOLAMARRE" localSheetId="0">[8]M.O.!#REF!</definedName>
    <definedName name="CARCOLAMARRE">[8]M.O.!#REF!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[8]M.O.!#REF!</definedName>
    <definedName name="CARLOSAPLA">[8]M.O.!#REF!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[8]M.O.!#REF!</definedName>
    <definedName name="CARLOSAVARIASAGUAS">[8]M.O.!#REF!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[8]M.O.!#REF!</definedName>
    <definedName name="CARMURO">[8]M.O.!#REF!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[6]INS!#REF!</definedName>
    <definedName name="CARP1">[6]INS!#REF!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[6]INS!#REF!</definedName>
    <definedName name="CARP2">[6]INS!#REF!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[8]M.O.!#REF!</definedName>
    <definedName name="CARPDINTEL">[8]M.O.!#REF!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[8]M.O.!#REF!</definedName>
    <definedName name="CARPVIGA2040">[8]M.O.!#REF!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[8]M.O.!#REF!</definedName>
    <definedName name="CARPVIGA3050">[8]M.O.!#REF!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[8]M.O.!#REF!</definedName>
    <definedName name="CARPVIGA3060">[8]M.O.!#REF!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[8]M.O.!#REF!</definedName>
    <definedName name="CARPVIGA4080">[8]M.O.!#REF!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[8]M.O.!#REF!</definedName>
    <definedName name="CARRAMPA">[8]M.O.!#REF!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[8]M.O.!#REF!</definedName>
    <definedName name="CASABE">[8]M.O.!#REF!</definedName>
    <definedName name="CASABE_8" localSheetId="0">#REF!</definedName>
    <definedName name="CASABE_8">#REF!</definedName>
    <definedName name="CASBESTO" localSheetId="0">[8]M.O.!#REF!</definedName>
    <definedName name="CASBESTO">[8]M.O.!#REF!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[6]INS!#REF!</definedName>
    <definedName name="CBLOCK10">[6]INS!#REF!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[6]INS!#REF!</definedName>
    <definedName name="COPIA">[6]INS!#REF!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[10]ADDENDA!#REF!</definedName>
    <definedName name="cuadro">[10]ADDENDA!#REF!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[8]M.O.!#REF!</definedName>
    <definedName name="CZINC">[8]M.O.!#REF!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[9]M.O.!#REF!</definedName>
    <definedName name="derop">[9]M.O.!#REF!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[10]ADDENDA!#REF!</definedName>
    <definedName name="expl">[10]ADDENDA!#REF!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>NA()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[6]INS!$D$561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[8]M.O.!$C$10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[6]INS!#REF!</definedName>
    <definedName name="MAESTROCARP">[6]INS!#REF!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[6]INS!#REF!</definedName>
    <definedName name="MOPISOCERAMICA">[6]INS!#REF!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[11]MO!$B$11</definedName>
    <definedName name="PEONCARP" localSheetId="0">[6]INS!#REF!</definedName>
    <definedName name="PEONCARP">[6]INS!#REF!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[11]INSU!$B$91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[11]INSU!$B$103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[11]INSU!$B$90</definedName>
    <definedName name="PLIGADORA2">[6]INS!$D$563</definedName>
    <definedName name="PLIGADORA2_6" localSheetId="0">#REF!</definedName>
    <definedName name="PLIGADORA2_6">#REF!</definedName>
    <definedName name="PLOMERO" localSheetId="0">[6]INS!#REF!</definedName>
    <definedName name="PLOMERO">[6]INS!#REF!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[6]INS!#REF!</definedName>
    <definedName name="PLOMEROAYUDANTE">[6]INS!#REF!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[6]INS!#REF!</definedName>
    <definedName name="PLOMEROOFICIAL">[6]INS!#REF!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[6]INS!$D$568</definedName>
    <definedName name="PWINCHE2000K_6" localSheetId="0">#REF!</definedName>
    <definedName name="PWINCHE2000K_6">#REF!</definedName>
    <definedName name="Q" localSheetId="0">[1]PRESUPUESTO!#REF!</definedName>
    <definedName name="Q">[1]PRESUPUESTO!#REF!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 localSheetId="0">#REF!</definedName>
    <definedName name="qwe">#REF!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NA()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[8]M.O.!$C$12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Buen Gusto'!$1:$11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2" i="66" l="1"/>
  <c r="A127" i="66" s="1"/>
  <c r="A129" i="66" s="1"/>
  <c r="F106" i="66"/>
  <c r="A106" i="66"/>
  <c r="A107" i="66" s="1"/>
  <c r="A108" i="66" s="1"/>
  <c r="A109" i="66" s="1"/>
  <c r="A110" i="66" s="1"/>
  <c r="A111" i="66" s="1"/>
  <c r="A112" i="66" s="1"/>
  <c r="A113" i="66" s="1"/>
  <c r="A73" i="66"/>
  <c r="A98" i="66" l="1"/>
  <c r="F52" i="66" l="1"/>
  <c r="F48" i="66"/>
  <c r="F49" i="66" l="1"/>
  <c r="A17" i="66"/>
  <c r="A24" i="66" s="1"/>
  <c r="A25" i="66" s="1"/>
  <c r="A47" i="66"/>
  <c r="A35" i="66"/>
  <c r="A41" i="66" s="1"/>
  <c r="A15" i="66"/>
  <c r="A48" i="66" l="1"/>
  <c r="A49" i="66" s="1"/>
  <c r="A50" i="66" s="1"/>
  <c r="A51" i="66" s="1"/>
  <c r="A52" i="66" s="1"/>
  <c r="A53" i="66" s="1"/>
  <c r="A54" i="66" s="1"/>
  <c r="A55" i="66" s="1"/>
  <c r="A56" i="66" s="1"/>
  <c r="A58" i="66"/>
  <c r="A65" i="66" s="1"/>
  <c r="A67" i="66" s="1"/>
  <c r="A27" i="66"/>
  <c r="A28" i="66" s="1"/>
  <c r="A30" i="66" l="1"/>
  <c r="A31" i="66" s="1"/>
  <c r="F44" i="66" l="1"/>
  <c r="F43" i="66"/>
  <c r="F135" i="66" l="1"/>
  <c r="F133" i="66"/>
  <c r="A123" i="66"/>
  <c r="A124" i="66" s="1"/>
  <c r="A125" i="66" s="1"/>
  <c r="F122" i="66"/>
  <c r="F120" i="66"/>
  <c r="A120" i="66"/>
  <c r="F117" i="66"/>
  <c r="F116" i="66"/>
  <c r="A116" i="66"/>
  <c r="A117" i="66" s="1"/>
  <c r="F112" i="66"/>
  <c r="F109" i="66"/>
  <c r="F108" i="66"/>
  <c r="F107" i="66"/>
  <c r="F102" i="66"/>
  <c r="F101" i="66"/>
  <c r="F100" i="66"/>
  <c r="F99" i="66"/>
  <c r="A81" i="66"/>
  <c r="A82" i="66" s="1"/>
  <c r="A83" i="66" s="1"/>
  <c r="A84" i="66" s="1"/>
  <c r="A85" i="66" s="1"/>
  <c r="F76" i="66"/>
  <c r="F75" i="66"/>
  <c r="F66" i="66"/>
  <c r="F67" i="66"/>
  <c r="F64" i="66"/>
  <c r="F62" i="66"/>
  <c r="F61" i="66"/>
  <c r="F60" i="66"/>
  <c r="F59" i="66"/>
  <c r="A59" i="66"/>
  <c r="A60" i="66" s="1"/>
  <c r="A61" i="66" s="1"/>
  <c r="A62" i="66" s="1"/>
  <c r="A63" i="66" s="1"/>
  <c r="F58" i="66"/>
  <c r="F57" i="66"/>
  <c r="F55" i="66"/>
  <c r="F51" i="66"/>
  <c r="F50" i="66"/>
  <c r="F47" i="66"/>
  <c r="F46" i="66"/>
  <c r="F38" i="66"/>
  <c r="F42" i="66"/>
  <c r="F37" i="66"/>
  <c r="F36" i="66"/>
  <c r="F33" i="66"/>
  <c r="F32" i="66"/>
  <c r="F31" i="66"/>
  <c r="F30" i="66"/>
  <c r="F29" i="66"/>
  <c r="F28" i="66"/>
  <c r="F27" i="66"/>
  <c r="F26" i="66"/>
  <c r="F24" i="66"/>
  <c r="F23" i="66"/>
  <c r="A18" i="66"/>
  <c r="A19" i="66" s="1"/>
  <c r="A20" i="66" s="1"/>
  <c r="A21" i="66" s="1"/>
  <c r="A22" i="66" s="1"/>
  <c r="F17" i="66"/>
  <c r="F16" i="66"/>
  <c r="F78" i="66" l="1"/>
  <c r="F136" i="66"/>
  <c r="F25" i="66"/>
  <c r="F65" i="66"/>
  <c r="F88" i="66"/>
  <c r="F77" i="66"/>
  <c r="F123" i="66" l="1"/>
  <c r="F94" i="66"/>
  <c r="F91" i="66"/>
  <c r="F129" i="66"/>
  <c r="F127" i="66"/>
  <c r="F125" i="66" l="1"/>
  <c r="F124" i="66"/>
  <c r="F113" i="66" l="1"/>
  <c r="F56" i="66"/>
  <c r="F110" i="66" l="1"/>
  <c r="F53" i="66"/>
  <c r="F54" i="66" l="1"/>
  <c r="F111" i="66"/>
  <c r="F83" i="66" l="1"/>
  <c r="F81" i="66"/>
  <c r="F18" i="66"/>
  <c r="F85" i="66"/>
  <c r="F22" i="66"/>
  <c r="F73" i="66"/>
  <c r="F15" i="66"/>
  <c r="F20" i="66" l="1"/>
  <c r="F84" i="66"/>
  <c r="F21" i="66"/>
  <c r="F82" i="66"/>
  <c r="F19" i="66"/>
  <c r="F45" i="66" l="1"/>
  <c r="F39" i="66"/>
  <c r="F103" i="66"/>
  <c r="F130" i="66" s="1"/>
  <c r="F63" i="66" l="1"/>
  <c r="F68" i="66" s="1"/>
  <c r="F138" i="66" s="1"/>
  <c r="F150" i="66" l="1"/>
  <c r="F145" i="66"/>
  <c r="F141" i="66"/>
  <c r="F148" i="66" s="1"/>
  <c r="F146" i="66"/>
  <c r="F142" i="66"/>
  <c r="F144" i="66"/>
  <c r="F147" i="66"/>
  <c r="F143" i="66"/>
  <c r="F149" i="66"/>
  <c r="F151" i="66"/>
  <c r="F152" i="66" l="1"/>
  <c r="F154" i="66" s="1"/>
</calcChain>
</file>

<file path=xl/sharedStrings.xml><?xml version="1.0" encoding="utf-8"?>
<sst xmlns="http://schemas.openxmlformats.org/spreadsheetml/2006/main" count="231" uniqueCount="141">
  <si>
    <t>INSTITUTO NACIONAL DE AGUAS POTABLES Y ALCANTARILLADOS</t>
  </si>
  <si>
    <t>GASTOS INDIRECTOS</t>
  </si>
  <si>
    <t>MOVIMIENTO DE TIERRA</t>
  </si>
  <si>
    <t>M</t>
  </si>
  <si>
    <t>***INAPA***</t>
  </si>
  <si>
    <t>CANTIDAD</t>
  </si>
  <si>
    <t>UD</t>
  </si>
  <si>
    <t>DIRECTOR DE INGENIERIA</t>
  </si>
  <si>
    <t>VISTO BUENO:</t>
  </si>
  <si>
    <t>VARIOS</t>
  </si>
  <si>
    <t>DEPARTAMENTO DE COSTOS Y PRESUPUESTOS</t>
  </si>
  <si>
    <t/>
  </si>
  <si>
    <t>DIRECCIÓN DE INGENIERÍA</t>
  </si>
  <si>
    <t>Codo 3" x 45º</t>
  </si>
  <si>
    <t>Codo 3" x 90º</t>
  </si>
  <si>
    <t>Codo 4" x 45º</t>
  </si>
  <si>
    <t>Tee 3" x 3"</t>
  </si>
  <si>
    <t>Tee 4" x 4"</t>
  </si>
  <si>
    <t>Reducción 4" x 3"</t>
  </si>
  <si>
    <t>Reducción 6" x 4"</t>
  </si>
  <si>
    <t xml:space="preserve">Imprimación sencilla </t>
  </si>
  <si>
    <t>M²</t>
  </si>
  <si>
    <t>M³</t>
  </si>
  <si>
    <t>Ud</t>
  </si>
  <si>
    <t>ACOMETIDAS</t>
  </si>
  <si>
    <t xml:space="preserve">De Ø3" PVC (SDR-26) C/J.G </t>
  </si>
  <si>
    <t>SUB TOTAL GENERAL</t>
  </si>
  <si>
    <t>TOTAL GASTOS INDIRECTOS</t>
  </si>
  <si>
    <t>Ley 6-86</t>
  </si>
  <si>
    <t>Imprevistos</t>
  </si>
  <si>
    <t>DESCRIPCIÓN</t>
  </si>
  <si>
    <t>Nº</t>
  </si>
  <si>
    <t>Gastos Administrativos</t>
  </si>
  <si>
    <t>Honorarios Profesionales</t>
  </si>
  <si>
    <t>Seguros, Pólizas y Fianzas</t>
  </si>
  <si>
    <t>Gastos de Transporte</t>
  </si>
  <si>
    <t>Medida de Compensación Ambiental</t>
  </si>
  <si>
    <t>Supervisión de la Obra</t>
  </si>
  <si>
    <t>SUMINISTRO Y COLOCACIÓN DE:</t>
  </si>
  <si>
    <t>SUMINISTRO DE TUBERÍA</t>
  </si>
  <si>
    <t>ING. JOSÉ MANUEL AYBAR OVALLE</t>
  </si>
  <si>
    <t>PRUEBA HIDROSTÁTICA</t>
  </si>
  <si>
    <t>SUMINISTRO Y COLOCACIÓN DE VÁLVULAS</t>
  </si>
  <si>
    <t>LÍNEA DE CONDUCCIÓN</t>
  </si>
  <si>
    <t>REPOSICIÓN CARPETA ASFÁLTICA (L=447 .44 M)</t>
  </si>
  <si>
    <t>A</t>
  </si>
  <si>
    <t>P.A.</t>
  </si>
  <si>
    <t xml:space="preserve">De Ø4" PVC (SDR-26) C/J.G </t>
  </si>
  <si>
    <t xml:space="preserve">De Ø4" PVC (SDR-26) </t>
  </si>
  <si>
    <t>Excavación material no clasificado c/equipo</t>
  </si>
  <si>
    <t>Asiento de arena</t>
  </si>
  <si>
    <t>Suministro  de material de mina para relleno (sujeto aprobación de supervisión)</t>
  </si>
  <si>
    <t xml:space="preserve">Relleno compactación material de relleno c/compactador mecánico en capas de 0.20 m </t>
  </si>
  <si>
    <t xml:space="preserve">Bote de material con camión d= 5 km (incluye carguío y esparcimiento en botadero) </t>
  </si>
  <si>
    <t>Mano de obra plomero</t>
  </si>
  <si>
    <t>Registro p/válvula de aire (según diseño)</t>
  </si>
  <si>
    <t>Remoción de asfalto</t>
  </si>
  <si>
    <t>Bote carpeta asfáltica c/camión d=5km</t>
  </si>
  <si>
    <t xml:space="preserve">Bote de material con camión d=5 km (incluye carguío y esparcimiento en botadero) </t>
  </si>
  <si>
    <t>Caja telescópica p/válvulas</t>
  </si>
  <si>
    <t>SUBTOTAL  FASE A</t>
  </si>
  <si>
    <t>B</t>
  </si>
  <si>
    <t>SUBTOTAL  FASE B</t>
  </si>
  <si>
    <t>De Ø3" PVC (SDR-26) C/J.G + 2% perdida por campana</t>
  </si>
  <si>
    <t>Junta mecánica tipo Dresser Ø3"</t>
  </si>
  <si>
    <t>Caja telescópica p/válvulas H.F.</t>
  </si>
  <si>
    <t>Suministro de tubería Ø3" acero SCH-80</t>
  </si>
  <si>
    <t>Suministro codo Ø3" x 45 acero SCH-40</t>
  </si>
  <si>
    <t>Meses</t>
  </si>
  <si>
    <t>COLOCACIÓN DE TUBERÍA</t>
  </si>
  <si>
    <t>CORTE Y EXTRACCIÓN DE ASFALTO (L=447.44 M)</t>
  </si>
  <si>
    <t>Válvula de aire de Ø3/4" 150 PSI, completa</t>
  </si>
  <si>
    <t>Válvula de desagüe de Ø2" 150 PSI, completa</t>
  </si>
  <si>
    <t>Válvula compuerta de Ø4" H.F. 150 PSI platillada, completa</t>
  </si>
  <si>
    <t>Válvula compuerta de Ø3" H.F. 150 PSI platillada, completa</t>
  </si>
  <si>
    <t xml:space="preserve">Suministro y colocación de asfalto e=2" (incluye riego de adherencia) 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</si>
  <si>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rFont val="Arial"/>
        <family val="2"/>
      </rPr>
      <t/>
    </r>
  </si>
  <si>
    <t>Presupuesto No.: 037 d/f 10/02/2022</t>
  </si>
  <si>
    <t>Provincia: DAJABÓN</t>
  </si>
  <si>
    <t>Zona: I</t>
  </si>
  <si>
    <t>Obra:</t>
  </si>
  <si>
    <t>CONSTRUCCIÓN DE REDES DE BUEN GUSTO COMO EXTENSIÓN DEL ACUEDUCTO DE PARTIDO</t>
  </si>
  <si>
    <t>P.U. RD$</t>
  </si>
  <si>
    <t>VALOR RD$</t>
  </si>
  <si>
    <t>PRELIMINARES</t>
  </si>
  <si>
    <t>Replanteo</t>
  </si>
  <si>
    <t>M³N</t>
  </si>
  <si>
    <t>M³S</t>
  </si>
  <si>
    <t>Asiento de arena (Suministro y colocación)</t>
  </si>
  <si>
    <t>Suministro de material de mina para relleno (Sujeto aprobación por la supervisión)</t>
  </si>
  <si>
    <t>M³E</t>
  </si>
  <si>
    <t>M³C</t>
  </si>
  <si>
    <t>PVC SCH-40 (c/cemento solvente Tangit)</t>
  </si>
  <si>
    <t>6.1.1</t>
  </si>
  <si>
    <t>6.1.2</t>
  </si>
  <si>
    <t>6.1.3</t>
  </si>
  <si>
    <t>PVC SCH-40 (c/cemento solvente Tangit):</t>
  </si>
  <si>
    <t>SUMINISTRO Y COLOCACIÓN DE PIEZAS ESPECIALES DE:</t>
  </si>
  <si>
    <t>De Ø4" PVC (SDR-26) C/J.G + 2% pérdida por campana</t>
  </si>
  <si>
    <t>6.2.1</t>
  </si>
  <si>
    <t>Anclaje de H. S. F'c = 180 kg/cm² p/piezas (Según detalle de diseño)</t>
  </si>
  <si>
    <t>6.2.2</t>
  </si>
  <si>
    <t>6.2.3</t>
  </si>
  <si>
    <t>ACERO SCH-40 (c/protección anticorrosiva):</t>
  </si>
  <si>
    <t>CRUCE DE PUENTE EN TUBERÍA DE Ø6" ACERO SCH-40 L=6.00M (1 UD)</t>
  </si>
  <si>
    <t>Suministro de Tubería de Ø6" Acero SCH-40 (Incluye brazos)</t>
  </si>
  <si>
    <t>Suministro de Codo Ø6" x 45º Acero SCH-40 c/protección anticorrosiva</t>
  </si>
  <si>
    <t>Suministro de Junta mecánica tipo Dresser de Ø6" 150 PSI</t>
  </si>
  <si>
    <t>Junta mecánica tipo Dresser Ø6" 150 PSI</t>
  </si>
  <si>
    <t>Junta mecánica tipo Dresser Ø4" 150 PSI</t>
  </si>
  <si>
    <t>Anclaje de H.A. F'c = 210 kg/cm² p/piezas (Según detalle de diseño)</t>
  </si>
  <si>
    <t>Pintura anticorrosiva para tubería (Suministro y aplicación)</t>
  </si>
  <si>
    <t>Pintura azul mantenimiento (Suministro y aplicación)</t>
  </si>
  <si>
    <t>Abrazadera 6" (Incluye pernos)</t>
  </si>
  <si>
    <t>Mano de obra de colocación (Incluye equipos, personal y materiales)</t>
  </si>
  <si>
    <t>6.1.4</t>
  </si>
  <si>
    <t>6.2.4</t>
  </si>
  <si>
    <t>Anclaje de H. A. F'c = 210 kg/cm² p/piezas (Según detalle de diseño)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</si>
  <si>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</si>
  <si>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</si>
  <si>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 xml:space="preserve">RED DE DISTRIBUCIÓN </t>
  </si>
  <si>
    <t>Corte de Asfalto c/disco e=2" (2 lados)</t>
  </si>
  <si>
    <t>7.1.1</t>
  </si>
  <si>
    <t>7.1.2</t>
  </si>
  <si>
    <t>7.1.3</t>
  </si>
  <si>
    <t>7.1.4</t>
  </si>
  <si>
    <t>7.1.5</t>
  </si>
  <si>
    <t>Tapón Ø3"</t>
  </si>
  <si>
    <t>CRUCE DE PUENTE EN TUBERÍA DE Ø3" ACERO SCH-40 L=11.00M (2 UD)</t>
  </si>
  <si>
    <t>Abrazadera 3" (Incluye pernos)</t>
  </si>
  <si>
    <t>Rurales en tubería Ø3" de polietileno</t>
  </si>
  <si>
    <t>M³E/KM</t>
  </si>
  <si>
    <t>Transporte de asfalto, distancia = 127 km apróx.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</si>
  <si>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</si>
  <si>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</si>
  <si>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</si>
  <si>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SUBTOTAL FASE Z</t>
  </si>
  <si>
    <t xml:space="preserve"> ITBIS Honorarios Profesionales (Ley 07-2007)</t>
  </si>
  <si>
    <t>CODIA</t>
  </si>
  <si>
    <t>TOTAL GENERAL EN RD$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</si>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</sst>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_€_-;\-* #,##0.00\ _€_-;_-* &quot;-&quot;??\ _€_-;_-@_-"/>
    <numFmt numFmtId="167" formatCode="General_)"/>
    <numFmt numFmtId="168" formatCode="#.0"/>
    <numFmt numFmtId="169" formatCode="#.00"/>
    <numFmt numFmtId="170" formatCode="#,##0.0;\-#,##0.0"/>
    <numFmt numFmtId="171" formatCode="0.0"/>
    <numFmt numFmtId="172" formatCode="_-* #,##0.00_-;\-* #,##0.00_-;_-* &quot;-&quot;??_-;_-@_-"/>
    <numFmt numFmtId="173" formatCode="0.00_)"/>
    <numFmt numFmtId="174" formatCode="0.0%"/>
    <numFmt numFmtId="175" formatCode="#."/>
    <numFmt numFmtId="176" formatCode="_-&quot;$&quot;* #,##0.00_-;\-&quot;$&quot;* #,##0.00_-;_-&quot;$&quot;* &quot;-&quot;??_-;_-@_-"/>
    <numFmt numFmtId="177" formatCode="_-[$€]* #,##0.00_-;\-[$€]* #,##0.00_-;_-[$€]* &quot;-&quot;??_-;_-@_-"/>
    <numFmt numFmtId="178" formatCode="[$€]#,##0.00;[Red]\-[$€]#,##0.00"/>
    <numFmt numFmtId="179" formatCode="_(* #,##0.00_);_(* \(#,##0.00\);_(* \-??_);_(@_)"/>
    <numFmt numFmtId="180" formatCode="_([$€]* #,##0.00_);_([$€]* \(#,##0.00\);_([$€]* &quot;-&quot;??_);_(@_)"/>
    <numFmt numFmtId="181" formatCode="#,##0;\-#,##0"/>
    <numFmt numFmtId="182" formatCode="#,##0.00;[Red]#,##0.00"/>
    <numFmt numFmtId="183" formatCode="&quot;RD$ &quot;#,#00.00"/>
    <numFmt numFmtId="184" formatCode="#,##0.0_);\(#,##0.0\)"/>
    <numFmt numFmtId="185" formatCode="_(* #,##0.0_);_(* \(#,##0.0\);_(* &quot;-&quot;??_);_(@_)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"/>
      <color indexed="16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Tms Rmn"/>
    </font>
    <font>
      <b/>
      <sz val="10"/>
      <color rgb="FFFF0000"/>
      <name val="Tms Rmn"/>
    </font>
    <font>
      <b/>
      <sz val="10"/>
      <color theme="3" tint="-0.249977111117893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4"/>
      <name val="Arial"/>
      <family val="2"/>
    </font>
    <font>
      <sz val="10"/>
      <color indexed="1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9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7" fillId="10" borderId="0" applyNumberFormat="0" applyBorder="0" applyAlignment="0" applyProtection="0"/>
    <xf numFmtId="0" fontId="11" fillId="9" borderId="0" applyNumberFormat="0" applyBorder="0" applyAlignment="0" applyProtection="0"/>
    <xf numFmtId="0" fontId="27" fillId="22" borderId="1" applyNumberFormat="0" applyAlignment="0" applyProtection="0"/>
    <xf numFmtId="0" fontId="12" fillId="23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0" fontId="13" fillId="24" borderId="2" applyNumberFormat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6" fillId="5" borderId="1" applyNumberFormat="0" applyAlignment="0" applyProtection="0"/>
    <xf numFmtId="177" fontId="4" fillId="0" borderId="0" applyFont="0" applyFill="0" applyBorder="0" applyAlignment="0" applyProtection="0"/>
    <xf numFmtId="180" fontId="8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5" fontId="30" fillId="0" borderId="0">
      <protection locked="0"/>
    </xf>
    <xf numFmtId="175" fontId="30" fillId="0" borderId="0">
      <protection locked="0"/>
    </xf>
    <xf numFmtId="175" fontId="31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0" fontId="11" fillId="6" borderId="0" applyNumberFormat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6" fillId="11" borderId="1" applyNumberFormat="0" applyAlignment="0" applyProtection="0"/>
    <xf numFmtId="0" fontId="20" fillId="0" borderId="8" applyNumberFormat="0" applyFill="0" applyAlignment="0" applyProtection="0"/>
    <xf numFmtId="166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9" fontId="8" fillId="0" borderId="0" applyFill="0" applyBorder="0" applyAlignment="0" applyProtection="0"/>
    <xf numFmtId="16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9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8" fillId="0" borderId="0" applyFont="0" applyFill="0" applyBorder="0" applyAlignment="0" applyProtection="0"/>
    <xf numFmtId="166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8" fillId="11" borderId="0" applyNumberFormat="0" applyBorder="0" applyAlignment="0" applyProtection="0"/>
    <xf numFmtId="0" fontId="37" fillId="0" borderId="0"/>
    <xf numFmtId="173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9" fontId="39" fillId="0" borderId="0"/>
    <xf numFmtId="0" fontId="8" fillId="0" borderId="0"/>
    <xf numFmtId="174" fontId="26" fillId="0" borderId="0"/>
    <xf numFmtId="0" fontId="8" fillId="0" borderId="0"/>
    <xf numFmtId="0" fontId="8" fillId="0" borderId="0"/>
    <xf numFmtId="0" fontId="8" fillId="0" borderId="0"/>
    <xf numFmtId="39" fontId="39" fillId="0" borderId="0"/>
    <xf numFmtId="0" fontId="8" fillId="0" borderId="0"/>
    <xf numFmtId="0" fontId="8" fillId="0" borderId="0"/>
    <xf numFmtId="0" fontId="8" fillId="4" borderId="9" applyNumberFormat="0" applyFont="0" applyAlignment="0" applyProtection="0"/>
    <xf numFmtId="0" fontId="8" fillId="4" borderId="9" applyNumberFormat="0" applyFont="0" applyAlignment="0" applyProtection="0"/>
    <xf numFmtId="0" fontId="19" fillId="22" borderId="10" applyNumberFormat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23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11" applyNumberFormat="0" applyFill="0" applyAlignment="0" applyProtection="0"/>
    <xf numFmtId="0" fontId="15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51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12">
    <xf numFmtId="0" fontId="0" fillId="0" borderId="0" xfId="0"/>
    <xf numFmtId="0" fontId="4" fillId="31" borderId="0" xfId="0" applyFont="1" applyFill="1" applyAlignment="1">
      <alignment vertical="top"/>
    </xf>
    <xf numFmtId="0" fontId="4" fillId="31" borderId="0" xfId="0" applyFont="1" applyFill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7" fillId="0" borderId="0" xfId="146" applyFont="1" applyFill="1" applyBorder="1" applyAlignment="1">
      <alignment horizontal="center" vertical="top" wrapText="1"/>
    </xf>
    <xf numFmtId="4" fontId="47" fillId="0" borderId="0" xfId="146" applyNumberFormat="1" applyFont="1" applyFill="1" applyBorder="1" applyAlignment="1">
      <alignment horizontal="center" vertical="top" wrapText="1"/>
    </xf>
    <xf numFmtId="4" fontId="7" fillId="0" borderId="0" xfId="94" applyNumberFormat="1" applyFont="1" applyFill="1" applyBorder="1" applyAlignment="1">
      <alignment horizontal="center" vertical="top" wrapText="1"/>
    </xf>
    <xf numFmtId="4" fontId="4" fillId="0" borderId="0" xfId="116" applyNumberFormat="1" applyFont="1" applyFill="1" applyAlignment="1">
      <alignment vertical="top" wrapText="1"/>
    </xf>
    <xf numFmtId="39" fontId="4" fillId="0" borderId="0" xfId="0" applyNumberFormat="1" applyFont="1" applyFill="1" applyAlignment="1">
      <alignment horizontal="center" vertical="top" wrapText="1"/>
    </xf>
    <xf numFmtId="4" fontId="4" fillId="0" borderId="0" xfId="116" applyNumberFormat="1" applyFont="1" applyFill="1" applyAlignment="1">
      <alignment horizontal="center" vertical="top" wrapText="1"/>
    </xf>
    <xf numFmtId="4" fontId="4" fillId="0" borderId="0" xfId="94" applyNumberFormat="1" applyFont="1" applyFill="1" applyAlignment="1">
      <alignment vertical="top" wrapText="1"/>
    </xf>
    <xf numFmtId="2" fontId="4" fillId="0" borderId="0" xfId="0" applyNumberFormat="1" applyFont="1" applyFill="1" applyAlignment="1">
      <alignment vertical="top" wrapText="1"/>
    </xf>
    <xf numFmtId="39" fontId="4" fillId="0" borderId="0" xfId="0" applyNumberFormat="1" applyFont="1" applyFill="1" applyAlignment="1">
      <alignment vertical="top" wrapText="1"/>
    </xf>
    <xf numFmtId="4" fontId="46" fillId="0" borderId="0" xfId="0" applyNumberFormat="1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4" fontId="6" fillId="32" borderId="0" xfId="0" applyNumberFormat="1" applyFont="1" applyFill="1" applyBorder="1" applyAlignment="1">
      <alignment vertical="top"/>
    </xf>
    <xf numFmtId="0" fontId="4" fillId="32" borderId="0" xfId="0" applyFont="1" applyFill="1" applyBorder="1" applyAlignment="1">
      <alignment vertical="top"/>
    </xf>
    <xf numFmtId="4" fontId="4" fillId="32" borderId="0" xfId="0" applyNumberFormat="1" applyFont="1" applyFill="1" applyBorder="1" applyAlignment="1">
      <alignment vertical="top"/>
    </xf>
    <xf numFmtId="182" fontId="4" fillId="32" borderId="0" xfId="167" applyNumberFormat="1" applyFont="1" applyFill="1" applyBorder="1" applyAlignment="1">
      <alignment vertical="top" wrapText="1"/>
    </xf>
    <xf numFmtId="0" fontId="52" fillId="32" borderId="0" xfId="0" applyFont="1" applyFill="1" applyBorder="1" applyAlignment="1">
      <alignment horizontal="center" vertical="top" wrapText="1"/>
    </xf>
    <xf numFmtId="4" fontId="57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39" fontId="6" fillId="0" borderId="0" xfId="0" quotePrefix="1" applyNumberFormat="1" applyFont="1" applyFill="1" applyAlignment="1">
      <alignment vertical="top" wrapText="1"/>
    </xf>
    <xf numFmtId="171" fontId="7" fillId="30" borderId="14" xfId="0" applyNumberFormat="1" applyFont="1" applyFill="1" applyBorder="1" applyAlignment="1">
      <alignment horizontal="center" vertical="top" wrapText="1"/>
    </xf>
    <xf numFmtId="0" fontId="7" fillId="30" borderId="15" xfId="0" applyFont="1" applyFill="1" applyBorder="1" applyAlignment="1">
      <alignment horizontal="center" vertical="top" wrapText="1"/>
    </xf>
    <xf numFmtId="0" fontId="7" fillId="30" borderId="16" xfId="0" applyFont="1" applyFill="1" applyBorder="1" applyAlignment="1">
      <alignment horizontal="center" vertical="top" wrapText="1"/>
    </xf>
    <xf numFmtId="0" fontId="7" fillId="30" borderId="17" xfId="0" applyFont="1" applyFill="1" applyBorder="1" applyAlignment="1">
      <alignment horizontal="center" vertical="top" wrapText="1"/>
    </xf>
    <xf numFmtId="170" fontId="4" fillId="0" borderId="0" xfId="0" applyNumberFormat="1" applyFont="1" applyFill="1" applyBorder="1" applyAlignment="1" applyProtection="1">
      <alignment vertical="top" wrapText="1"/>
    </xf>
    <xf numFmtId="49" fontId="4" fillId="27" borderId="0" xfId="144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vertical="top" wrapText="1"/>
    </xf>
    <xf numFmtId="167" fontId="6" fillId="0" borderId="0" xfId="0" applyNumberFormat="1" applyFont="1" applyFill="1" applyBorder="1" applyAlignment="1">
      <alignment horizontal="center" vertical="top" wrapText="1"/>
    </xf>
    <xf numFmtId="4" fontId="4" fillId="27" borderId="0" xfId="109" applyNumberFormat="1" applyFont="1" applyFill="1" applyBorder="1" applyAlignment="1" applyProtection="1">
      <alignment vertical="top" wrapText="1"/>
    </xf>
    <xf numFmtId="4" fontId="4" fillId="0" borderId="0" xfId="94" applyNumberFormat="1" applyFont="1" applyFill="1" applyBorder="1" applyAlignment="1">
      <alignment vertical="top" wrapText="1"/>
    </xf>
    <xf numFmtId="4" fontId="4" fillId="0" borderId="18" xfId="94" applyNumberFormat="1" applyFont="1" applyFill="1" applyBorder="1" applyAlignment="1">
      <alignment vertical="top" wrapText="1"/>
    </xf>
    <xf numFmtId="0" fontId="45" fillId="0" borderId="18" xfId="0" applyFont="1" applyFill="1" applyBorder="1" applyAlignment="1">
      <alignment horizontal="center" vertical="top" wrapText="1"/>
    </xf>
    <xf numFmtId="0" fontId="45" fillId="0" borderId="18" xfId="0" applyNumberFormat="1" applyFont="1" applyFill="1" applyBorder="1" applyAlignment="1">
      <alignment vertical="top" wrapText="1"/>
    </xf>
    <xf numFmtId="0" fontId="46" fillId="0" borderId="18" xfId="0" applyNumberFormat="1" applyFont="1" applyFill="1" applyBorder="1" applyAlignment="1">
      <alignment vertical="top" wrapText="1"/>
    </xf>
    <xf numFmtId="37" fontId="45" fillId="0" borderId="18" xfId="0" applyNumberFormat="1" applyFont="1" applyFill="1" applyBorder="1" applyAlignment="1">
      <alignment vertical="top" wrapText="1"/>
    </xf>
    <xf numFmtId="4" fontId="46" fillId="0" borderId="18" xfId="0" applyNumberFormat="1" applyFont="1" applyFill="1" applyBorder="1" applyAlignment="1">
      <alignment vertical="top"/>
    </xf>
    <xf numFmtId="4" fontId="46" fillId="0" borderId="18" xfId="0" applyNumberFormat="1" applyFont="1" applyFill="1" applyBorder="1" applyAlignment="1">
      <alignment horizontal="center" vertical="top"/>
    </xf>
    <xf numFmtId="182" fontId="46" fillId="0" borderId="18" xfId="0" applyNumberFormat="1" applyFont="1" applyFill="1" applyBorder="1" applyAlignment="1">
      <alignment vertical="top"/>
    </xf>
    <xf numFmtId="37" fontId="45" fillId="0" borderId="18" xfId="0" applyNumberFormat="1" applyFont="1" applyFill="1" applyBorder="1" applyAlignment="1">
      <alignment horizontal="center" vertical="top" wrapText="1"/>
    </xf>
    <xf numFmtId="184" fontId="46" fillId="0" borderId="18" xfId="0" applyNumberFormat="1" applyFont="1" applyFill="1" applyBorder="1" applyAlignment="1">
      <alignment horizontal="right" vertical="top" wrapText="1"/>
    </xf>
    <xf numFmtId="0" fontId="46" fillId="0" borderId="18" xfId="0" applyFont="1" applyFill="1" applyBorder="1" applyAlignment="1">
      <alignment vertical="top" wrapText="1"/>
    </xf>
    <xf numFmtId="0" fontId="46" fillId="0" borderId="18" xfId="0" applyFont="1" applyFill="1" applyBorder="1" applyAlignment="1">
      <alignment horizontal="left" vertical="top" wrapText="1"/>
    </xf>
    <xf numFmtId="184" fontId="46" fillId="0" borderId="18" xfId="0" applyNumberFormat="1" applyFont="1" applyFill="1" applyBorder="1" applyAlignment="1">
      <alignment vertical="top" wrapText="1"/>
    </xf>
    <xf numFmtId="0" fontId="45" fillId="0" borderId="18" xfId="0" applyFont="1" applyFill="1" applyBorder="1" applyAlignment="1">
      <alignment vertical="top" wrapText="1"/>
    </xf>
    <xf numFmtId="0" fontId="46" fillId="0" borderId="18" xfId="0" applyFont="1" applyFill="1" applyBorder="1" applyAlignment="1">
      <alignment horizontal="right" vertical="top" wrapText="1"/>
    </xf>
    <xf numFmtId="4" fontId="46" fillId="0" borderId="18" xfId="0" applyNumberFormat="1" applyFont="1" applyFill="1" applyBorder="1" applyAlignment="1">
      <alignment vertical="top" wrapText="1"/>
    </xf>
    <xf numFmtId="0" fontId="45" fillId="0" borderId="18" xfId="167" applyFont="1" applyFill="1" applyBorder="1" applyAlignment="1">
      <alignment horizontal="left" vertical="top" wrapText="1"/>
    </xf>
    <xf numFmtId="182" fontId="46" fillId="0" borderId="18" xfId="167" applyNumberFormat="1" applyFont="1" applyFill="1" applyBorder="1" applyAlignment="1">
      <alignment vertical="top" wrapText="1"/>
    </xf>
    <xf numFmtId="182" fontId="46" fillId="0" borderId="18" xfId="167" applyNumberFormat="1" applyFont="1" applyFill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top" wrapText="1"/>
    </xf>
    <xf numFmtId="0" fontId="45" fillId="0" borderId="18" xfId="0" applyFont="1" applyFill="1" applyBorder="1" applyAlignment="1">
      <alignment horizontal="left" vertical="top" wrapText="1"/>
    </xf>
    <xf numFmtId="170" fontId="46" fillId="0" borderId="18" xfId="0" applyNumberFormat="1" applyFont="1" applyFill="1" applyBorder="1" applyAlignment="1" applyProtection="1">
      <alignment horizontal="right" vertical="top" wrapText="1"/>
    </xf>
    <xf numFmtId="37" fontId="45" fillId="0" borderId="18" xfId="0" applyNumberFormat="1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horizontal="right" vertical="top" wrapText="1"/>
    </xf>
    <xf numFmtId="174" fontId="7" fillId="0" borderId="18" xfId="140" applyFont="1" applyFill="1" applyBorder="1" applyAlignment="1">
      <alignment horizontal="left" vertical="top" wrapText="1"/>
    </xf>
    <xf numFmtId="4" fontId="6" fillId="0" borderId="18" xfId="0" applyNumberFormat="1" applyFont="1" applyFill="1" applyBorder="1" applyAlignment="1">
      <alignment vertical="top"/>
    </xf>
    <xf numFmtId="43" fontId="6" fillId="0" borderId="18" xfId="174" applyFont="1" applyFill="1" applyBorder="1" applyAlignment="1">
      <alignment horizontal="center" vertical="top"/>
    </xf>
    <xf numFmtId="4" fontId="4" fillId="0" borderId="18" xfId="170" applyNumberFormat="1" applyFont="1" applyFill="1" applyBorder="1" applyAlignment="1" applyProtection="1">
      <alignment vertical="top"/>
    </xf>
    <xf numFmtId="182" fontId="4" fillId="0" borderId="18" xfId="175" applyNumberFormat="1" applyFont="1" applyFill="1" applyBorder="1" applyAlignment="1">
      <alignment vertical="top"/>
    </xf>
    <xf numFmtId="0" fontId="6" fillId="0" borderId="18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vertical="top"/>
    </xf>
    <xf numFmtId="4" fontId="4" fillId="0" borderId="18" xfId="0" applyNumberFormat="1" applyFont="1" applyFill="1" applyBorder="1" applyAlignment="1">
      <alignment vertical="top"/>
    </xf>
    <xf numFmtId="43" fontId="4" fillId="0" borderId="18" xfId="174" applyFont="1" applyFill="1" applyBorder="1" applyAlignment="1">
      <alignment horizontal="center" vertical="top"/>
    </xf>
    <xf numFmtId="4" fontId="4" fillId="0" borderId="18" xfId="0" applyNumberFormat="1" applyFont="1" applyFill="1" applyBorder="1" applyAlignment="1">
      <alignment horizontal="center" vertical="top"/>
    </xf>
    <xf numFmtId="0" fontId="6" fillId="0" borderId="18" xfId="0" applyFont="1" applyFill="1" applyBorder="1" applyAlignment="1">
      <alignment vertical="top" wrapText="1"/>
    </xf>
    <xf numFmtId="4" fontId="45" fillId="0" borderId="18" xfId="167" applyNumberFormat="1" applyFont="1" applyFill="1" applyBorder="1" applyAlignment="1">
      <alignment vertical="top" wrapText="1"/>
    </xf>
    <xf numFmtId="4" fontId="46" fillId="0" borderId="18" xfId="173" applyNumberFormat="1" applyFont="1" applyFill="1" applyBorder="1" applyAlignment="1">
      <alignment horizontal="right" vertical="top" wrapText="1"/>
    </xf>
    <xf numFmtId="181" fontId="45" fillId="0" borderId="18" xfId="0" applyNumberFormat="1" applyFont="1" applyFill="1" applyBorder="1" applyAlignment="1">
      <alignment horizontal="right" vertical="top" wrapText="1"/>
    </xf>
    <xf numFmtId="181" fontId="7" fillId="0" borderId="18" xfId="0" applyNumberFormat="1" applyFont="1" applyFill="1" applyBorder="1" applyAlignment="1" applyProtection="1">
      <alignment horizontal="right" vertical="top" wrapText="1"/>
    </xf>
    <xf numFmtId="0" fontId="7" fillId="0" borderId="18" xfId="0" applyFont="1" applyFill="1" applyBorder="1" applyAlignment="1">
      <alignment vertical="top" wrapText="1"/>
    </xf>
    <xf numFmtId="43" fontId="4" fillId="0" borderId="18" xfId="174" applyFont="1" applyFill="1" applyBorder="1" applyAlignment="1">
      <alignment vertical="top"/>
    </xf>
    <xf numFmtId="4" fontId="4" fillId="0" borderId="18" xfId="103" applyNumberFormat="1" applyFont="1" applyFill="1" applyBorder="1" applyAlignment="1">
      <alignment horizontal="right" vertical="top"/>
    </xf>
    <xf numFmtId="0" fontId="4" fillId="0" borderId="18" xfId="0" applyFont="1" applyFill="1" applyBorder="1" applyAlignment="1">
      <alignment vertical="top" wrapText="1"/>
    </xf>
    <xf numFmtId="0" fontId="7" fillId="0" borderId="18" xfId="0" applyFont="1" applyFill="1" applyBorder="1" applyAlignment="1">
      <alignment horizontal="center" vertical="top" wrapText="1"/>
    </xf>
    <xf numFmtId="4" fontId="7" fillId="0" borderId="18" xfId="94" applyNumberFormat="1" applyFont="1" applyFill="1" applyBorder="1" applyAlignment="1">
      <alignment vertical="top" wrapText="1"/>
    </xf>
    <xf numFmtId="0" fontId="7" fillId="28" borderId="18" xfId="0" applyFont="1" applyFill="1" applyBorder="1" applyAlignment="1">
      <alignment horizontal="center" vertical="top" wrapText="1"/>
    </xf>
    <xf numFmtId="4" fontId="7" fillId="28" borderId="18" xfId="94" applyNumberFormat="1" applyFont="1" applyFill="1" applyBorder="1" applyAlignment="1">
      <alignment vertical="top" wrapText="1"/>
    </xf>
    <xf numFmtId="0" fontId="7" fillId="28" borderId="18" xfId="0" applyFont="1" applyFill="1" applyBorder="1" applyAlignment="1">
      <alignment horizontal="right" vertical="top" wrapText="1"/>
    </xf>
    <xf numFmtId="4" fontId="4" fillId="28" borderId="18" xfId="0" applyNumberFormat="1" applyFont="1" applyFill="1" applyBorder="1" applyAlignment="1">
      <alignment vertical="top" wrapText="1"/>
    </xf>
    <xf numFmtId="0" fontId="4" fillId="28" borderId="18" xfId="0" applyFont="1" applyFill="1" applyBorder="1" applyAlignment="1">
      <alignment horizontal="center" vertical="top" wrapText="1"/>
    </xf>
    <xf numFmtId="4" fontId="4" fillId="0" borderId="18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center" vertical="top" wrapText="1"/>
    </xf>
    <xf numFmtId="4" fontId="58" fillId="0" borderId="18" xfId="95" applyNumberFormat="1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4" fontId="4" fillId="0" borderId="18" xfId="94" applyNumberFormat="1" applyFont="1" applyBorder="1" applyAlignment="1">
      <alignment vertical="top" wrapText="1"/>
    </xf>
    <xf numFmtId="4" fontId="4" fillId="0" borderId="18" xfId="0" applyNumberFormat="1" applyFont="1" applyFill="1" applyBorder="1" applyAlignment="1">
      <alignment horizontal="center" vertical="top" wrapText="1"/>
    </xf>
    <xf numFmtId="182" fontId="4" fillId="0" borderId="18" xfId="130" applyNumberFormat="1" applyFont="1" applyFill="1" applyBorder="1" applyAlignment="1">
      <alignment horizontal="center" vertical="top" wrapText="1"/>
    </xf>
    <xf numFmtId="4" fontId="4" fillId="0" borderId="18" xfId="130" applyNumberFormat="1" applyFont="1" applyFill="1" applyBorder="1" applyAlignment="1">
      <alignment horizontal="center" vertical="top" wrapText="1"/>
    </xf>
    <xf numFmtId="0" fontId="4" fillId="0" borderId="18" xfId="145" applyFont="1" applyFill="1" applyBorder="1" applyAlignment="1">
      <alignment vertical="top" wrapText="1"/>
    </xf>
    <xf numFmtId="171" fontId="7" fillId="0" borderId="18" xfId="136" applyNumberFormat="1" applyFont="1" applyFill="1" applyBorder="1" applyAlignment="1">
      <alignment horizontal="center" vertical="top" wrapText="1"/>
    </xf>
    <xf numFmtId="4" fontId="43" fillId="0" borderId="18" xfId="95" applyNumberFormat="1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/>
    </xf>
    <xf numFmtId="184" fontId="45" fillId="0" borderId="18" xfId="0" applyNumberFormat="1" applyFont="1" applyFill="1" applyBorder="1" applyAlignment="1">
      <alignment vertical="top" wrapText="1"/>
    </xf>
    <xf numFmtId="0" fontId="4" fillId="33" borderId="18" xfId="0" applyFont="1" applyFill="1" applyBorder="1" applyAlignment="1">
      <alignment vertical="top" wrapText="1"/>
    </xf>
    <xf numFmtId="43" fontId="46" fillId="0" borderId="18" xfId="0" applyNumberFormat="1" applyFont="1" applyFill="1" applyBorder="1" applyAlignment="1">
      <alignment horizontal="center" vertical="top"/>
    </xf>
    <xf numFmtId="43" fontId="46" fillId="0" borderId="18" xfId="0" applyNumberFormat="1" applyFont="1" applyFill="1" applyBorder="1" applyAlignment="1">
      <alignment vertical="top"/>
    </xf>
    <xf numFmtId="39" fontId="46" fillId="0" borderId="18" xfId="0" applyNumberFormat="1" applyFont="1" applyFill="1" applyBorder="1" applyAlignment="1">
      <alignment vertical="top"/>
    </xf>
    <xf numFmtId="2" fontId="46" fillId="0" borderId="18" xfId="171" applyNumberFormat="1" applyFont="1" applyFill="1" applyBorder="1" applyAlignment="1">
      <alignment horizontal="center" vertical="top"/>
    </xf>
    <xf numFmtId="4" fontId="46" fillId="0" borderId="18" xfId="172" applyNumberFormat="1" applyFont="1" applyFill="1" applyBorder="1" applyAlignment="1">
      <alignment vertical="top" wrapText="1"/>
    </xf>
    <xf numFmtId="4" fontId="46" fillId="0" borderId="18" xfId="0" applyNumberFormat="1" applyFont="1" applyFill="1" applyBorder="1" applyAlignment="1">
      <alignment horizontal="center" vertical="top" wrapText="1"/>
    </xf>
    <xf numFmtId="4" fontId="46" fillId="0" borderId="18" xfId="172" applyNumberFormat="1" applyFont="1" applyFill="1" applyBorder="1" applyAlignment="1">
      <alignment horizontal="right" vertical="top" wrapText="1"/>
    </xf>
    <xf numFmtId="43" fontId="46" fillId="0" borderId="18" xfId="0" applyNumberFormat="1" applyFont="1" applyFill="1" applyBorder="1" applyAlignment="1">
      <alignment horizontal="right" vertical="top"/>
    </xf>
    <xf numFmtId="2" fontId="46" fillId="0" borderId="18" xfId="0" applyNumberFormat="1" applyFont="1" applyFill="1" applyBorder="1" applyAlignment="1">
      <alignment vertical="top"/>
    </xf>
    <xf numFmtId="166" fontId="46" fillId="0" borderId="18" xfId="173" applyFont="1" applyFill="1" applyBorder="1" applyAlignment="1">
      <alignment horizontal="right" vertical="top" wrapText="1"/>
    </xf>
    <xf numFmtId="166" fontId="46" fillId="0" borderId="18" xfId="171" applyFont="1" applyFill="1" applyBorder="1" applyAlignment="1">
      <alignment horizontal="right" vertical="top" wrapText="1"/>
    </xf>
    <xf numFmtId="2" fontId="46" fillId="0" borderId="18" xfId="173" applyNumberFormat="1" applyFont="1" applyFill="1" applyBorder="1" applyAlignment="1">
      <alignment horizontal="center" vertical="top"/>
    </xf>
    <xf numFmtId="0" fontId="53" fillId="0" borderId="0" xfId="0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53" fillId="32" borderId="0" xfId="0" applyFont="1" applyFill="1" applyBorder="1" applyAlignment="1">
      <alignment vertical="top"/>
    </xf>
    <xf numFmtId="0" fontId="54" fillId="32" borderId="0" xfId="0" applyFont="1" applyFill="1" applyBorder="1" applyAlignment="1">
      <alignment vertical="top"/>
    </xf>
    <xf numFmtId="4" fontId="55" fillId="32" borderId="0" xfId="0" applyNumberFormat="1" applyFont="1" applyFill="1" applyBorder="1" applyAlignment="1">
      <alignment horizontal="center" vertical="top"/>
    </xf>
    <xf numFmtId="4" fontId="4" fillId="32" borderId="0" xfId="172" applyNumberFormat="1" applyFont="1" applyFill="1" applyBorder="1" applyAlignment="1">
      <alignment vertical="top" wrapText="1"/>
    </xf>
    <xf numFmtId="43" fontId="46" fillId="0" borderId="18" xfId="0" applyNumberFormat="1" applyFont="1" applyFill="1" applyBorder="1" applyAlignment="1">
      <alignment horizontal="center" vertical="top" wrapText="1"/>
    </xf>
    <xf numFmtId="182" fontId="52" fillId="32" borderId="0" xfId="167" applyNumberFormat="1" applyFont="1" applyFill="1" applyBorder="1" applyAlignment="1">
      <alignment horizontal="center" vertical="top" wrapText="1"/>
    </xf>
    <xf numFmtId="43" fontId="52" fillId="32" borderId="0" xfId="0" applyNumberFormat="1" applyFont="1" applyFill="1" applyBorder="1" applyAlignment="1">
      <alignment horizontal="center" vertical="top"/>
    </xf>
    <xf numFmtId="0" fontId="7" fillId="31" borderId="0" xfId="185" applyFont="1" applyFill="1" applyBorder="1" applyAlignment="1">
      <alignment vertical="top" wrapText="1"/>
    </xf>
    <xf numFmtId="4" fontId="4" fillId="32" borderId="0" xfId="0" applyNumberFormat="1" applyFont="1" applyFill="1" applyBorder="1" applyAlignment="1">
      <alignment vertical="top" wrapText="1"/>
    </xf>
    <xf numFmtId="4" fontId="52" fillId="32" borderId="0" xfId="0" applyNumberFormat="1" applyFont="1" applyFill="1" applyBorder="1" applyAlignment="1">
      <alignment horizontal="center" vertical="top" wrapText="1"/>
    </xf>
    <xf numFmtId="166" fontId="4" fillId="32" borderId="0" xfId="171" applyFont="1" applyFill="1" applyBorder="1" applyAlignment="1">
      <alignment vertical="top"/>
    </xf>
    <xf numFmtId="2" fontId="52" fillId="32" borderId="0" xfId="171" applyNumberFormat="1" applyFont="1" applyFill="1" applyBorder="1" applyAlignment="1">
      <alignment horizontal="center" vertical="top"/>
    </xf>
    <xf numFmtId="166" fontId="4" fillId="32" borderId="0" xfId="171" applyFont="1" applyFill="1" applyBorder="1" applyAlignment="1">
      <alignment horizontal="right" vertical="top" wrapText="1"/>
    </xf>
    <xf numFmtId="4" fontId="4" fillId="0" borderId="18" xfId="175" applyNumberFormat="1" applyFont="1" applyFill="1" applyBorder="1" applyAlignment="1">
      <alignment horizontal="right" vertical="top"/>
    </xf>
    <xf numFmtId="4" fontId="4" fillId="0" borderId="18" xfId="0" applyNumberFormat="1" applyFont="1" applyFill="1" applyBorder="1" applyAlignment="1">
      <alignment horizontal="right" vertical="top"/>
    </xf>
    <xf numFmtId="0" fontId="46" fillId="0" borderId="18" xfId="167" applyFont="1" applyFill="1" applyBorder="1" applyAlignment="1">
      <alignment horizontal="left" vertical="top" wrapText="1"/>
    </xf>
    <xf numFmtId="0" fontId="4" fillId="0" borderId="19" xfId="0" applyNumberFormat="1" applyFont="1" applyFill="1" applyBorder="1" applyAlignment="1">
      <alignment vertical="top" wrapText="1"/>
    </xf>
    <xf numFmtId="4" fontId="4" fillId="31" borderId="19" xfId="0" applyNumberFormat="1" applyFont="1" applyFill="1" applyBorder="1" applyAlignment="1">
      <alignment horizontal="right" vertical="top" wrapText="1"/>
    </xf>
    <xf numFmtId="43" fontId="4" fillId="0" borderId="0" xfId="0" applyNumberFormat="1" applyFont="1" applyFill="1" applyBorder="1" applyAlignment="1">
      <alignment vertical="top"/>
    </xf>
    <xf numFmtId="0" fontId="7" fillId="0" borderId="19" xfId="0" applyFont="1" applyFill="1" applyBorder="1" applyAlignment="1">
      <alignment horizontal="justify" vertical="top" wrapText="1"/>
    </xf>
    <xf numFmtId="0" fontId="4" fillId="33" borderId="19" xfId="0" applyFont="1" applyFill="1" applyBorder="1" applyAlignment="1">
      <alignment vertical="top" wrapText="1"/>
    </xf>
    <xf numFmtId="0" fontId="45" fillId="0" borderId="18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justify" vertical="top" wrapText="1"/>
    </xf>
    <xf numFmtId="4" fontId="4" fillId="31" borderId="18" xfId="0" applyNumberFormat="1" applyFont="1" applyFill="1" applyBorder="1" applyAlignment="1">
      <alignment horizontal="center" vertical="top"/>
    </xf>
    <xf numFmtId="185" fontId="4" fillId="29" borderId="18" xfId="193" applyNumberFormat="1" applyFont="1" applyFill="1" applyBorder="1" applyAlignment="1" applyProtection="1">
      <alignment horizontal="right" vertical="top"/>
    </xf>
    <xf numFmtId="0" fontId="7" fillId="29" borderId="18" xfId="0" applyFont="1" applyFill="1" applyBorder="1" applyAlignment="1">
      <alignment horizontal="center" vertical="top" wrapText="1"/>
    </xf>
    <xf numFmtId="4" fontId="4" fillId="29" borderId="18" xfId="183" applyNumberFormat="1" applyFont="1" applyFill="1" applyBorder="1" applyAlignment="1">
      <alignment horizontal="right" vertical="top" wrapText="1"/>
    </xf>
    <xf numFmtId="0" fontId="4" fillId="29" borderId="18" xfId="183" applyNumberFormat="1" applyFont="1" applyFill="1" applyBorder="1" applyAlignment="1">
      <alignment horizontal="center" vertical="top"/>
    </xf>
    <xf numFmtId="4" fontId="7" fillId="29" borderId="18" xfId="183" applyNumberFormat="1" applyFont="1" applyFill="1" applyBorder="1" applyAlignment="1">
      <alignment horizontal="right" vertical="top" wrapText="1"/>
    </xf>
    <xf numFmtId="0" fontId="7" fillId="31" borderId="18" xfId="0" applyFont="1" applyFill="1" applyBorder="1" applyAlignment="1">
      <alignment horizontal="center" vertical="top" wrapText="1"/>
    </xf>
    <xf numFmtId="0" fontId="7" fillId="31" borderId="18" xfId="0" applyFont="1" applyFill="1" applyBorder="1" applyAlignment="1">
      <alignment horizontal="left" vertical="top" wrapText="1"/>
    </xf>
    <xf numFmtId="0" fontId="7" fillId="31" borderId="18" xfId="0" applyFont="1" applyFill="1" applyBorder="1" applyAlignment="1">
      <alignment horizontal="right" vertical="top" wrapText="1"/>
    </xf>
    <xf numFmtId="0" fontId="50" fillId="0" borderId="18" xfId="0" applyFont="1" applyBorder="1" applyAlignment="1">
      <alignment vertical="top" wrapText="1"/>
    </xf>
    <xf numFmtId="10" fontId="4" fillId="0" borderId="18" xfId="0" applyNumberFormat="1" applyFont="1" applyBorder="1" applyAlignment="1">
      <alignment horizontal="right" vertical="top" wrapText="1"/>
    </xf>
    <xf numFmtId="10" fontId="4" fillId="0" borderId="18" xfId="194" applyNumberFormat="1" applyFont="1" applyFill="1" applyBorder="1" applyAlignment="1">
      <alignment horizontal="right" vertical="top"/>
    </xf>
    <xf numFmtId="171" fontId="4" fillId="0" borderId="18" xfId="195" applyNumberFormat="1" applyFont="1" applyBorder="1" applyAlignment="1">
      <alignment horizontal="right" vertical="top"/>
    </xf>
    <xf numFmtId="171" fontId="4" fillId="34" borderId="20" xfId="0" applyNumberFormat="1" applyFont="1" applyFill="1" applyBorder="1" applyAlignment="1">
      <alignment horizontal="right" vertical="top"/>
    </xf>
    <xf numFmtId="0" fontId="7" fillId="34" borderId="20" xfId="0" applyFont="1" applyFill="1" applyBorder="1" applyAlignment="1">
      <alignment horizontal="right" vertical="top"/>
    </xf>
    <xf numFmtId="182" fontId="4" fillId="34" borderId="20" xfId="0" applyNumberFormat="1" applyFont="1" applyFill="1" applyBorder="1" applyAlignment="1">
      <alignment horizontal="right" vertical="top"/>
    </xf>
    <xf numFmtId="182" fontId="4" fillId="34" borderId="20" xfId="0" applyNumberFormat="1" applyFont="1" applyFill="1" applyBorder="1" applyAlignment="1">
      <alignment horizontal="center" vertical="top"/>
    </xf>
    <xf numFmtId="4" fontId="7" fillId="34" borderId="20" xfId="117" applyNumberFormat="1" applyFont="1" applyFill="1" applyBorder="1" applyAlignment="1">
      <alignment vertical="top"/>
    </xf>
    <xf numFmtId="2" fontId="4" fillId="0" borderId="18" xfId="167" applyNumberFormat="1" applyFont="1" applyBorder="1" applyAlignment="1">
      <alignment horizontal="right" vertical="top"/>
    </xf>
    <xf numFmtId="0" fontId="50" fillId="0" borderId="18" xfId="0" applyFont="1" applyBorder="1" applyAlignment="1">
      <alignment vertical="top"/>
    </xf>
    <xf numFmtId="182" fontId="4" fillId="0" borderId="18" xfId="167" applyNumberFormat="1" applyFont="1" applyBorder="1" applyAlignment="1">
      <alignment vertical="top"/>
    </xf>
    <xf numFmtId="182" fontId="4" fillId="0" borderId="18" xfId="167" applyNumberFormat="1" applyFont="1" applyBorder="1" applyAlignment="1">
      <alignment horizontal="center" vertical="top"/>
    </xf>
    <xf numFmtId="4" fontId="4" fillId="0" borderId="18" xfId="196" applyNumberFormat="1" applyFont="1" applyFill="1" applyBorder="1" applyAlignment="1">
      <alignment vertical="top" wrapText="1"/>
    </xf>
    <xf numFmtId="171" fontId="4" fillId="30" borderId="20" xfId="0" applyNumberFormat="1" applyFont="1" applyFill="1" applyBorder="1" applyAlignment="1">
      <alignment horizontal="right" vertical="top"/>
    </xf>
    <xf numFmtId="0" fontId="7" fillId="30" borderId="20" xfId="0" applyFont="1" applyFill="1" applyBorder="1" applyAlignment="1">
      <alignment horizontal="right" vertical="top"/>
    </xf>
    <xf numFmtId="182" fontId="4" fillId="30" borderId="20" xfId="0" applyNumberFormat="1" applyFont="1" applyFill="1" applyBorder="1" applyAlignment="1">
      <alignment horizontal="right" vertical="top"/>
    </xf>
    <xf numFmtId="182" fontId="4" fillId="30" borderId="20" xfId="0" applyNumberFormat="1" applyFont="1" applyFill="1" applyBorder="1" applyAlignment="1">
      <alignment horizontal="center" vertical="top"/>
    </xf>
    <xf numFmtId="4" fontId="7" fillId="30" borderId="20" xfId="117" applyNumberFormat="1" applyFont="1" applyFill="1" applyBorder="1" applyAlignment="1">
      <alignment vertical="top"/>
    </xf>
    <xf numFmtId="182" fontId="4" fillId="0" borderId="18" xfId="167" applyNumberFormat="1" applyFont="1" applyFill="1" applyBorder="1" applyAlignment="1">
      <alignment vertical="top" wrapText="1"/>
    </xf>
    <xf numFmtId="0" fontId="47" fillId="0" borderId="0" xfId="146" applyFont="1" applyFill="1" applyBorder="1" applyAlignment="1">
      <alignment horizontal="center" vertical="top" wrapText="1"/>
    </xf>
    <xf numFmtId="39" fontId="6" fillId="0" borderId="0" xfId="0" quotePrefix="1" applyNumberFormat="1" applyFont="1" applyFill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top" wrapText="1"/>
    </xf>
    <xf numFmtId="0" fontId="4" fillId="31" borderId="0" xfId="186" applyFill="1" applyAlignment="1">
      <alignment horizontal="center" vertical="top" wrapText="1"/>
    </xf>
    <xf numFmtId="0" fontId="4" fillId="31" borderId="0" xfId="0" applyFont="1" applyFill="1" applyAlignment="1">
      <alignment horizontal="left" vertical="top"/>
    </xf>
    <xf numFmtId="0" fontId="7" fillId="31" borderId="0" xfId="0" applyFont="1" applyFill="1" applyAlignment="1">
      <alignment horizontal="left" vertical="top"/>
    </xf>
    <xf numFmtId="0" fontId="7" fillId="31" borderId="0" xfId="0" applyFont="1" applyFill="1" applyAlignment="1">
      <alignment vertical="top"/>
    </xf>
    <xf numFmtId="0" fontId="60" fillId="31" borderId="0" xfId="0" applyFont="1" applyFill="1" applyAlignment="1">
      <alignment vertical="top"/>
    </xf>
    <xf numFmtId="0" fontId="60" fillId="31" borderId="0" xfId="0" applyFont="1" applyFill="1" applyAlignment="1">
      <alignment horizontal="center" vertical="top"/>
    </xf>
    <xf numFmtId="0" fontId="7" fillId="31" borderId="0" xfId="186" applyFont="1" applyFill="1" applyAlignment="1">
      <alignment horizontal="center" vertical="top"/>
    </xf>
    <xf numFmtId="0" fontId="60" fillId="31" borderId="0" xfId="186" applyFont="1" applyFill="1" applyBorder="1" applyAlignment="1">
      <alignment horizontal="center" vertical="top"/>
    </xf>
    <xf numFmtId="2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45" fillId="0" borderId="21" xfId="0" applyFont="1" applyFill="1" applyBorder="1" applyAlignment="1">
      <alignment horizontal="center" vertical="top" wrapText="1"/>
    </xf>
    <xf numFmtId="0" fontId="45" fillId="0" borderId="21" xfId="0" applyNumberFormat="1" applyFont="1" applyFill="1" applyBorder="1" applyAlignment="1">
      <alignment vertical="top" wrapText="1"/>
    </xf>
    <xf numFmtId="4" fontId="46" fillId="0" borderId="21" xfId="0" applyNumberFormat="1" applyFont="1" applyFill="1" applyBorder="1" applyAlignment="1">
      <alignment vertical="top"/>
    </xf>
    <xf numFmtId="43" fontId="46" fillId="0" borderId="21" xfId="0" applyNumberFormat="1" applyFont="1" applyFill="1" applyBorder="1" applyAlignment="1">
      <alignment horizontal="center" vertical="top"/>
    </xf>
    <xf numFmtId="43" fontId="46" fillId="0" borderId="21" xfId="0" applyNumberFormat="1" applyFont="1" applyFill="1" applyBorder="1" applyAlignment="1">
      <alignment vertical="top"/>
    </xf>
    <xf numFmtId="39" fontId="46" fillId="0" borderId="21" xfId="0" applyNumberFormat="1" applyFont="1" applyFill="1" applyBorder="1" applyAlignment="1">
      <alignment vertical="top"/>
    </xf>
    <xf numFmtId="184" fontId="46" fillId="0" borderId="22" xfId="0" applyNumberFormat="1" applyFont="1" applyFill="1" applyBorder="1" applyAlignment="1">
      <alignment vertical="top" wrapText="1"/>
    </xf>
    <xf numFmtId="0" fontId="46" fillId="0" borderId="22" xfId="0" applyFont="1" applyFill="1" applyBorder="1" applyAlignment="1">
      <alignment vertical="top" wrapText="1"/>
    </xf>
    <xf numFmtId="182" fontId="46" fillId="0" borderId="22" xfId="167" applyNumberFormat="1" applyFont="1" applyFill="1" applyBorder="1" applyAlignment="1">
      <alignment vertical="top" wrapText="1"/>
    </xf>
    <xf numFmtId="0" fontId="46" fillId="0" borderId="22" xfId="0" applyFont="1" applyFill="1" applyBorder="1" applyAlignment="1">
      <alignment horizontal="center" vertical="top" wrapText="1"/>
    </xf>
    <xf numFmtId="4" fontId="46" fillId="0" borderId="22" xfId="0" applyNumberFormat="1" applyFont="1" applyFill="1" applyBorder="1" applyAlignment="1">
      <alignment vertical="top"/>
    </xf>
    <xf numFmtId="184" fontId="46" fillId="0" borderId="21" xfId="0" applyNumberFormat="1" applyFont="1" applyFill="1" applyBorder="1" applyAlignment="1">
      <alignment vertical="top" wrapText="1"/>
    </xf>
    <xf numFmtId="0" fontId="46" fillId="0" borderId="21" xfId="0" applyFont="1" applyFill="1" applyBorder="1" applyAlignment="1">
      <alignment vertical="top" wrapText="1"/>
    </xf>
    <xf numFmtId="182" fontId="46" fillId="0" borderId="21" xfId="167" applyNumberFormat="1" applyFont="1" applyFill="1" applyBorder="1" applyAlignment="1">
      <alignment vertical="top" wrapText="1"/>
    </xf>
    <xf numFmtId="0" fontId="46" fillId="0" borderId="21" xfId="0" applyFont="1" applyFill="1" applyBorder="1" applyAlignment="1">
      <alignment horizontal="center" vertical="top" wrapText="1"/>
    </xf>
    <xf numFmtId="0" fontId="45" fillId="0" borderId="22" xfId="0" applyFont="1" applyFill="1" applyBorder="1" applyAlignment="1">
      <alignment vertical="top" wrapText="1"/>
    </xf>
    <xf numFmtId="0" fontId="46" fillId="0" borderId="22" xfId="0" applyNumberFormat="1" applyFont="1" applyFill="1" applyBorder="1" applyAlignment="1">
      <alignment vertical="top" wrapText="1"/>
    </xf>
    <xf numFmtId="4" fontId="46" fillId="0" borderId="22" xfId="0" applyNumberFormat="1" applyFont="1" applyFill="1" applyBorder="1" applyAlignment="1">
      <alignment horizontal="center" vertical="top"/>
    </xf>
    <xf numFmtId="182" fontId="46" fillId="0" borderId="22" xfId="0" applyNumberFormat="1" applyFont="1" applyFill="1" applyBorder="1" applyAlignment="1">
      <alignment vertical="top"/>
    </xf>
    <xf numFmtId="37" fontId="45" fillId="0" borderId="21" xfId="0" applyNumberFormat="1" applyFont="1" applyFill="1" applyBorder="1" applyAlignment="1">
      <alignment vertical="top" wrapText="1"/>
    </xf>
    <xf numFmtId="4" fontId="46" fillId="0" borderId="21" xfId="0" applyNumberFormat="1" applyFont="1" applyFill="1" applyBorder="1" applyAlignment="1">
      <alignment horizontal="center" vertical="top"/>
    </xf>
    <xf numFmtId="182" fontId="46" fillId="0" borderId="21" xfId="0" applyNumberFormat="1" applyFont="1" applyFill="1" applyBorder="1" applyAlignment="1">
      <alignment vertical="top"/>
    </xf>
    <xf numFmtId="0" fontId="7" fillId="0" borderId="21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vertical="top" wrapText="1"/>
    </xf>
    <xf numFmtId="4" fontId="7" fillId="0" borderId="21" xfId="94" applyNumberFormat="1" applyFont="1" applyFill="1" applyBorder="1" applyAlignment="1">
      <alignment vertical="top" wrapText="1"/>
    </xf>
    <xf numFmtId="185" fontId="4" fillId="29" borderId="22" xfId="193" applyNumberFormat="1" applyFont="1" applyFill="1" applyBorder="1" applyAlignment="1" applyProtection="1">
      <alignment horizontal="right" vertical="top"/>
    </xf>
    <xf numFmtId="0" fontId="7" fillId="29" borderId="22" xfId="0" applyFont="1" applyFill="1" applyBorder="1" applyAlignment="1">
      <alignment horizontal="center" vertical="top" wrapText="1"/>
    </xf>
    <xf numFmtId="4" fontId="4" fillId="29" borderId="22" xfId="183" applyNumberFormat="1" applyFont="1" applyFill="1" applyBorder="1" applyAlignment="1">
      <alignment horizontal="right" vertical="top" wrapText="1"/>
    </xf>
    <xf numFmtId="0" fontId="4" fillId="29" borderId="22" xfId="183" applyNumberFormat="1" applyFont="1" applyFill="1" applyBorder="1" applyAlignment="1">
      <alignment horizontal="center" vertical="top"/>
    </xf>
    <xf numFmtId="4" fontId="7" fillId="29" borderId="22" xfId="183" applyNumberFormat="1" applyFont="1" applyFill="1" applyBorder="1" applyAlignment="1">
      <alignment horizontal="right" vertical="top" wrapText="1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 2" xfId="19"/>
    <cellStyle name="40% - Énfasis2 2" xfId="20"/>
    <cellStyle name="40% - Énfasis3 2" xfId="21"/>
    <cellStyle name="40% - Énfasis4 2" xfId="22"/>
    <cellStyle name="40% - Énfasis5 2" xfId="23"/>
    <cellStyle name="40% - Énfasis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 2" xfId="31"/>
    <cellStyle name="60% - Énfasis2 2" xfId="32"/>
    <cellStyle name="60% - Énfasis3 2" xfId="33"/>
    <cellStyle name="60% - Énfasis4 2" xfId="34"/>
    <cellStyle name="60% - Énfasis5 2" xfId="35"/>
    <cellStyle name="60% - Énfasis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 2" xfId="44"/>
    <cellStyle name="Calculation" xfId="45"/>
    <cellStyle name="Cálculo 2" xfId="46"/>
    <cellStyle name="Celda de comprobación 2" xfId="47"/>
    <cellStyle name="Celda vinculada 2" xfId="48"/>
    <cellStyle name="Check Cell" xfId="49"/>
    <cellStyle name="Comma 2" xfId="50"/>
    <cellStyle name="Comma 3" xfId="51"/>
    <cellStyle name="Comma_ACUEDUCTO DE  PADRE LAS CASAS" xfId="52"/>
    <cellStyle name="Encabezado 4 2" xfId="53"/>
    <cellStyle name="Énfasis1 2" xfId="54"/>
    <cellStyle name="Énfasis2 2" xfId="55"/>
    <cellStyle name="Énfasis3 2" xfId="56"/>
    <cellStyle name="Énfasis4 2" xfId="57"/>
    <cellStyle name="Énfasis5 2" xfId="58"/>
    <cellStyle name="Énfasis6 2" xfId="59"/>
    <cellStyle name="Entrada 2" xfId="60"/>
    <cellStyle name="Euro" xfId="61"/>
    <cellStyle name="Euro 2" xfId="62"/>
    <cellStyle name="Euro_act 102-11 al 46-11 REH OT, EST BOM, PT Y DR AC CASTILLO LOS CAFES" xfId="63"/>
    <cellStyle name="Explanatory Text" xfId="64"/>
    <cellStyle name="F2" xfId="65"/>
    <cellStyle name="F2 2" xfId="66"/>
    <cellStyle name="F2_act 102-11 al 46-11 REH OT, EST BOM, PT Y DR AC CASTILLO LOS CAFES" xfId="67"/>
    <cellStyle name="F3" xfId="68"/>
    <cellStyle name="F3 2" xfId="69"/>
    <cellStyle name="F3_act 102-11 al 46-11 REH OT, EST BOM, PT Y DR AC CASTILLO LOS CAFES" xfId="70"/>
    <cellStyle name="F4" xfId="71"/>
    <cellStyle name="F4 2" xfId="72"/>
    <cellStyle name="F4_act 102-11 al 46-11 REH OT, EST BOM, PT Y DR AC CASTILLO LOS CAFES" xfId="73"/>
    <cellStyle name="F5" xfId="74"/>
    <cellStyle name="F5 2" xfId="75"/>
    <cellStyle name="F5_act 102-11 al 46-11 REH OT, EST BOM, PT Y DR AC CASTILLO LOS CAFES" xfId="76"/>
    <cellStyle name="F6" xfId="77"/>
    <cellStyle name="F6 2" xfId="78"/>
    <cellStyle name="F6_act 102-11 al 46-11 REH OT, EST BOM, PT Y DR AC CASTILLO LOS CAFES" xfId="79"/>
    <cellStyle name="F7" xfId="80"/>
    <cellStyle name="F7 2" xfId="81"/>
    <cellStyle name="F7_act 102-11 al 46-11 REH OT, EST BOM, PT Y DR AC CASTILLO LOS CAFES" xfId="82"/>
    <cellStyle name="F8" xfId="83"/>
    <cellStyle name="F8 2" xfId="84"/>
    <cellStyle name="F8_act 102-11 al 46-11 REH OT, EST BOM, PT Y DR AC CASTILLO LOS CAFES" xfId="85"/>
    <cellStyle name="Good" xfId="86"/>
    <cellStyle name="Heading 1" xfId="87"/>
    <cellStyle name="Heading 2" xfId="88"/>
    <cellStyle name="Heading 3" xfId="89"/>
    <cellStyle name="Heading 4" xfId="90"/>
    <cellStyle name="Hipervínculo 2" xfId="179"/>
    <cellStyle name="Incorrecto 2" xfId="91"/>
    <cellStyle name="Input" xfId="92"/>
    <cellStyle name="Linked Cell" xfId="93"/>
    <cellStyle name="Millares" xfId="94" builtinId="3"/>
    <cellStyle name="Millares 10" xfId="95"/>
    <cellStyle name="Millares 10 2" xfId="171"/>
    <cellStyle name="Millares 10 2 2" xfId="96"/>
    <cellStyle name="Millares 10 2 2 2" xfId="188"/>
    <cellStyle name="Millares 10 2 2 2 2" xfId="189"/>
    <cellStyle name="Millares 10 2 3" xfId="173"/>
    <cellStyle name="Millares 10 2 4" xfId="178"/>
    <cellStyle name="Millares 10 3" xfId="174"/>
    <cellStyle name="Millares 10 4" xfId="97"/>
    <cellStyle name="Millares 11" xfId="98"/>
    <cellStyle name="Millares 11 2" xfId="99"/>
    <cellStyle name="Millares 12" xfId="100"/>
    <cellStyle name="Millares 12 3" xfId="169"/>
    <cellStyle name="Millares 13" xfId="101"/>
    <cellStyle name="Millares 14" xfId="177"/>
    <cellStyle name="Millares 15" xfId="180"/>
    <cellStyle name="Millares 16" xfId="191"/>
    <cellStyle name="Millares 2" xfId="102"/>
    <cellStyle name="Millares 2 2" xfId="103"/>
    <cellStyle name="Millares 2 2 2 2" xfId="172"/>
    <cellStyle name="Millares 2 2 2 3" xfId="196"/>
    <cellStyle name="Millares 2 2 3" xfId="104"/>
    <cellStyle name="Millares 2 3" xfId="105"/>
    <cellStyle name="Millares 2 4" xfId="182"/>
    <cellStyle name="Millares 2_PRESUPUESTO ACTUALIZADO No. 2 AL PRESUPUESTO No.  59-10 REFORZAMIENTO Y REHABILITACION INSTALACIONES FISICAS ACUEDUCTO YAGUATE" xfId="106"/>
    <cellStyle name="Millares 3" xfId="107"/>
    <cellStyle name="Millares 3 2" xfId="108"/>
    <cellStyle name="Millares 3 3" xfId="109"/>
    <cellStyle name="Millares 3 3 2" xfId="170"/>
    <cellStyle name="Millares 3 3 3" xfId="184"/>
    <cellStyle name="Millares 3 3 7" xfId="110"/>
    <cellStyle name="Millares 3_111-12 ac neyba zona alta" xfId="111"/>
    <cellStyle name="Millares 4" xfId="112"/>
    <cellStyle name="Millares 4 2" xfId="113"/>
    <cellStyle name="Millares 4 2 2" xfId="193"/>
    <cellStyle name="Millares 5" xfId="114"/>
    <cellStyle name="Millares 5 2" xfId="115"/>
    <cellStyle name="Millares 5 2 2" xfId="187"/>
    <cellStyle name="Millares 5 3" xfId="116"/>
    <cellStyle name="Millares 5 3 2" xfId="117"/>
    <cellStyle name="Millares 5 3 3" xfId="183"/>
    <cellStyle name="Millares 6" xfId="118"/>
    <cellStyle name="Millares 6 2" xfId="168"/>
    <cellStyle name="Millares 7" xfId="119"/>
    <cellStyle name="Millares 7 4" xfId="120"/>
    <cellStyle name="Millares 8" xfId="121"/>
    <cellStyle name="Millares 9" xfId="122"/>
    <cellStyle name="Moneda 2" xfId="123"/>
    <cellStyle name="Moneda 3" xfId="192"/>
    <cellStyle name="Neutral 2" xfId="124"/>
    <cellStyle name="No-definido" xfId="125"/>
    <cellStyle name="Normal" xfId="0" builtinId="0"/>
    <cellStyle name="Normal - Style1" xfId="126"/>
    <cellStyle name="Normal 10" xfId="127"/>
    <cellStyle name="Normal 10 2" xfId="128"/>
    <cellStyle name="Normal 10 2 2" xfId="175"/>
    <cellStyle name="Normal 11" xfId="185"/>
    <cellStyle name="Normal 12" xfId="190"/>
    <cellStyle name="Normal 13 2" xfId="129"/>
    <cellStyle name="Normal 18" xfId="130"/>
    <cellStyle name="Normal 19" xfId="131"/>
    <cellStyle name="Normal 2" xfId="132"/>
    <cellStyle name="Normal 2 10" xfId="133"/>
    <cellStyle name="Normal 2 2" xfId="134"/>
    <cellStyle name="Normal 2 2 2" xfId="135"/>
    <cellStyle name="Normal 2 2 2 2" xfId="186"/>
    <cellStyle name="Normal 2 3" xfId="136"/>
    <cellStyle name="Normal 2 3 2 2" xfId="195"/>
    <cellStyle name="Normal 2_07-09 presupu..." xfId="137"/>
    <cellStyle name="Normal 3" xfId="138"/>
    <cellStyle name="Normal 3 2" xfId="181"/>
    <cellStyle name="Normal 4" xfId="139"/>
    <cellStyle name="Normal 5" xfId="140"/>
    <cellStyle name="Normal 6" xfId="141"/>
    <cellStyle name="Normal 7" xfId="142"/>
    <cellStyle name="Normal 8" xfId="143"/>
    <cellStyle name="Normal 9" xfId="176"/>
    <cellStyle name="Normal_502-01 alcantarillado sanitario academia de entrenamiento policial de hatilloparte b" xfId="167"/>
    <cellStyle name="Normal_Hoja1" xfId="144"/>
    <cellStyle name="Normal_PRES 059-09 REHABIL. PLANTA DE TRATAMIENTO DE 80 LPS RAPIDA, AC. HATO DEL YAQUE" xfId="145"/>
    <cellStyle name="Normal_Rec. No.3 118-03   Pta. de trat.A.Negras san juan de la maguana" xfId="146"/>
    <cellStyle name="Notas 2" xfId="147"/>
    <cellStyle name="Note" xfId="148"/>
    <cellStyle name="Output" xfId="149"/>
    <cellStyle name="Percent 2" xfId="150"/>
    <cellStyle name="Porcentaje 2" xfId="151"/>
    <cellStyle name="Porcentaje 2 2" xfId="194"/>
    <cellStyle name="Porcentual 2" xfId="152"/>
    <cellStyle name="Porcentual 2 2" xfId="153"/>
    <cellStyle name="Porcentual 3" xfId="154"/>
    <cellStyle name="Porcentual 4" xfId="155"/>
    <cellStyle name="Porcentual 5" xfId="156"/>
    <cellStyle name="Salida 2" xfId="157"/>
    <cellStyle name="Texto de advertencia 2" xfId="158"/>
    <cellStyle name="Texto explicativo 2" xfId="159"/>
    <cellStyle name="Title" xfId="160"/>
    <cellStyle name="Título 1 2" xfId="161"/>
    <cellStyle name="Título 2 2" xfId="162"/>
    <cellStyle name="Título 3 2" xfId="163"/>
    <cellStyle name="Título 4" xfId="164"/>
    <cellStyle name="Total 2" xfId="165"/>
    <cellStyle name="Warning Text" xfId="166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248478</xdr:colOff>
      <xdr:row>0</xdr:row>
      <xdr:rowOff>99391</xdr:rowOff>
    </xdr:from>
    <xdr:to>
      <xdr:col>1</xdr:col>
      <xdr:colOff>363283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78" y="99391"/>
          <a:ext cx="600994" cy="579783"/>
        </a:xfrm>
        <a:prstGeom prst="rect">
          <a:avLst/>
        </a:prstGeom>
      </xdr:spPr>
    </xdr:pic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1400175</xdr:colOff>
      <xdr:row>119</xdr:row>
      <xdr:rowOff>0</xdr:rowOff>
    </xdr:from>
    <xdr:to>
      <xdr:col>7</xdr:col>
      <xdr:colOff>1495425</xdr:colOff>
      <xdr:row>119</xdr:row>
      <xdr:rowOff>295275</xdr:rowOff>
    </xdr:to>
    <xdr:sp macro="" textlink="">
      <xdr:nvSpPr>
        <xdr:cNvPr id="9" name="Cuadro de texto 10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1400175</xdr:colOff>
      <xdr:row>119</xdr:row>
      <xdr:rowOff>0</xdr:rowOff>
    </xdr:from>
    <xdr:to>
      <xdr:col>7</xdr:col>
      <xdr:colOff>1495425</xdr:colOff>
      <xdr:row>119</xdr:row>
      <xdr:rowOff>295275</xdr:rowOff>
    </xdr:to>
    <xdr:sp macro="" textlink="">
      <xdr:nvSpPr>
        <xdr:cNvPr id="11" name="Cuadro de texto 102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1400175</xdr:colOff>
      <xdr:row>119</xdr:row>
      <xdr:rowOff>0</xdr:rowOff>
    </xdr:from>
    <xdr:to>
      <xdr:col>7</xdr:col>
      <xdr:colOff>1495425</xdr:colOff>
      <xdr:row>119</xdr:row>
      <xdr:rowOff>295275</xdr:rowOff>
    </xdr:to>
    <xdr:sp macro="" textlink="">
      <xdr:nvSpPr>
        <xdr:cNvPr id="13" name="Cuadro de texto 102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127</xdr:row>
      <xdr:rowOff>0</xdr:rowOff>
    </xdr:from>
    <xdr:to>
      <xdr:col>7</xdr:col>
      <xdr:colOff>1495425</xdr:colOff>
      <xdr:row>127</xdr:row>
      <xdr:rowOff>295275</xdr:rowOff>
    </xdr:to>
    <xdr:sp macro="" textlink="">
      <xdr:nvSpPr>
        <xdr:cNvPr id="23" name="Cuadro de texto 10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127</xdr:row>
      <xdr:rowOff>0</xdr:rowOff>
    </xdr:from>
    <xdr:to>
      <xdr:col>7</xdr:col>
      <xdr:colOff>1495425</xdr:colOff>
      <xdr:row>127</xdr:row>
      <xdr:rowOff>295275</xdr:rowOff>
    </xdr:to>
    <xdr:sp macro="" textlink="">
      <xdr:nvSpPr>
        <xdr:cNvPr id="25" name="Cuadro de texto 10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127</xdr:row>
      <xdr:rowOff>0</xdr:rowOff>
    </xdr:from>
    <xdr:to>
      <xdr:col>7</xdr:col>
      <xdr:colOff>1495425</xdr:colOff>
      <xdr:row>127</xdr:row>
      <xdr:rowOff>295275</xdr:rowOff>
    </xdr:to>
    <xdr:sp macro="" textlink="">
      <xdr:nvSpPr>
        <xdr:cNvPr id="27" name="Cuadro de texto 10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128</xdr:row>
      <xdr:rowOff>0</xdr:rowOff>
    </xdr:from>
    <xdr:to>
      <xdr:col>7</xdr:col>
      <xdr:colOff>1495425</xdr:colOff>
      <xdr:row>128</xdr:row>
      <xdr:rowOff>295275</xdr:rowOff>
    </xdr:to>
    <xdr:sp macro="" textlink="">
      <xdr:nvSpPr>
        <xdr:cNvPr id="44" name="Cuadro de texto 102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128</xdr:row>
      <xdr:rowOff>0</xdr:rowOff>
    </xdr:from>
    <xdr:to>
      <xdr:col>7</xdr:col>
      <xdr:colOff>1495425</xdr:colOff>
      <xdr:row>128</xdr:row>
      <xdr:rowOff>295275</xdr:rowOff>
    </xdr:to>
    <xdr:sp macro="" textlink="">
      <xdr:nvSpPr>
        <xdr:cNvPr id="46" name="Cuadro de texto 102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128</xdr:row>
      <xdr:rowOff>0</xdr:rowOff>
    </xdr:from>
    <xdr:to>
      <xdr:col>7</xdr:col>
      <xdr:colOff>1495425</xdr:colOff>
      <xdr:row>128</xdr:row>
      <xdr:rowOff>295275</xdr:rowOff>
    </xdr:to>
    <xdr:sp macro="" textlink="">
      <xdr:nvSpPr>
        <xdr:cNvPr id="48" name="Cuadro de texto 10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130</xdr:row>
      <xdr:rowOff>0</xdr:rowOff>
    </xdr:from>
    <xdr:to>
      <xdr:col>7</xdr:col>
      <xdr:colOff>1495425</xdr:colOff>
      <xdr:row>130</xdr:row>
      <xdr:rowOff>295275</xdr:rowOff>
    </xdr:to>
    <xdr:sp macro="" textlink="">
      <xdr:nvSpPr>
        <xdr:cNvPr id="51" name="Cuadro de texto 102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130</xdr:row>
      <xdr:rowOff>0</xdr:rowOff>
    </xdr:from>
    <xdr:to>
      <xdr:col>7</xdr:col>
      <xdr:colOff>1495425</xdr:colOff>
      <xdr:row>130</xdr:row>
      <xdr:rowOff>295275</xdr:rowOff>
    </xdr:to>
    <xdr:sp macro="" textlink="">
      <xdr:nvSpPr>
        <xdr:cNvPr id="53" name="Cuadro de texto 102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130</xdr:row>
      <xdr:rowOff>0</xdr:rowOff>
    </xdr:from>
    <xdr:to>
      <xdr:col>7</xdr:col>
      <xdr:colOff>1495425</xdr:colOff>
      <xdr:row>130</xdr:row>
      <xdr:rowOff>295275</xdr:rowOff>
    </xdr:to>
    <xdr:sp macro="" textlink="">
      <xdr:nvSpPr>
        <xdr:cNvPr id="55" name="Cuadro de texto 102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76200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66675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66675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76200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76200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66675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155</xdr:row>
      <xdr:rowOff>0</xdr:rowOff>
    </xdr:from>
    <xdr:ext cx="104775" cy="2762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6670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6670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76225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762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76225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762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762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1ADA73B4-6627-492A-8B8E-7C1CC8725DC9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4D883661-B71F-4067-8F86-EDEDC616FA2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23AB72C2-35FC-46C4-8F2B-167817DCFEC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666F143-0565-4346-8407-848C79E93001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432C3DFC-5609-477E-8082-03A24D9AADB8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BDD8B412-A8C2-4E1C-AF97-E30E0E5F360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E2D06496-0610-4027-8AB3-1A35B6F5B7DC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E87E7C8E-BA52-4560-A7C5-201EC106E76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891ED4D-F400-49C8-A007-617B71589F80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EC5DDDE3-194F-4B51-8EBB-94F85DB504C0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D310219E-A33D-44CF-841D-1BEDB9F159D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332513AC-5148-41B8-A85F-CCFB08EE39DF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7F4D78AE-014E-4EDE-A65B-19D993DB7F31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64D2D471-2053-4293-910E-F34520021D1F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8D77C87-9250-40D9-8CA3-1941C30A3E8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EA7F61C-DCE7-4D66-BCCE-2B8235BD62E5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EF266CBF-E94F-4643-8752-3F87243BFC12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E03547D5-60EB-4EA3-A938-B2B4882B3FB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EBF63FE-DC22-4A87-9744-D805CFA2757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A9A091B8-4BCE-4804-8373-1A7A44A2EDF4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76200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76200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76200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159</xdr:row>
      <xdr:rowOff>120015</xdr:rowOff>
    </xdr:from>
    <xdr:to>
      <xdr:col>2</xdr:col>
      <xdr:colOff>659130</xdr:colOff>
      <xdr:row>159</xdr:row>
      <xdr:rowOff>120016</xdr:rowOff>
    </xdr:to>
    <xdr:cxnSp macro="">
      <xdr:nvCxnSpPr>
        <xdr:cNvPr id="480" name="Conector recto 479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438019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63"/>
  <sheetViews>
    <sheetView showGridLines="0" showZeros="0" tabSelected="1" view="pageBreakPreview" topLeftCell="A121" zoomScaleNormal="100" zoomScaleSheetLayoutView="100" workbookViewId="0">
      <selection activeCell="F154" sqref="F154"/>
    </sheetView>
  </sheetViews>
  <sheetFormatPr baseColWidth="10" defaultRowHeight="15.75" customHeight="1" x14ac:dyDescent="0.2"/>
  <cols>
    <col min="1" max="1" width="7.28515625" style="23" customWidth="1"/>
    <col min="2" max="2" width="52.5703125" style="24" customWidth="1"/>
    <col min="3" max="3" width="12" style="25" customWidth="1"/>
    <col min="4" max="4" width="7.42578125" style="23" customWidth="1"/>
    <col min="5" max="5" width="10.5703125" style="25" customWidth="1"/>
    <col min="6" max="6" width="12.42578125" style="25" customWidth="1"/>
    <col min="7" max="7" width="14.140625" style="3" bestFit="1" customWidth="1"/>
    <col min="8" max="8" width="45.28515625" style="3" bestFit="1" customWidth="1"/>
    <col min="9" max="9" width="11.42578125" style="3"/>
    <col min="10" max="10" width="11.42578125" style="4"/>
    <col min="11" max="11" width="11.42578125" style="3"/>
    <col min="12" max="12" width="14.42578125" style="3" bestFit="1" customWidth="1"/>
    <col min="13" max="16384" width="11.42578125" style="5"/>
  </cols>
  <sheetData>
    <row r="1" spans="1:10" ht="14.25" customHeight="1" x14ac:dyDescent="0.2">
      <c r="A1" s="168" t="s">
        <v>0</v>
      </c>
      <c r="B1" s="168"/>
      <c r="C1" s="168"/>
      <c r="D1" s="168"/>
      <c r="E1" s="168"/>
      <c r="F1" s="168"/>
    </row>
    <row r="2" spans="1:10" ht="12.75" customHeight="1" x14ac:dyDescent="0.2">
      <c r="A2" s="168" t="s">
        <v>4</v>
      </c>
      <c r="B2" s="168"/>
      <c r="C2" s="168"/>
      <c r="D2" s="168"/>
      <c r="E2" s="168"/>
      <c r="F2" s="168"/>
    </row>
    <row r="3" spans="1:10" ht="12.75" customHeight="1" x14ac:dyDescent="0.2">
      <c r="A3" s="168" t="s">
        <v>12</v>
      </c>
      <c r="B3" s="168"/>
      <c r="C3" s="168"/>
      <c r="D3" s="168"/>
      <c r="E3" s="168"/>
      <c r="F3" s="168"/>
    </row>
    <row r="4" spans="1:10" ht="12.75" customHeight="1" x14ac:dyDescent="0.2">
      <c r="A4" s="168" t="s">
        <v>10</v>
      </c>
      <c r="B4" s="168"/>
      <c r="C4" s="168"/>
      <c r="D4" s="168"/>
      <c r="E4" s="168"/>
      <c r="F4" s="168"/>
    </row>
    <row r="5" spans="1:10" ht="12.75" customHeight="1" x14ac:dyDescent="0.2">
      <c r="A5" s="6"/>
      <c r="B5" s="6"/>
      <c r="C5" s="7"/>
      <c r="D5" s="6"/>
      <c r="E5" s="7"/>
      <c r="F5" s="8"/>
    </row>
    <row r="6" spans="1:10" ht="12.75" customHeight="1" x14ac:dyDescent="0.2">
      <c r="A6" s="169" t="s">
        <v>77</v>
      </c>
      <c r="B6" s="169"/>
      <c r="C6" s="7"/>
      <c r="D6" s="6"/>
      <c r="E6" s="7"/>
      <c r="F6" s="8"/>
    </row>
    <row r="7" spans="1:10" ht="12.75" customHeight="1" x14ac:dyDescent="0.2">
      <c r="A7" s="26" t="s">
        <v>80</v>
      </c>
      <c r="B7" s="169" t="s">
        <v>81</v>
      </c>
      <c r="C7" s="169"/>
      <c r="D7" s="169"/>
      <c r="E7" s="169"/>
      <c r="F7" s="169"/>
    </row>
    <row r="8" spans="1:10" ht="12.75" customHeight="1" x14ac:dyDescent="0.2">
      <c r="A8" s="170" t="s">
        <v>78</v>
      </c>
      <c r="B8" s="170"/>
      <c r="C8" s="9"/>
      <c r="D8" s="10"/>
      <c r="E8" s="11" t="s">
        <v>79</v>
      </c>
      <c r="F8" s="12"/>
    </row>
    <row r="9" spans="1:10" ht="12.75" x14ac:dyDescent="0.2">
      <c r="A9" s="13"/>
      <c r="B9" s="14"/>
      <c r="C9" s="12"/>
      <c r="D9" s="10"/>
      <c r="E9" s="12"/>
      <c r="F9" s="12"/>
    </row>
    <row r="10" spans="1:10" ht="12.75" customHeight="1" x14ac:dyDescent="0.2">
      <c r="A10" s="27" t="s">
        <v>31</v>
      </c>
      <c r="B10" s="28" t="s">
        <v>30</v>
      </c>
      <c r="C10" s="29" t="s">
        <v>5</v>
      </c>
      <c r="D10" s="29" t="s">
        <v>6</v>
      </c>
      <c r="E10" s="29" t="s">
        <v>82</v>
      </c>
      <c r="F10" s="30" t="s">
        <v>83</v>
      </c>
    </row>
    <row r="11" spans="1:10" s="3" customFormat="1" ht="12.75" x14ac:dyDescent="0.2">
      <c r="A11" s="31"/>
      <c r="B11" s="32"/>
      <c r="C11" s="33"/>
      <c r="D11" s="34"/>
      <c r="E11" s="35"/>
      <c r="F11" s="36"/>
      <c r="J11" s="4"/>
    </row>
    <row r="12" spans="1:10" s="3" customFormat="1" ht="12.75" x14ac:dyDescent="0.2">
      <c r="A12" s="182" t="s">
        <v>45</v>
      </c>
      <c r="B12" s="183" t="s">
        <v>43</v>
      </c>
      <c r="C12" s="184"/>
      <c r="D12" s="185"/>
      <c r="E12" s="186"/>
      <c r="F12" s="187"/>
      <c r="J12" s="4"/>
    </row>
    <row r="13" spans="1:10" s="3" customFormat="1" ht="12.75" x14ac:dyDescent="0.2">
      <c r="A13" s="38"/>
      <c r="B13" s="40"/>
      <c r="C13" s="42"/>
      <c r="D13" s="102"/>
      <c r="E13" s="103"/>
      <c r="F13" s="104"/>
      <c r="J13" s="4"/>
    </row>
    <row r="14" spans="1:10" s="3" customFormat="1" ht="12.75" x14ac:dyDescent="0.2">
      <c r="A14" s="41">
        <v>1</v>
      </c>
      <c r="B14" s="99" t="s">
        <v>84</v>
      </c>
      <c r="C14" s="67"/>
      <c r="D14" s="67"/>
      <c r="E14" s="67"/>
      <c r="F14" s="67"/>
      <c r="G14" s="15"/>
      <c r="J14" s="4"/>
    </row>
    <row r="15" spans="1:10" s="3" customFormat="1" ht="12.75" x14ac:dyDescent="0.2">
      <c r="A15" s="49">
        <f>A14+0.1</f>
        <v>1.1000000000000001</v>
      </c>
      <c r="B15" s="40" t="s">
        <v>85</v>
      </c>
      <c r="C15" s="42">
        <v>2826.69</v>
      </c>
      <c r="D15" s="43" t="s">
        <v>3</v>
      </c>
      <c r="E15" s="44">
        <v>14.67</v>
      </c>
      <c r="F15" s="42">
        <f>+C15*E15</f>
        <v>41467.54</v>
      </c>
      <c r="G15" s="15"/>
      <c r="H15" s="16"/>
      <c r="J15" s="4"/>
    </row>
    <row r="16" spans="1:10" s="3" customFormat="1" ht="12.75" x14ac:dyDescent="0.2">
      <c r="A16" s="45"/>
      <c r="B16" s="40"/>
      <c r="C16" s="42"/>
      <c r="D16" s="102" t="s">
        <v>11</v>
      </c>
      <c r="E16" s="103"/>
      <c r="F16" s="42">
        <f t="shared" ref="F16:F67" si="0">+C16*E16</f>
        <v>0</v>
      </c>
      <c r="G16" s="15"/>
      <c r="H16" s="16"/>
      <c r="J16" s="4"/>
    </row>
    <row r="17" spans="1:10" s="3" customFormat="1" ht="12.75" x14ac:dyDescent="0.2">
      <c r="A17" s="41">
        <f>A14+1</f>
        <v>2</v>
      </c>
      <c r="B17" s="39" t="s">
        <v>2</v>
      </c>
      <c r="C17" s="42"/>
      <c r="D17" s="43" t="s">
        <v>11</v>
      </c>
      <c r="E17" s="44"/>
      <c r="F17" s="42">
        <f t="shared" si="0"/>
        <v>0</v>
      </c>
      <c r="G17" s="15"/>
      <c r="H17" s="16"/>
      <c r="J17" s="4"/>
    </row>
    <row r="18" spans="1:10" s="3" customFormat="1" ht="12.75" x14ac:dyDescent="0.2">
      <c r="A18" s="46">
        <f>A17+0.1</f>
        <v>2.1</v>
      </c>
      <c r="B18" s="47" t="s">
        <v>49</v>
      </c>
      <c r="C18" s="42">
        <v>2204.8200000000002</v>
      </c>
      <c r="D18" s="105" t="s">
        <v>86</v>
      </c>
      <c r="E18" s="44">
        <v>110.69</v>
      </c>
      <c r="F18" s="42">
        <f t="shared" si="0"/>
        <v>244051.53</v>
      </c>
      <c r="G18" s="15"/>
      <c r="H18" s="16"/>
      <c r="I18" s="16"/>
      <c r="J18" s="4"/>
    </row>
    <row r="19" spans="1:10" s="3" customFormat="1" ht="12.75" x14ac:dyDescent="0.2">
      <c r="A19" s="46">
        <f>A18+0.1</f>
        <v>2.2000000000000002</v>
      </c>
      <c r="B19" s="47" t="s">
        <v>88</v>
      </c>
      <c r="C19" s="42">
        <v>197.87</v>
      </c>
      <c r="D19" s="105" t="s">
        <v>87</v>
      </c>
      <c r="E19" s="44">
        <v>1476.15</v>
      </c>
      <c r="F19" s="42">
        <f t="shared" si="0"/>
        <v>292085.8</v>
      </c>
      <c r="G19" s="15"/>
      <c r="H19" s="16"/>
      <c r="I19" s="16"/>
      <c r="J19" s="4"/>
    </row>
    <row r="20" spans="1:10" s="3" customFormat="1" ht="25.5" x14ac:dyDescent="0.2">
      <c r="A20" s="46">
        <f>A19+0.1</f>
        <v>2.2999999999999998</v>
      </c>
      <c r="B20" s="101" t="s">
        <v>89</v>
      </c>
      <c r="C20" s="106">
        <v>452.36</v>
      </c>
      <c r="D20" s="107" t="s">
        <v>90</v>
      </c>
      <c r="E20" s="108">
        <v>690.5</v>
      </c>
      <c r="F20" s="42">
        <f t="shared" si="0"/>
        <v>312354.58</v>
      </c>
      <c r="G20" s="15"/>
      <c r="H20" s="16"/>
      <c r="I20" s="16"/>
      <c r="J20" s="4"/>
    </row>
    <row r="21" spans="1:10" s="3" customFormat="1" ht="25.5" x14ac:dyDescent="0.2">
      <c r="A21" s="46">
        <f>A20+0.1</f>
        <v>2.4</v>
      </c>
      <c r="B21" s="47" t="s">
        <v>52</v>
      </c>
      <c r="C21" s="42">
        <v>1884.85</v>
      </c>
      <c r="D21" s="105" t="s">
        <v>91</v>
      </c>
      <c r="E21" s="44">
        <v>183.13</v>
      </c>
      <c r="F21" s="42">
        <f t="shared" si="0"/>
        <v>345172.58</v>
      </c>
      <c r="G21" s="15"/>
      <c r="H21" s="16"/>
      <c r="I21" s="16"/>
      <c r="J21" s="4"/>
    </row>
    <row r="22" spans="1:10" s="3" customFormat="1" ht="25.5" x14ac:dyDescent="0.2">
      <c r="A22" s="46">
        <f>A21+0.1</f>
        <v>2.5</v>
      </c>
      <c r="B22" s="47" t="s">
        <v>53</v>
      </c>
      <c r="C22" s="42">
        <v>836.32</v>
      </c>
      <c r="D22" s="105" t="s">
        <v>90</v>
      </c>
      <c r="E22" s="44">
        <v>210</v>
      </c>
      <c r="F22" s="42">
        <f t="shared" si="0"/>
        <v>175627.2</v>
      </c>
      <c r="G22" s="15"/>
      <c r="H22" s="16"/>
      <c r="I22" s="16"/>
      <c r="J22" s="4"/>
    </row>
    <row r="23" spans="1:10" s="3" customFormat="1" ht="12.75" x14ac:dyDescent="0.2">
      <c r="A23" s="47"/>
      <c r="B23" s="40" t="s">
        <v>11</v>
      </c>
      <c r="C23" s="42"/>
      <c r="D23" s="43" t="s">
        <v>11</v>
      </c>
      <c r="E23" s="44"/>
      <c r="F23" s="42">
        <f t="shared" si="0"/>
        <v>0</v>
      </c>
      <c r="G23" s="15"/>
      <c r="H23" s="16"/>
      <c r="J23" s="4"/>
    </row>
    <row r="24" spans="1:10" s="3" customFormat="1" ht="12.75" x14ac:dyDescent="0.2">
      <c r="A24" s="41">
        <f>A17+1</f>
        <v>3</v>
      </c>
      <c r="B24" s="39" t="s">
        <v>39</v>
      </c>
      <c r="C24" s="42"/>
      <c r="D24" s="43" t="s">
        <v>11</v>
      </c>
      <c r="E24" s="44"/>
      <c r="F24" s="42">
        <f t="shared" si="0"/>
        <v>0</v>
      </c>
      <c r="G24" s="15"/>
      <c r="H24" s="16"/>
      <c r="J24" s="4"/>
    </row>
    <row r="25" spans="1:10" s="3" customFormat="1" ht="12.75" x14ac:dyDescent="0.2">
      <c r="A25" s="49">
        <f>A24+0.1</f>
        <v>3.1</v>
      </c>
      <c r="B25" s="40" t="s">
        <v>98</v>
      </c>
      <c r="C25" s="42">
        <v>2883.22</v>
      </c>
      <c r="D25" s="43" t="s">
        <v>3</v>
      </c>
      <c r="E25" s="54">
        <v>875.31</v>
      </c>
      <c r="F25" s="42">
        <f t="shared" si="0"/>
        <v>2523711.2999999998</v>
      </c>
      <c r="G25" s="15"/>
      <c r="H25" s="16"/>
      <c r="J25" s="4"/>
    </row>
    <row r="26" spans="1:10" s="3" customFormat="1" ht="12.75" x14ac:dyDescent="0.2">
      <c r="A26" s="50"/>
      <c r="B26" s="40"/>
      <c r="C26" s="42"/>
      <c r="D26" s="43"/>
      <c r="E26" s="54"/>
      <c r="F26" s="42">
        <f t="shared" si="0"/>
        <v>0</v>
      </c>
      <c r="G26" s="15"/>
      <c r="H26" s="16"/>
      <c r="J26" s="4"/>
    </row>
    <row r="27" spans="1:10" s="3" customFormat="1" ht="12.75" x14ac:dyDescent="0.2">
      <c r="A27" s="41">
        <f>A24+1</f>
        <v>4</v>
      </c>
      <c r="B27" s="39" t="s">
        <v>69</v>
      </c>
      <c r="C27" s="42"/>
      <c r="D27" s="43" t="s">
        <v>11</v>
      </c>
      <c r="E27" s="54"/>
      <c r="F27" s="42">
        <f t="shared" si="0"/>
        <v>0</v>
      </c>
      <c r="G27" s="15"/>
      <c r="H27" s="16"/>
      <c r="J27" s="4"/>
    </row>
    <row r="28" spans="1:10" s="3" customFormat="1" ht="12.75" x14ac:dyDescent="0.2">
      <c r="A28" s="49">
        <f>A27+0.1</f>
        <v>4.0999999999999996</v>
      </c>
      <c r="B28" s="40" t="s">
        <v>47</v>
      </c>
      <c r="C28" s="42">
        <v>2826.69</v>
      </c>
      <c r="D28" s="43" t="s">
        <v>3</v>
      </c>
      <c r="E28" s="54">
        <v>32.270000000000003</v>
      </c>
      <c r="F28" s="42">
        <f t="shared" si="0"/>
        <v>91217.29</v>
      </c>
      <c r="G28" s="15"/>
      <c r="H28" s="16"/>
      <c r="J28" s="4"/>
    </row>
    <row r="29" spans="1:10" s="3" customFormat="1" ht="12.75" x14ac:dyDescent="0.2">
      <c r="A29" s="38"/>
      <c r="B29" s="40" t="s">
        <v>11</v>
      </c>
      <c r="C29" s="42"/>
      <c r="D29" s="102" t="s">
        <v>11</v>
      </c>
      <c r="E29" s="54"/>
      <c r="F29" s="42">
        <f t="shared" si="0"/>
        <v>0</v>
      </c>
      <c r="G29" s="15"/>
      <c r="H29" s="16"/>
      <c r="J29" s="4"/>
    </row>
    <row r="30" spans="1:10" s="3" customFormat="1" ht="12.75" x14ac:dyDescent="0.2">
      <c r="A30" s="41">
        <f>A27+1</f>
        <v>5</v>
      </c>
      <c r="B30" s="39" t="s">
        <v>41</v>
      </c>
      <c r="C30" s="42"/>
      <c r="D30" s="102" t="s">
        <v>11</v>
      </c>
      <c r="E30" s="54"/>
      <c r="F30" s="42">
        <f t="shared" si="0"/>
        <v>0</v>
      </c>
      <c r="G30" s="15"/>
      <c r="H30" s="16"/>
      <c r="J30" s="4"/>
    </row>
    <row r="31" spans="1:10" s="3" customFormat="1" ht="12.75" x14ac:dyDescent="0.2">
      <c r="A31" s="49">
        <f>A30+0.1</f>
        <v>5.0999999999999996</v>
      </c>
      <c r="B31" s="47" t="s">
        <v>48</v>
      </c>
      <c r="C31" s="42">
        <v>2826.69</v>
      </c>
      <c r="D31" s="43" t="s">
        <v>3</v>
      </c>
      <c r="E31" s="54">
        <v>51.99</v>
      </c>
      <c r="F31" s="42">
        <f t="shared" si="0"/>
        <v>146959.60999999999</v>
      </c>
      <c r="G31" s="15"/>
      <c r="H31" s="16"/>
      <c r="J31" s="4"/>
    </row>
    <row r="32" spans="1:10" s="3" customFormat="1" ht="12.75" x14ac:dyDescent="0.2">
      <c r="A32" s="38"/>
      <c r="B32" s="40" t="s">
        <v>11</v>
      </c>
      <c r="C32" s="42"/>
      <c r="D32" s="102" t="s">
        <v>11</v>
      </c>
      <c r="E32" s="109"/>
      <c r="F32" s="42">
        <f t="shared" si="0"/>
        <v>0</v>
      </c>
      <c r="G32" s="15"/>
      <c r="H32" s="16"/>
      <c r="J32" s="4"/>
    </row>
    <row r="33" spans="1:10" s="3" customFormat="1" ht="25.5" x14ac:dyDescent="0.2">
      <c r="A33" s="41">
        <v>6</v>
      </c>
      <c r="B33" s="39" t="s">
        <v>97</v>
      </c>
      <c r="C33" s="42"/>
      <c r="D33" s="102" t="s">
        <v>11</v>
      </c>
      <c r="E33" s="109"/>
      <c r="F33" s="42">
        <f t="shared" si="0"/>
        <v>0</v>
      </c>
      <c r="G33" s="15"/>
      <c r="H33" s="16"/>
      <c r="J33" s="4"/>
    </row>
    <row r="34" spans="1:10" s="3" customFormat="1" ht="12.75" x14ac:dyDescent="0.2">
      <c r="A34" s="41"/>
      <c r="B34" s="39"/>
      <c r="C34" s="42"/>
      <c r="D34" s="102"/>
      <c r="E34" s="109"/>
      <c r="F34" s="42"/>
      <c r="G34" s="15"/>
      <c r="H34" s="16"/>
      <c r="J34" s="4"/>
    </row>
    <row r="35" spans="1:10" s="3" customFormat="1" ht="12.75" x14ac:dyDescent="0.2">
      <c r="A35" s="100">
        <f>A33+0.1</f>
        <v>6.1</v>
      </c>
      <c r="B35" s="39" t="s">
        <v>96</v>
      </c>
      <c r="C35" s="42"/>
      <c r="D35" s="102"/>
      <c r="E35" s="109"/>
      <c r="F35" s="42"/>
      <c r="G35" s="15"/>
      <c r="H35" s="16"/>
      <c r="J35" s="4"/>
    </row>
    <row r="36" spans="1:10" s="3" customFormat="1" ht="12.75" x14ac:dyDescent="0.2">
      <c r="A36" s="46" t="s">
        <v>93</v>
      </c>
      <c r="B36" s="47" t="s">
        <v>15</v>
      </c>
      <c r="C36" s="42">
        <v>16</v>
      </c>
      <c r="D36" s="102" t="s">
        <v>23</v>
      </c>
      <c r="E36" s="54">
        <v>626.03</v>
      </c>
      <c r="F36" s="42">
        <f t="shared" si="0"/>
        <v>10016.48</v>
      </c>
      <c r="G36" s="15"/>
      <c r="H36" s="16"/>
      <c r="J36" s="4"/>
    </row>
    <row r="37" spans="1:10" s="3" customFormat="1" ht="12.75" x14ac:dyDescent="0.2">
      <c r="A37" s="46" t="s">
        <v>94</v>
      </c>
      <c r="B37" s="47" t="s">
        <v>17</v>
      </c>
      <c r="C37" s="42">
        <v>2</v>
      </c>
      <c r="D37" s="102" t="s">
        <v>23</v>
      </c>
      <c r="E37" s="54">
        <v>876.02</v>
      </c>
      <c r="F37" s="42">
        <f t="shared" si="0"/>
        <v>1752.04</v>
      </c>
      <c r="G37" s="15"/>
      <c r="H37" s="16"/>
      <c r="J37" s="4"/>
    </row>
    <row r="38" spans="1:10" s="3" customFormat="1" ht="12.75" x14ac:dyDescent="0.2">
      <c r="A38" s="46" t="s">
        <v>95</v>
      </c>
      <c r="B38" s="47" t="s">
        <v>18</v>
      </c>
      <c r="C38" s="42">
        <v>2</v>
      </c>
      <c r="D38" s="102" t="s">
        <v>23</v>
      </c>
      <c r="E38" s="54">
        <v>608.92999999999995</v>
      </c>
      <c r="F38" s="42">
        <f>+C38*E38</f>
        <v>1217.8599999999999</v>
      </c>
      <c r="G38" s="15"/>
      <c r="H38" s="16"/>
      <c r="J38" s="4"/>
    </row>
    <row r="39" spans="1:10" s="3" customFormat="1" ht="25.5" x14ac:dyDescent="0.2">
      <c r="A39" s="46" t="s">
        <v>115</v>
      </c>
      <c r="B39" s="101" t="s">
        <v>100</v>
      </c>
      <c r="C39" s="42">
        <v>1</v>
      </c>
      <c r="D39" s="105" t="s">
        <v>22</v>
      </c>
      <c r="E39" s="54">
        <v>7672.1</v>
      </c>
      <c r="F39" s="42">
        <f>+C39*E39</f>
        <v>7672.1</v>
      </c>
      <c r="G39" s="15"/>
      <c r="H39" s="16"/>
      <c r="J39" s="4"/>
    </row>
    <row r="40" spans="1:10" s="3" customFormat="1" ht="12.75" x14ac:dyDescent="0.2">
      <c r="A40" s="49"/>
      <c r="B40" s="47"/>
      <c r="C40" s="42"/>
      <c r="D40" s="102"/>
      <c r="E40" s="54"/>
      <c r="F40" s="42"/>
      <c r="G40" s="15"/>
      <c r="H40" s="16"/>
      <c r="J40" s="4"/>
    </row>
    <row r="41" spans="1:10" s="3" customFormat="1" ht="12.75" x14ac:dyDescent="0.2">
      <c r="A41" s="100">
        <f>A35+0.1</f>
        <v>6.2</v>
      </c>
      <c r="B41" s="50" t="s">
        <v>103</v>
      </c>
      <c r="C41" s="42"/>
      <c r="D41" s="102"/>
      <c r="E41" s="54"/>
      <c r="F41" s="42"/>
      <c r="G41" s="15"/>
      <c r="H41" s="16"/>
      <c r="J41" s="4"/>
    </row>
    <row r="42" spans="1:10" s="3" customFormat="1" ht="12.75" x14ac:dyDescent="0.2">
      <c r="A42" s="46" t="s">
        <v>99</v>
      </c>
      <c r="B42" s="47" t="s">
        <v>19</v>
      </c>
      <c r="C42" s="42">
        <v>1</v>
      </c>
      <c r="D42" s="102" t="s">
        <v>23</v>
      </c>
      <c r="E42" s="167">
        <v>2769.55</v>
      </c>
      <c r="F42" s="42">
        <f t="shared" si="0"/>
        <v>2769.55</v>
      </c>
      <c r="G42" s="15"/>
      <c r="H42" s="16"/>
      <c r="J42" s="4"/>
    </row>
    <row r="43" spans="1:10" s="3" customFormat="1" ht="12.75" x14ac:dyDescent="0.2">
      <c r="A43" s="46" t="s">
        <v>101</v>
      </c>
      <c r="B43" s="52" t="s">
        <v>108</v>
      </c>
      <c r="C43" s="42">
        <v>1</v>
      </c>
      <c r="D43" s="102" t="s">
        <v>23</v>
      </c>
      <c r="E43" s="167">
        <v>2520.2800000000002</v>
      </c>
      <c r="F43" s="42">
        <f>+C43*E43</f>
        <v>2520.2800000000002</v>
      </c>
      <c r="G43" s="15"/>
      <c r="H43" s="16"/>
      <c r="J43" s="4"/>
    </row>
    <row r="44" spans="1:10" s="3" customFormat="1" ht="12.75" x14ac:dyDescent="0.2">
      <c r="A44" s="46" t="s">
        <v>102</v>
      </c>
      <c r="B44" s="52" t="s">
        <v>109</v>
      </c>
      <c r="C44" s="42">
        <v>1</v>
      </c>
      <c r="D44" s="102" t="s">
        <v>23</v>
      </c>
      <c r="E44" s="167">
        <v>1702.54</v>
      </c>
      <c r="F44" s="42">
        <f>+C44*E44</f>
        <v>1702.54</v>
      </c>
      <c r="G44" s="15"/>
      <c r="H44" s="16"/>
      <c r="J44" s="4"/>
    </row>
    <row r="45" spans="1:10" s="3" customFormat="1" ht="25.5" x14ac:dyDescent="0.2">
      <c r="A45" s="46" t="s">
        <v>116</v>
      </c>
      <c r="B45" s="132" t="s">
        <v>117</v>
      </c>
      <c r="C45" s="42">
        <v>0.05</v>
      </c>
      <c r="D45" s="105" t="s">
        <v>22</v>
      </c>
      <c r="E45" s="54">
        <v>10488.78</v>
      </c>
      <c r="F45" s="42">
        <f>+C45*E45</f>
        <v>524.44000000000005</v>
      </c>
      <c r="G45" s="15"/>
      <c r="H45" s="16"/>
      <c r="J45" s="4"/>
    </row>
    <row r="46" spans="1:10" s="3" customFormat="1" ht="12.75" x14ac:dyDescent="0.2">
      <c r="A46" s="51"/>
      <c r="B46" s="52" t="s">
        <v>11</v>
      </c>
      <c r="C46" s="42"/>
      <c r="D46" s="102" t="s">
        <v>11</v>
      </c>
      <c r="E46" s="54"/>
      <c r="F46" s="42">
        <f t="shared" si="0"/>
        <v>0</v>
      </c>
      <c r="G46" s="15"/>
      <c r="H46" s="16"/>
      <c r="J46" s="4"/>
    </row>
    <row r="47" spans="1:10" s="3" customFormat="1" ht="25.5" x14ac:dyDescent="0.2">
      <c r="A47" s="41">
        <f>A33+1</f>
        <v>7</v>
      </c>
      <c r="B47" s="53" t="s">
        <v>104</v>
      </c>
      <c r="C47" s="54"/>
      <c r="D47" s="55"/>
      <c r="E47" s="54"/>
      <c r="F47" s="42">
        <f t="shared" si="0"/>
        <v>0</v>
      </c>
      <c r="G47" s="15"/>
      <c r="H47" s="16"/>
      <c r="J47" s="4"/>
    </row>
    <row r="48" spans="1:10" s="3" customFormat="1" ht="12.75" x14ac:dyDescent="0.2">
      <c r="A48" s="49">
        <f>A47+0.1</f>
        <v>7.1</v>
      </c>
      <c r="B48" s="131" t="s">
        <v>85</v>
      </c>
      <c r="C48" s="54">
        <v>1</v>
      </c>
      <c r="D48" s="55" t="s">
        <v>23</v>
      </c>
      <c r="E48" s="54">
        <v>600</v>
      </c>
      <c r="F48" s="42">
        <f t="shared" ref="F48:F49" si="1">+C48*E48</f>
        <v>600</v>
      </c>
      <c r="G48" s="15"/>
      <c r="H48" s="16"/>
      <c r="J48" s="4"/>
    </row>
    <row r="49" spans="1:10" s="3" customFormat="1" ht="12.75" x14ac:dyDescent="0.2">
      <c r="A49" s="49">
        <f>A48+0.1</f>
        <v>7.2</v>
      </c>
      <c r="B49" s="47" t="s">
        <v>105</v>
      </c>
      <c r="C49" s="54">
        <v>8</v>
      </c>
      <c r="D49" s="55" t="s">
        <v>3</v>
      </c>
      <c r="E49" s="54">
        <v>3583.82</v>
      </c>
      <c r="F49" s="42">
        <f t="shared" si="1"/>
        <v>28670.560000000001</v>
      </c>
      <c r="G49" s="15"/>
      <c r="H49" s="16"/>
      <c r="J49" s="4"/>
    </row>
    <row r="50" spans="1:10" s="3" customFormat="1" ht="25.5" x14ac:dyDescent="0.2">
      <c r="A50" s="49">
        <f>A49+0.1</f>
        <v>7.3</v>
      </c>
      <c r="B50" s="47" t="s">
        <v>106</v>
      </c>
      <c r="C50" s="54">
        <v>4</v>
      </c>
      <c r="D50" s="56" t="s">
        <v>23</v>
      </c>
      <c r="E50" s="54">
        <v>3816.12</v>
      </c>
      <c r="F50" s="42">
        <f t="shared" si="0"/>
        <v>15264.48</v>
      </c>
      <c r="G50" s="15"/>
      <c r="H50" s="16"/>
      <c r="J50" s="4"/>
    </row>
    <row r="51" spans="1:10" s="3" customFormat="1" ht="12.75" x14ac:dyDescent="0.2">
      <c r="A51" s="188">
        <f>A50+0.1</f>
        <v>7.4</v>
      </c>
      <c r="B51" s="189" t="s">
        <v>107</v>
      </c>
      <c r="C51" s="190">
        <v>2</v>
      </c>
      <c r="D51" s="191" t="s">
        <v>23</v>
      </c>
      <c r="E51" s="190">
        <v>2310.44</v>
      </c>
      <c r="F51" s="192">
        <f t="shared" si="0"/>
        <v>4620.88</v>
      </c>
      <c r="G51" s="15"/>
      <c r="H51" s="16"/>
      <c r="J51" s="4"/>
    </row>
    <row r="52" spans="1:10" s="3" customFormat="1" ht="25.5" x14ac:dyDescent="0.2">
      <c r="A52" s="193">
        <f t="shared" ref="A52:A56" si="2">A51+0.1</f>
        <v>7.5</v>
      </c>
      <c r="B52" s="194" t="s">
        <v>110</v>
      </c>
      <c r="C52" s="195">
        <v>0.1</v>
      </c>
      <c r="D52" s="196" t="s">
        <v>22</v>
      </c>
      <c r="E52" s="195">
        <v>10488.78</v>
      </c>
      <c r="F52" s="184">
        <f t="shared" si="0"/>
        <v>1048.8800000000001</v>
      </c>
      <c r="G52" s="15"/>
      <c r="H52" s="16"/>
      <c r="J52" s="4"/>
    </row>
    <row r="53" spans="1:10" s="3" customFormat="1" ht="12.75" x14ac:dyDescent="0.2">
      <c r="A53" s="49">
        <f t="shared" si="2"/>
        <v>7.6</v>
      </c>
      <c r="B53" s="47" t="s">
        <v>111</v>
      </c>
      <c r="C53" s="133">
        <v>3.83</v>
      </c>
      <c r="D53" s="55" t="s">
        <v>21</v>
      </c>
      <c r="E53" s="54">
        <v>149.13999999999999</v>
      </c>
      <c r="F53" s="42">
        <f t="shared" si="0"/>
        <v>571.21</v>
      </c>
      <c r="G53" s="15"/>
      <c r="H53" s="16"/>
      <c r="J53" s="4"/>
    </row>
    <row r="54" spans="1:10" s="3" customFormat="1" ht="12.75" x14ac:dyDescent="0.2">
      <c r="A54" s="49">
        <f t="shared" si="2"/>
        <v>7.7</v>
      </c>
      <c r="B54" s="47" t="s">
        <v>112</v>
      </c>
      <c r="C54" s="54">
        <v>3.83</v>
      </c>
      <c r="D54" s="55" t="s">
        <v>21</v>
      </c>
      <c r="E54" s="54">
        <v>182.72</v>
      </c>
      <c r="F54" s="42">
        <f t="shared" si="0"/>
        <v>699.82</v>
      </c>
      <c r="G54" s="15"/>
      <c r="H54" s="16"/>
      <c r="J54" s="4"/>
    </row>
    <row r="55" spans="1:10" s="3" customFormat="1" ht="12.75" x14ac:dyDescent="0.2">
      <c r="A55" s="49">
        <f t="shared" si="2"/>
        <v>7.8</v>
      </c>
      <c r="B55" s="47" t="s">
        <v>113</v>
      </c>
      <c r="C55" s="54">
        <v>4</v>
      </c>
      <c r="D55" s="56" t="s">
        <v>23</v>
      </c>
      <c r="E55" s="54">
        <v>2800</v>
      </c>
      <c r="F55" s="42">
        <f t="shared" si="0"/>
        <v>11200</v>
      </c>
      <c r="G55" s="15"/>
      <c r="H55" s="16"/>
      <c r="J55" s="4"/>
    </row>
    <row r="56" spans="1:10" s="3" customFormat="1" ht="25.5" x14ac:dyDescent="0.2">
      <c r="A56" s="49">
        <f t="shared" si="2"/>
        <v>7.9</v>
      </c>
      <c r="B56" s="47" t="s">
        <v>114</v>
      </c>
      <c r="C56" s="54">
        <v>1</v>
      </c>
      <c r="D56" s="55" t="s">
        <v>46</v>
      </c>
      <c r="E56" s="54">
        <v>9100.2800000000007</v>
      </c>
      <c r="F56" s="42">
        <f t="shared" si="0"/>
        <v>9100.2800000000007</v>
      </c>
      <c r="G56" s="15"/>
      <c r="H56" s="16"/>
      <c r="I56" s="134"/>
      <c r="J56" s="4"/>
    </row>
    <row r="57" spans="1:10" s="3" customFormat="1" ht="12.75" x14ac:dyDescent="0.2">
      <c r="A57" s="110"/>
      <c r="B57" s="110"/>
      <c r="C57" s="110"/>
      <c r="D57" s="110"/>
      <c r="E57" s="110"/>
      <c r="F57" s="42">
        <f t="shared" si="0"/>
        <v>0</v>
      </c>
      <c r="G57" s="15"/>
      <c r="H57" s="16"/>
      <c r="J57" s="4"/>
    </row>
    <row r="58" spans="1:10" s="3" customFormat="1" ht="12.75" x14ac:dyDescent="0.2">
      <c r="A58" s="41">
        <f>A47+1</f>
        <v>8</v>
      </c>
      <c r="B58" s="39" t="s">
        <v>42</v>
      </c>
      <c r="C58" s="42"/>
      <c r="D58" s="102" t="s">
        <v>11</v>
      </c>
      <c r="E58" s="103"/>
      <c r="F58" s="42">
        <f t="shared" si="0"/>
        <v>0</v>
      </c>
      <c r="G58" s="15"/>
      <c r="H58" s="16"/>
      <c r="J58" s="4"/>
    </row>
    <row r="59" spans="1:10" s="3" customFormat="1" ht="12.75" x14ac:dyDescent="0.2">
      <c r="A59" s="49">
        <f>A58+0.1</f>
        <v>8.1</v>
      </c>
      <c r="B59" s="47" t="s">
        <v>71</v>
      </c>
      <c r="C59" s="42">
        <v>4</v>
      </c>
      <c r="D59" s="102" t="s">
        <v>23</v>
      </c>
      <c r="E59" s="54">
        <v>13712.52</v>
      </c>
      <c r="F59" s="42">
        <f t="shared" si="0"/>
        <v>54850.080000000002</v>
      </c>
      <c r="G59" s="15"/>
      <c r="H59" s="16"/>
      <c r="J59" s="4"/>
    </row>
    <row r="60" spans="1:10" s="3" customFormat="1" ht="12.75" x14ac:dyDescent="0.2">
      <c r="A60" s="49">
        <f t="shared" ref="A60:A63" si="3">A59+0.1</f>
        <v>8.1999999999999993</v>
      </c>
      <c r="B60" s="47" t="s">
        <v>72</v>
      </c>
      <c r="C60" s="42">
        <v>4</v>
      </c>
      <c r="D60" s="102" t="s">
        <v>23</v>
      </c>
      <c r="E60" s="54">
        <v>30346.639999999999</v>
      </c>
      <c r="F60" s="42">
        <f t="shared" si="0"/>
        <v>121386.56</v>
      </c>
      <c r="G60" s="15"/>
      <c r="H60" s="16"/>
      <c r="J60" s="4"/>
    </row>
    <row r="61" spans="1:10" s="3" customFormat="1" ht="12.75" x14ac:dyDescent="0.2">
      <c r="A61" s="49">
        <f t="shared" si="3"/>
        <v>8.3000000000000007</v>
      </c>
      <c r="B61" s="47" t="s">
        <v>73</v>
      </c>
      <c r="C61" s="42">
        <v>2</v>
      </c>
      <c r="D61" s="102" t="s">
        <v>23</v>
      </c>
      <c r="E61" s="54">
        <v>39985.64</v>
      </c>
      <c r="F61" s="42">
        <f t="shared" si="0"/>
        <v>79971.28</v>
      </c>
      <c r="G61" s="15"/>
      <c r="H61" s="16"/>
      <c r="J61" s="4"/>
    </row>
    <row r="62" spans="1:10" s="3" customFormat="1" ht="12.75" x14ac:dyDescent="0.2">
      <c r="A62" s="49">
        <f t="shared" si="3"/>
        <v>8.4</v>
      </c>
      <c r="B62" s="47" t="s">
        <v>65</v>
      </c>
      <c r="C62" s="42">
        <v>6</v>
      </c>
      <c r="D62" s="102" t="s">
        <v>23</v>
      </c>
      <c r="E62" s="103">
        <v>5490.04</v>
      </c>
      <c r="F62" s="42">
        <f t="shared" si="0"/>
        <v>32940.239999999998</v>
      </c>
      <c r="G62" s="15"/>
      <c r="H62" s="16"/>
      <c r="J62" s="4"/>
    </row>
    <row r="63" spans="1:10" s="3" customFormat="1" ht="12.75" x14ac:dyDescent="0.2">
      <c r="A63" s="49">
        <f t="shared" si="3"/>
        <v>8.5</v>
      </c>
      <c r="B63" s="47" t="s">
        <v>55</v>
      </c>
      <c r="C63" s="42">
        <v>4</v>
      </c>
      <c r="D63" s="102" t="s">
        <v>23</v>
      </c>
      <c r="E63" s="54">
        <v>44136.82</v>
      </c>
      <c r="F63" s="42">
        <f t="shared" si="0"/>
        <v>176547.28</v>
      </c>
      <c r="G63" s="15"/>
      <c r="H63" s="16"/>
      <c r="J63" s="4"/>
    </row>
    <row r="64" spans="1:10" s="3" customFormat="1" ht="12.75" x14ac:dyDescent="0.2">
      <c r="A64" s="51"/>
      <c r="B64" s="40" t="s">
        <v>11</v>
      </c>
      <c r="C64" s="42"/>
      <c r="D64" s="102" t="s">
        <v>11</v>
      </c>
      <c r="E64" s="103"/>
      <c r="F64" s="42">
        <f t="shared" si="0"/>
        <v>0</v>
      </c>
      <c r="G64" s="15"/>
      <c r="H64" s="16"/>
      <c r="J64" s="4"/>
    </row>
    <row r="65" spans="1:10" s="3" customFormat="1" ht="76.5" x14ac:dyDescent="0.2">
      <c r="A65" s="41">
        <f>A58+1</f>
        <v>9</v>
      </c>
      <c r="B65" s="135" t="s">
        <v>118</v>
      </c>
      <c r="C65" s="111">
        <v>2826.69</v>
      </c>
      <c r="D65" s="105" t="s">
        <v>3</v>
      </c>
      <c r="E65" s="112">
        <v>24.8</v>
      </c>
      <c r="F65" s="42">
        <f t="shared" si="0"/>
        <v>70101.91</v>
      </c>
      <c r="G65" s="15"/>
      <c r="H65" s="16"/>
      <c r="J65" s="4"/>
    </row>
    <row r="66" spans="1:10" s="3" customFormat="1" ht="12.75" x14ac:dyDescent="0.2">
      <c r="A66" s="51"/>
      <c r="B66" s="40"/>
      <c r="C66" s="42"/>
      <c r="D66" s="102"/>
      <c r="E66" s="103"/>
      <c r="F66" s="42">
        <f t="shared" si="0"/>
        <v>0</v>
      </c>
      <c r="G66" s="15"/>
      <c r="H66" s="16"/>
      <c r="J66" s="4"/>
    </row>
    <row r="67" spans="1:10" s="3" customFormat="1" ht="25.5" x14ac:dyDescent="0.2">
      <c r="A67" s="59">
        <f>A65+1</f>
        <v>10</v>
      </c>
      <c r="B67" s="136" t="s">
        <v>119</v>
      </c>
      <c r="C67" s="111">
        <v>2826.69</v>
      </c>
      <c r="D67" s="113" t="s">
        <v>3</v>
      </c>
      <c r="E67" s="44">
        <v>15</v>
      </c>
      <c r="F67" s="42">
        <f t="shared" si="0"/>
        <v>42400.35</v>
      </c>
      <c r="G67" s="15"/>
      <c r="H67" s="16"/>
      <c r="J67" s="4"/>
    </row>
    <row r="68" spans="1:10" s="3" customFormat="1" ht="12.75" x14ac:dyDescent="0.2">
      <c r="A68" s="140"/>
      <c r="B68" s="141" t="s">
        <v>60</v>
      </c>
      <c r="C68" s="142"/>
      <c r="D68" s="143"/>
      <c r="E68" s="143"/>
      <c r="F68" s="144">
        <f>SUM(F15:F67)</f>
        <v>4850796.53</v>
      </c>
      <c r="G68" s="15"/>
      <c r="H68" s="16"/>
      <c r="J68" s="4"/>
    </row>
    <row r="69" spans="1:10" s="3" customFormat="1" ht="12.75" x14ac:dyDescent="0.2">
      <c r="A69" s="51"/>
      <c r="B69" s="40"/>
      <c r="C69" s="42"/>
      <c r="D69" s="102"/>
      <c r="E69" s="103"/>
      <c r="F69" s="42"/>
      <c r="G69" s="15"/>
      <c r="H69" s="16"/>
      <c r="J69" s="4"/>
    </row>
    <row r="70" spans="1:10" s="3" customFormat="1" ht="12.75" x14ac:dyDescent="0.2">
      <c r="A70" s="38" t="s">
        <v>61</v>
      </c>
      <c r="B70" s="39" t="s">
        <v>120</v>
      </c>
      <c r="C70" s="42"/>
      <c r="D70" s="102"/>
      <c r="E70" s="103"/>
      <c r="F70" s="104"/>
      <c r="G70" s="15"/>
      <c r="H70" s="16"/>
      <c r="I70" s="114"/>
      <c r="J70" s="115"/>
    </row>
    <row r="71" spans="1:10" s="3" customFormat="1" ht="12.75" x14ac:dyDescent="0.2">
      <c r="A71" s="38"/>
      <c r="B71" s="39"/>
      <c r="C71" s="42"/>
      <c r="D71" s="102"/>
      <c r="E71" s="103"/>
      <c r="F71" s="104"/>
      <c r="G71" s="15"/>
      <c r="H71" s="16"/>
      <c r="I71" s="116"/>
      <c r="J71" s="117"/>
    </row>
    <row r="72" spans="1:10" s="3" customFormat="1" ht="12.75" x14ac:dyDescent="0.2">
      <c r="A72" s="137">
        <v>1</v>
      </c>
      <c r="B72" s="39" t="s">
        <v>84</v>
      </c>
      <c r="C72" s="42"/>
      <c r="D72" s="102"/>
      <c r="E72" s="103"/>
      <c r="F72" s="104"/>
      <c r="G72" s="15"/>
      <c r="H72" s="16"/>
      <c r="I72" s="116"/>
      <c r="J72" s="117"/>
    </row>
    <row r="73" spans="1:10" s="3" customFormat="1" ht="12.75" x14ac:dyDescent="0.2">
      <c r="A73" s="49">
        <f>A72+0.1</f>
        <v>1.1000000000000001</v>
      </c>
      <c r="B73" s="40" t="s">
        <v>85</v>
      </c>
      <c r="C73" s="42">
        <v>2881.95</v>
      </c>
      <c r="D73" s="43" t="s">
        <v>3</v>
      </c>
      <c r="E73" s="44">
        <v>14.67</v>
      </c>
      <c r="F73" s="42">
        <f t="shared" ref="F73:F85" si="4">ROUND(C73*E73,2)</f>
        <v>42278.21</v>
      </c>
      <c r="G73" s="15"/>
      <c r="H73" s="16"/>
      <c r="I73" s="17"/>
      <c r="J73" s="118"/>
    </row>
    <row r="74" spans="1:10" s="3" customFormat="1" ht="12.75" x14ac:dyDescent="0.2">
      <c r="A74" s="38"/>
      <c r="B74" s="40"/>
      <c r="C74" s="42">
        <v>0</v>
      </c>
      <c r="D74" s="102"/>
      <c r="E74" s="103"/>
      <c r="F74" s="42"/>
      <c r="G74" s="15"/>
      <c r="H74" s="16"/>
      <c r="I74" s="17"/>
      <c r="J74" s="118"/>
    </row>
    <row r="75" spans="1:10" s="3" customFormat="1" ht="12.75" x14ac:dyDescent="0.2">
      <c r="A75" s="60">
        <v>2</v>
      </c>
      <c r="B75" s="61" t="s">
        <v>70</v>
      </c>
      <c r="C75" s="62">
        <v>0</v>
      </c>
      <c r="D75" s="63"/>
      <c r="E75" s="64"/>
      <c r="F75" s="65">
        <f>ROUND(C75*E75,2)</f>
        <v>0</v>
      </c>
      <c r="G75" s="15"/>
      <c r="H75" s="16"/>
      <c r="I75" s="18"/>
      <c r="J75" s="118"/>
    </row>
    <row r="76" spans="1:10" s="3" customFormat="1" ht="12.75" x14ac:dyDescent="0.2">
      <c r="A76" s="66">
        <v>2.1</v>
      </c>
      <c r="B76" s="67" t="s">
        <v>121</v>
      </c>
      <c r="C76" s="68">
        <v>894.88</v>
      </c>
      <c r="D76" s="69" t="s">
        <v>3</v>
      </c>
      <c r="E76" s="64">
        <v>47</v>
      </c>
      <c r="F76" s="65">
        <f>ROUND(C76*E76,2)</f>
        <v>42059.360000000001</v>
      </c>
      <c r="G76" s="15"/>
      <c r="H76" s="16"/>
      <c r="I76" s="18"/>
      <c r="J76" s="118"/>
    </row>
    <row r="77" spans="1:10" s="3" customFormat="1" ht="12.75" x14ac:dyDescent="0.2">
      <c r="A77" s="66">
        <v>2.2000000000000002</v>
      </c>
      <c r="B77" s="67" t="s">
        <v>56</v>
      </c>
      <c r="C77" s="68">
        <v>290.83999999999997</v>
      </c>
      <c r="D77" s="70" t="s">
        <v>21</v>
      </c>
      <c r="E77" s="64">
        <v>41</v>
      </c>
      <c r="F77" s="65">
        <f>ROUND(C77*E77,2)</f>
        <v>11924.44</v>
      </c>
      <c r="G77" s="15"/>
      <c r="H77" s="16"/>
      <c r="I77" s="18"/>
      <c r="J77" s="118"/>
    </row>
    <row r="78" spans="1:10" s="3" customFormat="1" ht="12.75" x14ac:dyDescent="0.2">
      <c r="A78" s="66">
        <v>2.2999999999999998</v>
      </c>
      <c r="B78" s="67" t="s">
        <v>57</v>
      </c>
      <c r="C78" s="68">
        <v>19.63</v>
      </c>
      <c r="D78" s="70" t="s">
        <v>90</v>
      </c>
      <c r="E78" s="64">
        <v>210</v>
      </c>
      <c r="F78" s="65">
        <f>ROUND(C78*E78,2)</f>
        <v>4122.3</v>
      </c>
      <c r="G78" s="15"/>
      <c r="H78" s="16"/>
      <c r="I78" s="18"/>
      <c r="J78" s="118"/>
    </row>
    <row r="79" spans="1:10" s="3" customFormat="1" ht="12.75" x14ac:dyDescent="0.2">
      <c r="A79" s="38"/>
      <c r="B79" s="40" t="s">
        <v>11</v>
      </c>
      <c r="C79" s="42">
        <v>0</v>
      </c>
      <c r="D79" s="102"/>
      <c r="E79" s="103"/>
      <c r="F79" s="42"/>
      <c r="G79" s="15"/>
      <c r="H79" s="16"/>
      <c r="I79" s="19"/>
      <c r="J79" s="118"/>
    </row>
    <row r="80" spans="1:10" s="3" customFormat="1" ht="12.75" x14ac:dyDescent="0.2">
      <c r="A80" s="41">
        <v>3</v>
      </c>
      <c r="B80" s="39" t="s">
        <v>2</v>
      </c>
      <c r="C80" s="42">
        <v>0</v>
      </c>
      <c r="D80" s="43"/>
      <c r="E80" s="44"/>
      <c r="F80" s="42"/>
      <c r="G80" s="15"/>
      <c r="H80" s="16"/>
      <c r="I80" s="17"/>
      <c r="J80" s="118"/>
    </row>
    <row r="81" spans="1:10" s="3" customFormat="1" ht="12.75" x14ac:dyDescent="0.2">
      <c r="A81" s="46">
        <f>A80+0.1</f>
        <v>3.1</v>
      </c>
      <c r="B81" s="47" t="s">
        <v>49</v>
      </c>
      <c r="C81" s="42">
        <v>2046.18</v>
      </c>
      <c r="D81" s="105" t="s">
        <v>86</v>
      </c>
      <c r="E81" s="44">
        <v>110.69</v>
      </c>
      <c r="F81" s="42">
        <f t="shared" si="4"/>
        <v>226491.66</v>
      </c>
      <c r="G81" s="15"/>
      <c r="H81" s="16"/>
      <c r="I81" s="17"/>
      <c r="J81" s="118"/>
    </row>
    <row r="82" spans="1:10" s="3" customFormat="1" ht="12.75" x14ac:dyDescent="0.2">
      <c r="A82" s="46">
        <f t="shared" ref="A82:A85" si="5">A81+0.1</f>
        <v>3.2</v>
      </c>
      <c r="B82" s="47" t="s">
        <v>50</v>
      </c>
      <c r="C82" s="42">
        <v>187.33</v>
      </c>
      <c r="D82" s="105" t="s">
        <v>87</v>
      </c>
      <c r="E82" s="44">
        <v>1476.15</v>
      </c>
      <c r="F82" s="42">
        <f t="shared" si="4"/>
        <v>276527.18</v>
      </c>
      <c r="G82" s="15"/>
      <c r="H82" s="16"/>
      <c r="I82" s="17"/>
      <c r="J82" s="118"/>
    </row>
    <row r="83" spans="1:10" s="3" customFormat="1" ht="25.5" x14ac:dyDescent="0.2">
      <c r="A83" s="46">
        <f t="shared" si="5"/>
        <v>3.3</v>
      </c>
      <c r="B83" s="48" t="s">
        <v>51</v>
      </c>
      <c r="C83" s="106">
        <v>420.79</v>
      </c>
      <c r="D83" s="107" t="s">
        <v>90</v>
      </c>
      <c r="E83" s="44">
        <v>690.5</v>
      </c>
      <c r="F83" s="42">
        <f t="shared" si="4"/>
        <v>290555.5</v>
      </c>
      <c r="G83" s="15"/>
      <c r="H83" s="16"/>
      <c r="I83" s="119"/>
      <c r="J83" s="118"/>
    </row>
    <row r="84" spans="1:10" s="3" customFormat="1" ht="25.5" x14ac:dyDescent="0.2">
      <c r="A84" s="46">
        <f t="shared" si="5"/>
        <v>3.4</v>
      </c>
      <c r="B84" s="47" t="s">
        <v>52</v>
      </c>
      <c r="C84" s="42">
        <v>1753.31</v>
      </c>
      <c r="D84" s="105" t="s">
        <v>91</v>
      </c>
      <c r="E84" s="44">
        <v>183.13</v>
      </c>
      <c r="F84" s="42">
        <f t="shared" si="4"/>
        <v>321083.65999999997</v>
      </c>
      <c r="G84" s="15"/>
      <c r="H84" s="16"/>
      <c r="I84" s="17"/>
      <c r="J84" s="118"/>
    </row>
    <row r="85" spans="1:10" s="3" customFormat="1" ht="25.5" x14ac:dyDescent="0.2">
      <c r="A85" s="46">
        <f t="shared" si="5"/>
        <v>3.5</v>
      </c>
      <c r="B85" s="47" t="s">
        <v>58</v>
      </c>
      <c r="C85" s="42">
        <v>772.23</v>
      </c>
      <c r="D85" s="105" t="s">
        <v>90</v>
      </c>
      <c r="E85" s="44">
        <v>210</v>
      </c>
      <c r="F85" s="42">
        <f t="shared" si="4"/>
        <v>162168.29999999999</v>
      </c>
      <c r="G85" s="15"/>
      <c r="H85" s="16"/>
      <c r="I85" s="19"/>
      <c r="J85" s="118"/>
    </row>
    <row r="86" spans="1:10" s="3" customFormat="1" ht="12.75" x14ac:dyDescent="0.2">
      <c r="A86" s="47"/>
      <c r="B86" s="40"/>
      <c r="C86" s="42">
        <v>0</v>
      </c>
      <c r="D86" s="43"/>
      <c r="E86" s="44"/>
      <c r="F86" s="42"/>
      <c r="G86" s="15"/>
      <c r="H86" s="16"/>
      <c r="I86" s="17"/>
      <c r="J86" s="118"/>
    </row>
    <row r="87" spans="1:10" s="3" customFormat="1" ht="12.75" x14ac:dyDescent="0.2">
      <c r="A87" s="41">
        <v>4</v>
      </c>
      <c r="B87" s="39" t="s">
        <v>39</v>
      </c>
      <c r="C87" s="42">
        <v>0</v>
      </c>
      <c r="D87" s="43"/>
      <c r="E87" s="44"/>
      <c r="F87" s="42"/>
      <c r="G87" s="15"/>
      <c r="H87" s="16"/>
      <c r="I87" s="17"/>
      <c r="J87" s="118"/>
    </row>
    <row r="88" spans="1:10" s="3" customFormat="1" ht="12.75" x14ac:dyDescent="0.2">
      <c r="A88" s="49">
        <v>4.0999999999999996</v>
      </c>
      <c r="B88" s="40" t="s">
        <v>63</v>
      </c>
      <c r="C88" s="42">
        <v>2939.59</v>
      </c>
      <c r="D88" s="43" t="s">
        <v>3</v>
      </c>
      <c r="E88" s="44">
        <v>540.63</v>
      </c>
      <c r="F88" s="42">
        <f>ROUND(C88*E88,2)</f>
        <v>1589230.54</v>
      </c>
      <c r="G88" s="15"/>
      <c r="H88" s="16"/>
      <c r="I88" s="17"/>
      <c r="J88" s="118"/>
    </row>
    <row r="89" spans="1:10" s="3" customFormat="1" ht="12.75" x14ac:dyDescent="0.2">
      <c r="A89" s="197"/>
      <c r="B89" s="198"/>
      <c r="C89" s="192"/>
      <c r="D89" s="199"/>
      <c r="E89" s="200"/>
      <c r="F89" s="192"/>
      <c r="G89" s="15"/>
      <c r="H89" s="16"/>
      <c r="I89" s="17"/>
      <c r="J89" s="118"/>
    </row>
    <row r="90" spans="1:10" s="3" customFormat="1" ht="12.75" x14ac:dyDescent="0.2">
      <c r="A90" s="201">
        <v>5</v>
      </c>
      <c r="B90" s="183" t="s">
        <v>69</v>
      </c>
      <c r="C90" s="184">
        <v>0</v>
      </c>
      <c r="D90" s="202"/>
      <c r="E90" s="203"/>
      <c r="F90" s="184"/>
      <c r="G90" s="15"/>
      <c r="H90" s="16"/>
      <c r="I90" s="17"/>
      <c r="J90" s="118"/>
    </row>
    <row r="91" spans="1:10" s="3" customFormat="1" ht="12.75" x14ac:dyDescent="0.2">
      <c r="A91" s="49">
        <v>5.0999999999999996</v>
      </c>
      <c r="B91" s="40" t="s">
        <v>25</v>
      </c>
      <c r="C91" s="42">
        <v>2881.95</v>
      </c>
      <c r="D91" s="43" t="s">
        <v>3</v>
      </c>
      <c r="E91" s="44">
        <v>27.98</v>
      </c>
      <c r="F91" s="42">
        <f t="shared" ref="F91:F94" si="6">ROUND(C91*E91,2)</f>
        <v>80636.960000000006</v>
      </c>
      <c r="G91" s="15"/>
      <c r="H91" s="16"/>
      <c r="I91" s="17"/>
      <c r="J91" s="118"/>
    </row>
    <row r="92" spans="1:10" s="3" customFormat="1" ht="12.75" x14ac:dyDescent="0.2">
      <c r="A92" s="38"/>
      <c r="B92" s="40"/>
      <c r="C92" s="42">
        <v>0</v>
      </c>
      <c r="D92" s="102"/>
      <c r="E92" s="103"/>
      <c r="F92" s="42"/>
      <c r="G92" s="15"/>
      <c r="H92" s="16"/>
      <c r="I92" s="17"/>
      <c r="J92" s="118"/>
    </row>
    <row r="93" spans="1:10" s="3" customFormat="1" ht="12.75" x14ac:dyDescent="0.2">
      <c r="A93" s="41">
        <v>6</v>
      </c>
      <c r="B93" s="39" t="s">
        <v>41</v>
      </c>
      <c r="C93" s="42">
        <v>0</v>
      </c>
      <c r="D93" s="102"/>
      <c r="E93" s="103"/>
      <c r="F93" s="42"/>
      <c r="G93" s="15"/>
      <c r="H93" s="16"/>
      <c r="I93" s="17"/>
      <c r="J93" s="118"/>
    </row>
    <row r="94" spans="1:10" s="3" customFormat="1" ht="12.75" x14ac:dyDescent="0.2">
      <c r="A94" s="49">
        <v>6.1</v>
      </c>
      <c r="B94" s="40" t="s">
        <v>25</v>
      </c>
      <c r="C94" s="42">
        <v>2881.95</v>
      </c>
      <c r="D94" s="102" t="s">
        <v>3</v>
      </c>
      <c r="E94" s="44">
        <v>50.33</v>
      </c>
      <c r="F94" s="42">
        <f t="shared" si="6"/>
        <v>145048.54</v>
      </c>
      <c r="G94" s="15"/>
      <c r="H94" s="16"/>
      <c r="I94" s="17"/>
      <c r="J94" s="118"/>
    </row>
    <row r="95" spans="1:10" s="3" customFormat="1" ht="12.75" x14ac:dyDescent="0.2">
      <c r="A95" s="38"/>
      <c r="B95" s="40"/>
      <c r="C95" s="42"/>
      <c r="D95" s="102"/>
      <c r="E95" s="103"/>
      <c r="F95" s="42"/>
      <c r="G95" s="15"/>
      <c r="H95" s="16"/>
      <c r="I95" s="17"/>
      <c r="J95" s="118"/>
    </row>
    <row r="96" spans="1:10" s="3" customFormat="1" ht="25.5" x14ac:dyDescent="0.2">
      <c r="A96" s="41">
        <v>7</v>
      </c>
      <c r="B96" s="39" t="s">
        <v>97</v>
      </c>
      <c r="C96" s="42"/>
      <c r="D96" s="102"/>
      <c r="E96" s="103"/>
      <c r="F96" s="42"/>
      <c r="G96" s="15"/>
      <c r="H96" s="16"/>
      <c r="I96" s="17"/>
      <c r="J96" s="118"/>
    </row>
    <row r="97" spans="1:10" s="3" customFormat="1" ht="12.75" x14ac:dyDescent="0.2">
      <c r="A97" s="41"/>
      <c r="B97" s="39"/>
      <c r="C97" s="42"/>
      <c r="D97" s="102"/>
      <c r="E97" s="103"/>
      <c r="F97" s="42"/>
      <c r="G97" s="15"/>
      <c r="H97" s="16"/>
      <c r="I97" s="17"/>
      <c r="J97" s="118"/>
    </row>
    <row r="98" spans="1:10" s="3" customFormat="1" ht="12.75" x14ac:dyDescent="0.2">
      <c r="A98" s="100">
        <f>A96+0.1</f>
        <v>7.1</v>
      </c>
      <c r="B98" s="39" t="s">
        <v>92</v>
      </c>
      <c r="C98" s="42"/>
      <c r="D98" s="102"/>
      <c r="E98" s="103"/>
      <c r="F98" s="42"/>
      <c r="G98" s="15"/>
      <c r="H98" s="16"/>
      <c r="I98" s="17"/>
      <c r="J98" s="118"/>
    </row>
    <row r="99" spans="1:10" s="3" customFormat="1" ht="12.75" x14ac:dyDescent="0.2">
      <c r="A99" s="46" t="s">
        <v>122</v>
      </c>
      <c r="B99" s="47" t="s">
        <v>14</v>
      </c>
      <c r="C99" s="42">
        <v>3</v>
      </c>
      <c r="D99" s="102" t="s">
        <v>23</v>
      </c>
      <c r="E99" s="54">
        <v>444.16</v>
      </c>
      <c r="F99" s="42">
        <f>ROUND(C99*E99,2)</f>
        <v>1332.48</v>
      </c>
      <c r="G99" s="15"/>
      <c r="H99" s="16"/>
      <c r="I99" s="17"/>
      <c r="J99" s="118"/>
    </row>
    <row r="100" spans="1:10" s="3" customFormat="1" ht="12.75" x14ac:dyDescent="0.2">
      <c r="A100" s="46" t="s">
        <v>123</v>
      </c>
      <c r="B100" s="71" t="s">
        <v>13</v>
      </c>
      <c r="C100" s="62">
        <v>4</v>
      </c>
      <c r="D100" s="102" t="s">
        <v>23</v>
      </c>
      <c r="E100" s="54">
        <v>364.62</v>
      </c>
      <c r="F100" s="42">
        <f t="shared" ref="F100:F103" si="7">ROUND(C100*E100,2)</f>
        <v>1458.48</v>
      </c>
      <c r="G100" s="15"/>
      <c r="H100" s="16"/>
      <c r="I100" s="17"/>
      <c r="J100" s="118"/>
    </row>
    <row r="101" spans="1:10" s="3" customFormat="1" ht="12.75" x14ac:dyDescent="0.2">
      <c r="A101" s="46" t="s">
        <v>124</v>
      </c>
      <c r="B101" s="47" t="s">
        <v>16</v>
      </c>
      <c r="C101" s="42">
        <v>2</v>
      </c>
      <c r="D101" s="102" t="s">
        <v>23</v>
      </c>
      <c r="E101" s="54">
        <v>566.49</v>
      </c>
      <c r="F101" s="42">
        <f t="shared" si="7"/>
        <v>1132.98</v>
      </c>
      <c r="G101" s="15"/>
      <c r="H101" s="16"/>
      <c r="J101" s="118"/>
    </row>
    <row r="102" spans="1:10" s="3" customFormat="1" ht="12.75" x14ac:dyDescent="0.2">
      <c r="A102" s="46" t="s">
        <v>125</v>
      </c>
      <c r="B102" s="47" t="s">
        <v>127</v>
      </c>
      <c r="C102" s="42">
        <v>5</v>
      </c>
      <c r="D102" s="102" t="s">
        <v>23</v>
      </c>
      <c r="E102" s="54">
        <v>186.92</v>
      </c>
      <c r="F102" s="42">
        <f t="shared" si="7"/>
        <v>934.6</v>
      </c>
      <c r="G102" s="15"/>
      <c r="H102" s="16"/>
      <c r="J102" s="118"/>
    </row>
    <row r="103" spans="1:10" s="3" customFormat="1" ht="25.5" x14ac:dyDescent="0.2">
      <c r="A103" s="46" t="s">
        <v>126</v>
      </c>
      <c r="B103" s="132" t="s">
        <v>100</v>
      </c>
      <c r="C103" s="42">
        <v>0.7</v>
      </c>
      <c r="D103" s="105" t="s">
        <v>76</v>
      </c>
      <c r="E103" s="54">
        <v>7672.1</v>
      </c>
      <c r="F103" s="42">
        <f t="shared" si="7"/>
        <v>5370.47</v>
      </c>
      <c r="G103" s="15"/>
      <c r="H103" s="16"/>
      <c r="I103" s="17"/>
      <c r="J103" s="118"/>
    </row>
    <row r="104" spans="1:10" s="3" customFormat="1" ht="12.75" x14ac:dyDescent="0.2">
      <c r="A104" s="49"/>
      <c r="B104" s="47"/>
      <c r="C104" s="42"/>
      <c r="D104" s="120"/>
      <c r="E104" s="103"/>
      <c r="F104" s="42"/>
      <c r="G104" s="15"/>
      <c r="H104" s="16"/>
      <c r="I104" s="17"/>
      <c r="J104" s="118"/>
    </row>
    <row r="105" spans="1:10" s="3" customFormat="1" ht="25.5" x14ac:dyDescent="0.2">
      <c r="A105" s="41">
        <v>8</v>
      </c>
      <c r="B105" s="53" t="s">
        <v>128</v>
      </c>
      <c r="C105" s="54"/>
      <c r="D105" s="55"/>
      <c r="E105" s="54"/>
      <c r="F105" s="72"/>
      <c r="G105" s="15"/>
      <c r="H105" s="16"/>
      <c r="I105" s="17"/>
      <c r="J105" s="118"/>
    </row>
    <row r="106" spans="1:10" s="3" customFormat="1" ht="12.75" x14ac:dyDescent="0.2">
      <c r="A106" s="49">
        <f>A105+0.1</f>
        <v>8.1</v>
      </c>
      <c r="B106" s="131" t="s">
        <v>85</v>
      </c>
      <c r="C106" s="54">
        <v>2</v>
      </c>
      <c r="D106" s="55" t="s">
        <v>23</v>
      </c>
      <c r="E106" s="54">
        <v>600</v>
      </c>
      <c r="F106" s="73">
        <f t="shared" ref="F106:F113" si="8">ROUND((+C106*E106),2)</f>
        <v>1200</v>
      </c>
      <c r="G106" s="15"/>
      <c r="H106" s="16"/>
      <c r="I106" s="17"/>
      <c r="J106" s="118"/>
    </row>
    <row r="107" spans="1:10" s="3" customFormat="1" ht="12.75" x14ac:dyDescent="0.2">
      <c r="A107" s="49">
        <f t="shared" ref="A107:A113" si="9">A106+0.1</f>
        <v>8.1999999999999993</v>
      </c>
      <c r="B107" s="47" t="s">
        <v>66</v>
      </c>
      <c r="C107" s="54">
        <v>26</v>
      </c>
      <c r="D107" s="55" t="s">
        <v>3</v>
      </c>
      <c r="E107" s="54">
        <v>1625.3</v>
      </c>
      <c r="F107" s="73">
        <f t="shared" si="8"/>
        <v>42257.8</v>
      </c>
      <c r="G107" s="15"/>
      <c r="H107" s="16"/>
      <c r="I107" s="20"/>
      <c r="J107" s="118"/>
    </row>
    <row r="108" spans="1:10" s="3" customFormat="1" ht="12.75" x14ac:dyDescent="0.2">
      <c r="A108" s="49">
        <f t="shared" si="9"/>
        <v>8.3000000000000007</v>
      </c>
      <c r="B108" s="47" t="s">
        <v>67</v>
      </c>
      <c r="C108" s="54">
        <v>8</v>
      </c>
      <c r="D108" s="56" t="s">
        <v>23</v>
      </c>
      <c r="E108" s="54">
        <v>1233.0999999999999</v>
      </c>
      <c r="F108" s="73">
        <f t="shared" si="8"/>
        <v>9864.7999999999993</v>
      </c>
      <c r="G108" s="15"/>
      <c r="H108" s="16"/>
      <c r="I108" s="20"/>
      <c r="J108" s="121"/>
    </row>
    <row r="109" spans="1:10" s="3" customFormat="1" ht="12.75" x14ac:dyDescent="0.2">
      <c r="A109" s="49">
        <f t="shared" si="9"/>
        <v>8.4</v>
      </c>
      <c r="B109" s="47" t="s">
        <v>64</v>
      </c>
      <c r="C109" s="54">
        <v>4</v>
      </c>
      <c r="D109" s="56" t="s">
        <v>23</v>
      </c>
      <c r="E109" s="54">
        <v>1285.02</v>
      </c>
      <c r="F109" s="73">
        <f t="shared" si="8"/>
        <v>5140.08</v>
      </c>
      <c r="G109" s="15"/>
      <c r="H109" s="16"/>
      <c r="I109" s="20"/>
      <c r="J109" s="21"/>
    </row>
    <row r="110" spans="1:10" s="3" customFormat="1" ht="12.75" x14ac:dyDescent="0.2">
      <c r="A110" s="49">
        <f t="shared" si="9"/>
        <v>8.5</v>
      </c>
      <c r="B110" s="47" t="s">
        <v>111</v>
      </c>
      <c r="C110" s="133">
        <v>6.22</v>
      </c>
      <c r="D110" s="55" t="s">
        <v>21</v>
      </c>
      <c r="E110" s="54">
        <v>149.13999999999999</v>
      </c>
      <c r="F110" s="73">
        <f t="shared" si="8"/>
        <v>927.65</v>
      </c>
      <c r="G110" s="15"/>
      <c r="H110" s="16"/>
      <c r="I110" s="20"/>
      <c r="J110" s="21"/>
    </row>
    <row r="111" spans="1:10" s="3" customFormat="1" ht="12.75" x14ac:dyDescent="0.2">
      <c r="A111" s="49">
        <f t="shared" si="9"/>
        <v>8.6</v>
      </c>
      <c r="B111" s="47" t="s">
        <v>112</v>
      </c>
      <c r="C111" s="54">
        <v>6.22</v>
      </c>
      <c r="D111" s="55" t="s">
        <v>21</v>
      </c>
      <c r="E111" s="54">
        <v>182.72</v>
      </c>
      <c r="F111" s="73">
        <f t="shared" si="8"/>
        <v>1136.52</v>
      </c>
      <c r="G111" s="15"/>
      <c r="H111" s="16"/>
      <c r="I111" s="20"/>
      <c r="J111" s="121"/>
    </row>
    <row r="112" spans="1:10" s="3" customFormat="1" ht="12.75" x14ac:dyDescent="0.2">
      <c r="A112" s="49">
        <f t="shared" si="9"/>
        <v>8.6999999999999993</v>
      </c>
      <c r="B112" s="47" t="s">
        <v>129</v>
      </c>
      <c r="C112" s="54">
        <v>8</v>
      </c>
      <c r="D112" s="56" t="s">
        <v>23</v>
      </c>
      <c r="E112" s="54">
        <v>1500</v>
      </c>
      <c r="F112" s="73">
        <f t="shared" si="8"/>
        <v>12000</v>
      </c>
      <c r="G112" s="15"/>
      <c r="H112" s="16"/>
      <c r="I112" s="20"/>
      <c r="J112" s="121"/>
    </row>
    <row r="113" spans="1:12" s="3" customFormat="1" ht="12.75" x14ac:dyDescent="0.2">
      <c r="A113" s="49">
        <f t="shared" si="9"/>
        <v>8.8000000000000007</v>
      </c>
      <c r="B113" s="47" t="s">
        <v>54</v>
      </c>
      <c r="C113" s="54">
        <v>2</v>
      </c>
      <c r="D113" s="55" t="s">
        <v>23</v>
      </c>
      <c r="E113" s="54">
        <v>11375.35</v>
      </c>
      <c r="F113" s="73">
        <f t="shared" si="8"/>
        <v>22750.7</v>
      </c>
      <c r="G113" s="15"/>
      <c r="H113" s="16"/>
      <c r="I113" s="20"/>
      <c r="J113" s="21"/>
    </row>
    <row r="114" spans="1:12" s="3" customFormat="1" ht="12.75" x14ac:dyDescent="0.2">
      <c r="A114" s="38"/>
      <c r="B114" s="40"/>
      <c r="C114" s="42"/>
      <c r="D114" s="102"/>
      <c r="E114" s="103"/>
      <c r="F114" s="42"/>
      <c r="G114" s="15"/>
      <c r="H114" s="16"/>
      <c r="I114" s="20"/>
      <c r="J114" s="121"/>
    </row>
    <row r="115" spans="1:12" s="3" customFormat="1" ht="12.75" x14ac:dyDescent="0.2">
      <c r="A115" s="41">
        <v>9</v>
      </c>
      <c r="B115" s="39" t="s">
        <v>38</v>
      </c>
      <c r="C115" s="42"/>
      <c r="D115" s="102"/>
      <c r="E115" s="103"/>
      <c r="F115" s="42"/>
      <c r="G115" s="15"/>
      <c r="H115" s="16"/>
      <c r="I115" s="17"/>
      <c r="J115" s="122"/>
    </row>
    <row r="116" spans="1:12" s="3" customFormat="1" ht="12.75" x14ac:dyDescent="0.2">
      <c r="A116" s="49">
        <f>A115+0.1</f>
        <v>9.1</v>
      </c>
      <c r="B116" s="47" t="s">
        <v>74</v>
      </c>
      <c r="C116" s="42">
        <v>4</v>
      </c>
      <c r="D116" s="102" t="s">
        <v>23</v>
      </c>
      <c r="E116" s="54">
        <v>33288.44</v>
      </c>
      <c r="F116" s="42">
        <f>ROUND(C116*E116,2)</f>
        <v>133153.76</v>
      </c>
      <c r="G116" s="15"/>
      <c r="H116" s="16"/>
      <c r="I116" s="17"/>
      <c r="J116" s="122"/>
    </row>
    <row r="117" spans="1:12" s="3" customFormat="1" ht="12.75" x14ac:dyDescent="0.2">
      <c r="A117" s="49">
        <f>A116+0.1</f>
        <v>9.1999999999999993</v>
      </c>
      <c r="B117" s="47" t="s">
        <v>59</v>
      </c>
      <c r="C117" s="42">
        <v>4</v>
      </c>
      <c r="D117" s="102" t="s">
        <v>23</v>
      </c>
      <c r="E117" s="103">
        <v>5490.04</v>
      </c>
      <c r="F117" s="42">
        <f>ROUND(C117*E117,2)</f>
        <v>21960.16</v>
      </c>
      <c r="G117" s="15"/>
      <c r="H117" s="16"/>
      <c r="I117" s="17"/>
      <c r="J117" s="122"/>
    </row>
    <row r="118" spans="1:12" s="3" customFormat="1" ht="12.75" x14ac:dyDescent="0.2">
      <c r="A118" s="51"/>
      <c r="B118" s="40"/>
      <c r="C118" s="42"/>
      <c r="D118" s="102"/>
      <c r="E118" s="103"/>
      <c r="F118" s="42"/>
      <c r="G118" s="15"/>
      <c r="H118" s="16"/>
      <c r="I118" s="17"/>
      <c r="J118" s="122"/>
    </row>
    <row r="119" spans="1:12" s="3" customFormat="1" ht="12.75" x14ac:dyDescent="0.2">
      <c r="A119" s="74">
        <v>10</v>
      </c>
      <c r="B119" s="57" t="s">
        <v>24</v>
      </c>
      <c r="C119" s="52"/>
      <c r="D119" s="107"/>
      <c r="E119" s="52"/>
      <c r="F119" s="52"/>
      <c r="G119" s="15"/>
      <c r="H119" s="16"/>
      <c r="I119" s="17"/>
      <c r="J119" s="122"/>
    </row>
    <row r="120" spans="1:12" s="3" customFormat="1" ht="12.75" x14ac:dyDescent="0.2">
      <c r="A120" s="58">
        <f>+A119+0.1</f>
        <v>10.1</v>
      </c>
      <c r="B120" s="47" t="s">
        <v>130</v>
      </c>
      <c r="C120" s="52">
        <v>100</v>
      </c>
      <c r="D120" s="107" t="s">
        <v>23</v>
      </c>
      <c r="E120" s="52">
        <v>4095.45</v>
      </c>
      <c r="F120" s="52">
        <f>ROUND(C120*E120,2)</f>
        <v>409545</v>
      </c>
      <c r="G120" s="15"/>
      <c r="H120" s="16"/>
      <c r="I120" s="123"/>
      <c r="J120" s="123"/>
      <c r="K120" s="123"/>
      <c r="L120" s="123"/>
    </row>
    <row r="121" spans="1:12" s="3" customFormat="1" ht="12.75" x14ac:dyDescent="0.2">
      <c r="A121" s="51"/>
      <c r="B121" s="40"/>
      <c r="C121" s="42"/>
      <c r="D121" s="102"/>
      <c r="E121" s="103"/>
      <c r="F121" s="42"/>
      <c r="G121" s="15"/>
      <c r="H121" s="16"/>
      <c r="I121" s="124"/>
      <c r="J121" s="125"/>
    </row>
    <row r="122" spans="1:12" s="3" customFormat="1" ht="12.75" x14ac:dyDescent="0.2">
      <c r="A122" s="75">
        <f>A119+1</f>
        <v>11</v>
      </c>
      <c r="B122" s="76" t="s">
        <v>44</v>
      </c>
      <c r="C122" s="77"/>
      <c r="D122" s="63"/>
      <c r="E122" s="78"/>
      <c r="F122" s="65">
        <f>ROUND(C122*E122,2)</f>
        <v>0</v>
      </c>
      <c r="G122" s="15"/>
      <c r="H122" s="16"/>
      <c r="I122" s="124"/>
      <c r="J122" s="125"/>
    </row>
    <row r="123" spans="1:12" s="3" customFormat="1" ht="12.75" x14ac:dyDescent="0.2">
      <c r="A123" s="49">
        <f t="shared" ref="A123:A125" si="10">A122+0.1</f>
        <v>11.1</v>
      </c>
      <c r="B123" s="101" t="s">
        <v>20</v>
      </c>
      <c r="C123" s="129">
        <v>290.83999999999997</v>
      </c>
      <c r="D123" s="139" t="s">
        <v>21</v>
      </c>
      <c r="E123" s="78">
        <v>116.4</v>
      </c>
      <c r="F123" s="65">
        <f>ROUND(C123*E123,2)</f>
        <v>33853.78</v>
      </c>
      <c r="G123" s="15"/>
      <c r="H123" s="16"/>
      <c r="I123" s="124"/>
      <c r="J123" s="125"/>
    </row>
    <row r="124" spans="1:12" s="3" customFormat="1" ht="25.5" x14ac:dyDescent="0.2">
      <c r="A124" s="49">
        <f t="shared" si="10"/>
        <v>11.2</v>
      </c>
      <c r="B124" s="79" t="s">
        <v>75</v>
      </c>
      <c r="C124" s="68">
        <v>290.83999999999997</v>
      </c>
      <c r="D124" s="139" t="s">
        <v>21</v>
      </c>
      <c r="E124" s="78">
        <v>687.5</v>
      </c>
      <c r="F124" s="65">
        <f>ROUND(C124*E124,2)</f>
        <v>199952.5</v>
      </c>
      <c r="G124" s="15"/>
      <c r="H124" s="16"/>
      <c r="I124" s="124"/>
      <c r="J124" s="125"/>
    </row>
    <row r="125" spans="1:12" s="3" customFormat="1" ht="12.75" x14ac:dyDescent="0.2">
      <c r="A125" s="49">
        <f t="shared" si="10"/>
        <v>11.3</v>
      </c>
      <c r="B125" s="79" t="s">
        <v>132</v>
      </c>
      <c r="C125" s="130">
        <v>1876.38</v>
      </c>
      <c r="D125" s="139" t="s">
        <v>131</v>
      </c>
      <c r="E125" s="78">
        <v>22.35</v>
      </c>
      <c r="F125" s="65">
        <f>ROUND(C125*E125,2)</f>
        <v>41937.089999999997</v>
      </c>
      <c r="G125" s="15"/>
      <c r="H125" s="16"/>
      <c r="I125" s="124"/>
      <c r="J125" s="125"/>
    </row>
    <row r="126" spans="1:12" s="3" customFormat="1" ht="12.75" x14ac:dyDescent="0.2">
      <c r="A126" s="51"/>
      <c r="B126" s="40"/>
      <c r="C126" s="42"/>
      <c r="D126" s="102"/>
      <c r="E126" s="103"/>
      <c r="F126" s="42"/>
      <c r="G126" s="15"/>
      <c r="H126" s="16"/>
      <c r="I126" s="124"/>
      <c r="J126" s="125"/>
    </row>
    <row r="127" spans="1:12" s="3" customFormat="1" ht="63.75" customHeight="1" x14ac:dyDescent="0.2">
      <c r="A127" s="74">
        <f>A122+1</f>
        <v>12</v>
      </c>
      <c r="B127" s="138" t="s">
        <v>118</v>
      </c>
      <c r="C127" s="111">
        <v>2881.95</v>
      </c>
      <c r="D127" s="105" t="s">
        <v>3</v>
      </c>
      <c r="E127" s="112">
        <v>24.8</v>
      </c>
      <c r="F127" s="42">
        <f>ROUND(C127*E127,2)</f>
        <v>71472.36</v>
      </c>
      <c r="G127" s="15"/>
      <c r="H127" s="16"/>
      <c r="I127" s="126"/>
      <c r="J127" s="127"/>
    </row>
    <row r="128" spans="1:12" s="3" customFormat="1" ht="12.75" x14ac:dyDescent="0.2">
      <c r="A128" s="47"/>
      <c r="B128" s="47"/>
      <c r="C128" s="112"/>
      <c r="D128" s="105"/>
      <c r="E128" s="112"/>
      <c r="F128" s="42"/>
      <c r="G128" s="15"/>
      <c r="H128" s="16"/>
      <c r="I128" s="128"/>
      <c r="J128" s="127"/>
    </row>
    <row r="129" spans="1:10" s="3" customFormat="1" ht="25.5" x14ac:dyDescent="0.2">
      <c r="A129" s="59">
        <f>A127+1</f>
        <v>13</v>
      </c>
      <c r="B129" s="101" t="s">
        <v>119</v>
      </c>
      <c r="C129" s="111">
        <v>2881.95</v>
      </c>
      <c r="D129" s="113" t="s">
        <v>3</v>
      </c>
      <c r="E129" s="44">
        <v>15</v>
      </c>
      <c r="F129" s="42">
        <f>ROUND(C129*E129,2)</f>
        <v>43229.25</v>
      </c>
      <c r="G129" s="15"/>
      <c r="H129" s="16"/>
      <c r="J129" s="4"/>
    </row>
    <row r="130" spans="1:10" s="3" customFormat="1" ht="12.75" x14ac:dyDescent="0.2">
      <c r="A130" s="207"/>
      <c r="B130" s="208" t="s">
        <v>62</v>
      </c>
      <c r="C130" s="209"/>
      <c r="D130" s="210"/>
      <c r="E130" s="209"/>
      <c r="F130" s="211">
        <f>SUM(F73:F129)</f>
        <v>4252737.1100000003</v>
      </c>
      <c r="G130" s="15"/>
      <c r="H130" s="16"/>
      <c r="J130" s="4"/>
    </row>
    <row r="131" spans="1:10" s="3" customFormat="1" ht="12.75" x14ac:dyDescent="0.2">
      <c r="A131" s="204"/>
      <c r="B131" s="204"/>
      <c r="C131" s="205"/>
      <c r="D131" s="205"/>
      <c r="E131" s="205"/>
      <c r="F131" s="206"/>
      <c r="G131" s="15"/>
      <c r="H131" s="16"/>
      <c r="J131" s="4"/>
    </row>
    <row r="132" spans="1:10" s="3" customFormat="1" ht="12.75" x14ac:dyDescent="0.2">
      <c r="A132" s="145" t="s">
        <v>133</v>
      </c>
      <c r="B132" s="146" t="s">
        <v>9</v>
      </c>
      <c r="C132" s="76"/>
      <c r="D132" s="76"/>
      <c r="E132" s="76"/>
      <c r="F132" s="81"/>
      <c r="G132" s="15"/>
      <c r="H132" s="16"/>
      <c r="J132" s="4"/>
    </row>
    <row r="133" spans="1:10" s="3" customFormat="1" ht="48" customHeight="1" x14ac:dyDescent="0.2">
      <c r="A133" s="147">
        <v>1</v>
      </c>
      <c r="B133" s="148" t="s">
        <v>134</v>
      </c>
      <c r="C133" s="87">
        <v>1</v>
      </c>
      <c r="D133" s="88" t="s">
        <v>23</v>
      </c>
      <c r="E133" s="87">
        <v>43500</v>
      </c>
      <c r="F133" s="37">
        <f>ROUND(C133*E133,2)</f>
        <v>43500</v>
      </c>
      <c r="G133" s="15"/>
      <c r="H133" s="16"/>
      <c r="J133" s="4"/>
    </row>
    <row r="134" spans="1:10" s="3" customFormat="1" ht="12.75" x14ac:dyDescent="0.2">
      <c r="A134" s="147"/>
      <c r="B134" s="148"/>
      <c r="C134" s="87"/>
      <c r="D134" s="88"/>
      <c r="E134" s="87"/>
      <c r="F134" s="37"/>
      <c r="G134" s="15"/>
      <c r="H134" s="16"/>
      <c r="J134" s="4"/>
    </row>
    <row r="135" spans="1:10" s="3" customFormat="1" ht="25.5" x14ac:dyDescent="0.2">
      <c r="A135" s="147">
        <v>2</v>
      </c>
      <c r="B135" s="148" t="s">
        <v>135</v>
      </c>
      <c r="C135" s="87">
        <v>5</v>
      </c>
      <c r="D135" s="88" t="s">
        <v>68</v>
      </c>
      <c r="E135" s="87">
        <v>35500</v>
      </c>
      <c r="F135" s="37">
        <f>ROUND(C135*E135,2)</f>
        <v>177500</v>
      </c>
      <c r="G135" s="15"/>
      <c r="H135" s="16"/>
      <c r="J135" s="4"/>
    </row>
    <row r="136" spans="1:10" s="3" customFormat="1" ht="12.75" x14ac:dyDescent="0.2">
      <c r="A136" s="140"/>
      <c r="B136" s="141" t="s">
        <v>136</v>
      </c>
      <c r="C136" s="142"/>
      <c r="D136" s="143"/>
      <c r="E136" s="142"/>
      <c r="F136" s="144">
        <f>SUM(F133:F135)</f>
        <v>221000</v>
      </c>
      <c r="G136" s="15"/>
      <c r="H136" s="16"/>
      <c r="J136" s="4"/>
    </row>
    <row r="137" spans="1:10" s="3" customFormat="1" ht="12.75" x14ac:dyDescent="0.2">
      <c r="A137" s="80"/>
      <c r="B137" s="80"/>
      <c r="C137" s="76"/>
      <c r="D137" s="76"/>
      <c r="E137" s="76"/>
      <c r="F137" s="81"/>
      <c r="G137" s="15"/>
      <c r="H137" s="16"/>
      <c r="J137" s="4"/>
    </row>
    <row r="138" spans="1:10" s="3" customFormat="1" ht="12.75" x14ac:dyDescent="0.2">
      <c r="A138" s="82"/>
      <c r="B138" s="84" t="s">
        <v>26</v>
      </c>
      <c r="C138" s="85"/>
      <c r="D138" s="86"/>
      <c r="E138" s="85"/>
      <c r="F138" s="83">
        <f>+F136+F130+F68</f>
        <v>9324533.6400000006</v>
      </c>
      <c r="G138" s="22"/>
      <c r="J138" s="4"/>
    </row>
    <row r="139" spans="1:10" s="3" customFormat="1" ht="12.75" x14ac:dyDescent="0.2">
      <c r="A139" s="79"/>
      <c r="B139" s="80"/>
      <c r="C139" s="87"/>
      <c r="D139" s="88"/>
      <c r="E139" s="89"/>
      <c r="F139" s="37"/>
      <c r="G139" s="22"/>
      <c r="J139" s="4"/>
    </row>
    <row r="140" spans="1:10" s="3" customFormat="1" ht="12.75" x14ac:dyDescent="0.2">
      <c r="A140" s="79"/>
      <c r="B140" s="90" t="s">
        <v>1</v>
      </c>
      <c r="C140" s="87"/>
      <c r="D140" s="88"/>
      <c r="E140" s="89"/>
      <c r="F140" s="37"/>
      <c r="G140" s="22"/>
      <c r="J140" s="4"/>
    </row>
    <row r="141" spans="1:10" s="3" customFormat="1" ht="12.75" x14ac:dyDescent="0.2">
      <c r="A141" s="79"/>
      <c r="B141" s="91" t="s">
        <v>33</v>
      </c>
      <c r="C141" s="149">
        <v>0.1</v>
      </c>
      <c r="D141" s="88"/>
      <c r="E141" s="89"/>
      <c r="F141" s="92">
        <f t="shared" ref="F141:F147" si="11">ROUND(C141*$F$138,2)</f>
        <v>932453.36</v>
      </c>
      <c r="G141" s="22"/>
      <c r="J141" s="4"/>
    </row>
    <row r="142" spans="1:10" s="3" customFormat="1" ht="12.75" x14ac:dyDescent="0.2">
      <c r="A142" s="79"/>
      <c r="B142" s="91" t="s">
        <v>32</v>
      </c>
      <c r="C142" s="149">
        <v>0.03</v>
      </c>
      <c r="D142" s="93"/>
      <c r="E142" s="89"/>
      <c r="F142" s="92">
        <f t="shared" si="11"/>
        <v>279736.01</v>
      </c>
      <c r="G142" s="22"/>
      <c r="J142" s="4"/>
    </row>
    <row r="143" spans="1:10" s="3" customFormat="1" ht="12.75" x14ac:dyDescent="0.2">
      <c r="A143" s="79"/>
      <c r="B143" s="91" t="s">
        <v>34</v>
      </c>
      <c r="C143" s="149">
        <v>0.04</v>
      </c>
      <c r="D143" s="93"/>
      <c r="E143" s="89"/>
      <c r="F143" s="92">
        <f t="shared" si="11"/>
        <v>372981.35</v>
      </c>
      <c r="G143" s="22"/>
      <c r="J143" s="4"/>
    </row>
    <row r="144" spans="1:10" s="3" customFormat="1" ht="12.75" x14ac:dyDescent="0.2">
      <c r="A144" s="79"/>
      <c r="B144" s="91" t="s">
        <v>35</v>
      </c>
      <c r="C144" s="149">
        <v>4.4999999999999998E-2</v>
      </c>
      <c r="D144" s="93"/>
      <c r="E144" s="89"/>
      <c r="F144" s="92">
        <f t="shared" si="11"/>
        <v>419604.01</v>
      </c>
      <c r="G144" s="22"/>
      <c r="J144" s="4"/>
    </row>
    <row r="145" spans="1:10" s="3" customFormat="1" ht="12.75" x14ac:dyDescent="0.2">
      <c r="A145" s="79"/>
      <c r="B145" s="91" t="s">
        <v>37</v>
      </c>
      <c r="C145" s="149">
        <v>0.05</v>
      </c>
      <c r="D145" s="93"/>
      <c r="E145" s="89"/>
      <c r="F145" s="92">
        <f t="shared" si="11"/>
        <v>466226.68</v>
      </c>
      <c r="G145" s="22"/>
      <c r="J145" s="4"/>
    </row>
    <row r="146" spans="1:10" s="3" customFormat="1" ht="12.75" x14ac:dyDescent="0.2">
      <c r="A146" s="79"/>
      <c r="B146" s="91" t="s">
        <v>140</v>
      </c>
      <c r="C146" s="149">
        <v>0.1</v>
      </c>
      <c r="D146" s="93"/>
      <c r="E146" s="89"/>
      <c r="F146" s="92">
        <f t="shared" si="11"/>
        <v>932453.36</v>
      </c>
      <c r="G146" s="22"/>
      <c r="J146" s="4"/>
    </row>
    <row r="147" spans="1:10" s="3" customFormat="1" ht="12.75" x14ac:dyDescent="0.2">
      <c r="A147" s="79"/>
      <c r="B147" s="91" t="s">
        <v>36</v>
      </c>
      <c r="C147" s="149">
        <v>1.4999999999999999E-2</v>
      </c>
      <c r="D147" s="93"/>
      <c r="E147" s="89"/>
      <c r="F147" s="92">
        <f t="shared" si="11"/>
        <v>139868</v>
      </c>
      <c r="G147" s="22"/>
      <c r="J147" s="4"/>
    </row>
    <row r="148" spans="1:10" s="3" customFormat="1" ht="12.75" x14ac:dyDescent="0.2">
      <c r="A148" s="79"/>
      <c r="B148" s="91" t="s">
        <v>137</v>
      </c>
      <c r="C148" s="150">
        <v>0.18</v>
      </c>
      <c r="D148" s="94"/>
      <c r="E148" s="89"/>
      <c r="F148" s="92">
        <f>ROUND(C148*$F$141,2)</f>
        <v>167841.6</v>
      </c>
      <c r="G148" s="22"/>
      <c r="J148" s="4"/>
    </row>
    <row r="149" spans="1:10" s="3" customFormat="1" ht="12.75" x14ac:dyDescent="0.2">
      <c r="A149" s="79"/>
      <c r="B149" s="91" t="s">
        <v>28</v>
      </c>
      <c r="C149" s="149">
        <v>0.01</v>
      </c>
      <c r="D149" s="95"/>
      <c r="E149" s="89"/>
      <c r="F149" s="92">
        <f t="shared" ref="F149:F151" si="12">ROUND(C149*$F$138,2)</f>
        <v>93245.34</v>
      </c>
      <c r="G149" s="22"/>
      <c r="J149" s="4"/>
    </row>
    <row r="150" spans="1:10" s="3" customFormat="1" ht="12.75" x14ac:dyDescent="0.2">
      <c r="A150" s="96"/>
      <c r="B150" s="91" t="s">
        <v>138</v>
      </c>
      <c r="C150" s="149">
        <v>1E-3</v>
      </c>
      <c r="D150" s="97"/>
      <c r="E150" s="98"/>
      <c r="F150" s="92">
        <f>ROUND(C150*$F$138,2)</f>
        <v>9324.5300000000007</v>
      </c>
      <c r="G150" s="22"/>
      <c r="J150" s="4"/>
    </row>
    <row r="151" spans="1:10" s="3" customFormat="1" ht="12.75" x14ac:dyDescent="0.2">
      <c r="A151" s="96"/>
      <c r="B151" s="151" t="s">
        <v>29</v>
      </c>
      <c r="C151" s="149">
        <v>0.05</v>
      </c>
      <c r="D151" s="95"/>
      <c r="E151" s="89"/>
      <c r="F151" s="92">
        <f t="shared" si="12"/>
        <v>466226.68</v>
      </c>
      <c r="G151" s="22"/>
      <c r="J151" s="4"/>
    </row>
    <row r="152" spans="1:10" s="3" customFormat="1" ht="12.75" x14ac:dyDescent="0.2">
      <c r="A152" s="152"/>
      <c r="B152" s="153" t="s">
        <v>27</v>
      </c>
      <c r="C152" s="154"/>
      <c r="D152" s="155"/>
      <c r="E152" s="154"/>
      <c r="F152" s="156">
        <f>SUM(F141:F151)</f>
        <v>4279960.92</v>
      </c>
      <c r="G152" s="22"/>
      <c r="J152" s="4"/>
    </row>
    <row r="153" spans="1:10" s="3" customFormat="1" ht="4.5" customHeight="1" x14ac:dyDescent="0.2">
      <c r="A153" s="157"/>
      <c r="B153" s="158"/>
      <c r="C153" s="159"/>
      <c r="D153" s="160"/>
      <c r="E153" s="159"/>
      <c r="F153" s="161"/>
      <c r="G153" s="22"/>
      <c r="J153" s="4"/>
    </row>
    <row r="154" spans="1:10" s="3" customFormat="1" ht="12.75" x14ac:dyDescent="0.2">
      <c r="A154" s="162"/>
      <c r="B154" s="163" t="s">
        <v>139</v>
      </c>
      <c r="C154" s="164"/>
      <c r="D154" s="165"/>
      <c r="E154" s="164"/>
      <c r="F154" s="166">
        <f>F138+F152</f>
        <v>13604494.560000001</v>
      </c>
      <c r="G154" s="22"/>
      <c r="J154" s="4"/>
    </row>
    <row r="155" spans="1:10" s="3" customFormat="1" ht="15.75" customHeight="1" x14ac:dyDescent="0.2">
      <c r="A155" s="1"/>
      <c r="B155" s="1"/>
      <c r="C155" s="2"/>
      <c r="D155" s="1"/>
      <c r="E155" s="2"/>
      <c r="F155" s="2"/>
      <c r="J155" s="4"/>
    </row>
    <row r="156" spans="1:10" s="3" customFormat="1" ht="15.75" customHeight="1" x14ac:dyDescent="0.2">
      <c r="A156" s="171" t="s">
        <v>8</v>
      </c>
      <c r="B156" s="171"/>
      <c r="C156" s="171"/>
      <c r="D156" s="171"/>
      <c r="E156" s="171"/>
      <c r="F156" s="171"/>
      <c r="J156" s="4"/>
    </row>
    <row r="157" spans="1:10" ht="15.75" customHeight="1" x14ac:dyDescent="0.2">
      <c r="A157" s="172"/>
      <c r="B157" s="173"/>
      <c r="C157" s="174"/>
      <c r="D157" s="174"/>
      <c r="E157" s="174"/>
      <c r="F157" s="174"/>
    </row>
    <row r="158" spans="1:10" ht="15.75" customHeight="1" x14ac:dyDescent="0.2">
      <c r="A158" s="175"/>
      <c r="B158" s="175"/>
      <c r="C158" s="176"/>
      <c r="D158" s="176"/>
      <c r="E158" s="176"/>
      <c r="F158" s="176"/>
    </row>
    <row r="159" spans="1:10" ht="15.75" customHeight="1" x14ac:dyDescent="0.2">
      <c r="A159" s="1"/>
      <c r="B159" s="1"/>
      <c r="C159" s="2"/>
      <c r="D159" s="1"/>
      <c r="E159" s="2"/>
      <c r="F159" s="2"/>
    </row>
    <row r="160" spans="1:10" ht="15.75" customHeight="1" x14ac:dyDescent="0.2">
      <c r="A160" s="1"/>
      <c r="B160" s="1"/>
      <c r="C160" s="2"/>
      <c r="D160" s="1"/>
      <c r="E160" s="2"/>
      <c r="F160" s="2"/>
    </row>
    <row r="161" spans="1:6" ht="15.75" customHeight="1" x14ac:dyDescent="0.2">
      <c r="A161" s="177" t="s">
        <v>40</v>
      </c>
      <c r="B161" s="177"/>
      <c r="C161" s="177"/>
      <c r="D161" s="177"/>
      <c r="E161" s="177"/>
      <c r="F161" s="177"/>
    </row>
    <row r="162" spans="1:6" ht="15.75" customHeight="1" x14ac:dyDescent="0.2">
      <c r="A162" s="178" t="s">
        <v>7</v>
      </c>
      <c r="B162" s="178"/>
      <c r="C162" s="178"/>
      <c r="D162" s="178"/>
      <c r="E162" s="178"/>
      <c r="F162" s="178"/>
    </row>
    <row r="163" spans="1:6" ht="15.75" customHeight="1" x14ac:dyDescent="0.2">
      <c r="A163" s="179"/>
      <c r="B163" s="180"/>
      <c r="C163" s="3"/>
      <c r="D163" s="181"/>
      <c r="E163" s="16"/>
      <c r="F163" s="16"/>
    </row>
  </sheetData>
  <mergeCells count="11">
    <mergeCell ref="B7:F7"/>
    <mergeCell ref="A8:B8"/>
    <mergeCell ref="A156:F156"/>
    <mergeCell ref="C158:F158"/>
    <mergeCell ref="A161:F161"/>
    <mergeCell ref="A162:F162"/>
    <mergeCell ref="A1:F1"/>
    <mergeCell ref="A2:F2"/>
    <mergeCell ref="A3:F3"/>
    <mergeCell ref="A4:F4"/>
    <mergeCell ref="A6:B6"/>
  </mergeCells>
  <conditionalFormatting sqref="F156:F162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19685039370078741" footer="0.19685039370078741"/>
  <pageSetup scale="90" fitToHeight="0" orientation="portrait" horizontalDpi="4294967295" verticalDpi="4294967295" r:id="rId1"/>
  <headerFooter alignWithMargins="0">
    <oddFooter>&amp;C&amp;"+,Normal"&amp;11Construción Redes de Distribución Buen Gusto&amp;R&amp;"+,Normal"&amp;11&amp;P/&amp;N</oddFooter>
  </headerFooter>
  <rowBreaks count="3" manualBreakCount="3">
    <brk id="51" max="5" man="1"/>
    <brk id="89" max="5" man="1"/>
    <brk id="1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Buen Gusto</vt:lpstr>
      <vt:lpstr>'Pres. Buen Gusto'!Área_de_impresión</vt:lpstr>
      <vt:lpstr>'Pres. Buen Gusto'!Títulos_a_imprimir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Joamar Dalena Cordero Mañaná</cp:lastModifiedBy>
  <cp:lastPrinted>2022-05-11T12:43:16Z</cp:lastPrinted>
  <dcterms:created xsi:type="dcterms:W3CDTF">2008-02-19T10:28:27Z</dcterms:created>
  <dcterms:modified xsi:type="dcterms:W3CDTF">2022-05-11T12:43:57Z</dcterms:modified>
</cp:coreProperties>
</file>