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Ingenieria\Direccion de Ingenieria\Documentos Compartidos\2022 SORTEO\DAJABON\"/>
    </mc:Choice>
  </mc:AlternateContent>
  <bookViews>
    <workbookView xWindow="-120" yWindow="-120" windowWidth="29040" windowHeight="15840"/>
  </bookViews>
  <sheets>
    <sheet name="Lote F- Partido y La Piñ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F- Partido y La Piña'!$A$1:$F$171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ñete.exterior">#REF!</definedName>
    <definedName name="M.O.Panete.pared.exterior">#REF!</definedName>
    <definedName name="M.O.Panete.techo.inclinado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ñete.col.ml">#REF!</definedName>
    <definedName name="Panete.Coloreado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ñete.Paredes">[24]Análisis!$N$906</definedName>
    <definedName name="Panete.patinillo">#REF!</definedName>
    <definedName name="Panete.rugoso">#REF!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nete.techo.horizontal">#REF!</definedName>
    <definedName name="Pañ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F- Partido y La Piña'!$1:$12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F52" i="1"/>
  <c r="F107" i="1" l="1"/>
  <c r="F101" i="1"/>
  <c r="F100" i="1"/>
  <c r="F53" i="1" l="1"/>
  <c r="F56" i="1"/>
  <c r="F59" i="1"/>
  <c r="F60" i="1"/>
  <c r="F64" i="1"/>
  <c r="F57" i="1"/>
  <c r="F61" i="1"/>
  <c r="F62" i="1"/>
  <c r="F63" i="1"/>
  <c r="F55" i="1"/>
  <c r="F102" i="1" l="1"/>
  <c r="F103" i="1"/>
  <c r="F73" i="1" l="1"/>
  <c r="F71" i="1" l="1"/>
  <c r="F70" i="1"/>
  <c r="F96" i="1" l="1"/>
  <c r="F90" i="1"/>
  <c r="F89" i="1"/>
  <c r="F54" i="1" l="1"/>
  <c r="F80" i="1" l="1"/>
  <c r="F27" i="1" l="1"/>
  <c r="F91" i="1" l="1"/>
  <c r="F92" i="1" l="1"/>
  <c r="F79" i="1" l="1"/>
  <c r="F113" i="1" l="1"/>
  <c r="F74" i="1" l="1"/>
  <c r="F68" i="1"/>
  <c r="F69" i="1"/>
  <c r="F72" i="1"/>
  <c r="F137" i="1"/>
  <c r="F78" i="1" l="1"/>
  <c r="A18" i="1"/>
  <c r="A23" i="1" s="1"/>
  <c r="A16" i="1"/>
  <c r="F39" i="1" l="1"/>
  <c r="F38" i="1"/>
  <c r="F40" i="1"/>
  <c r="F41" i="1"/>
  <c r="A31" i="1"/>
  <c r="A32" i="1" s="1"/>
  <c r="A33" i="1" s="1"/>
  <c r="A34" i="1" s="1"/>
  <c r="A35" i="1" s="1"/>
  <c r="A24" i="1"/>
  <c r="A25" i="1" s="1"/>
  <c r="A26" i="1" s="1"/>
  <c r="A27" i="1" s="1"/>
  <c r="A28" i="1" s="1"/>
  <c r="A29" i="1" s="1"/>
  <c r="A19" i="1"/>
  <c r="A20" i="1" s="1"/>
  <c r="A21" i="1" s="1"/>
  <c r="F105" i="1" l="1"/>
  <c r="F44" i="1"/>
  <c r="F33" i="1"/>
  <c r="F94" i="1"/>
  <c r="F45" i="1"/>
  <c r="F32" i="1"/>
  <c r="F47" i="1"/>
  <c r="F114" i="1"/>
  <c r="F139" i="1"/>
  <c r="F140" i="1" s="1"/>
  <c r="F46" i="1"/>
  <c r="A37" i="1"/>
  <c r="A38" i="1" s="1"/>
  <c r="A39" i="1" s="1"/>
  <c r="A40" i="1" s="1"/>
  <c r="A41" i="1" s="1"/>
  <c r="F34" i="1" l="1"/>
  <c r="F106" i="1"/>
  <c r="F35" i="1"/>
  <c r="F95" i="1"/>
  <c r="F117" i="1"/>
  <c r="F118" i="1"/>
  <c r="A43" i="1"/>
  <c r="A44" i="1" s="1"/>
  <c r="A45" i="1" s="1"/>
  <c r="A46" i="1" s="1"/>
  <c r="A47" i="1" s="1"/>
  <c r="F130" i="1" l="1"/>
  <c r="F28" i="1"/>
  <c r="F24" i="1"/>
  <c r="F19" i="1"/>
  <c r="F25" i="1"/>
  <c r="F20" i="1"/>
  <c r="F126" i="1"/>
  <c r="A49" i="1"/>
  <c r="A51" i="1" s="1"/>
  <c r="A67" i="1" s="1"/>
  <c r="F127" i="1" l="1"/>
  <c r="F119" i="1"/>
  <c r="F16" i="1"/>
  <c r="F128" i="1"/>
  <c r="F26" i="1"/>
  <c r="F21" i="1"/>
  <c r="F29" i="1"/>
  <c r="A77" i="1"/>
  <c r="F108" i="1" l="1"/>
  <c r="F97" i="1"/>
  <c r="A83" i="1"/>
  <c r="A86" i="1" s="1"/>
  <c r="A88" i="1" s="1"/>
  <c r="F123" i="1"/>
  <c r="F132" i="1"/>
  <c r="A78" i="1"/>
  <c r="A79" i="1" s="1"/>
  <c r="F93" i="1" l="1"/>
  <c r="F104" i="1"/>
  <c r="A99" i="1"/>
  <c r="A110" i="1" s="1"/>
  <c r="A112" i="1" s="1"/>
  <c r="A84" i="1"/>
  <c r="A81" i="1"/>
  <c r="A80" i="1"/>
  <c r="F122" i="1"/>
  <c r="F75" i="1"/>
  <c r="F65" i="1" l="1"/>
  <c r="F84" i="1"/>
  <c r="F81" i="1"/>
  <c r="A116" i="1"/>
  <c r="A121" i="1" s="1"/>
  <c r="A125" i="1" s="1"/>
  <c r="A117" i="1" l="1"/>
  <c r="A118" i="1" s="1"/>
  <c r="A119" i="1" s="1"/>
  <c r="F133" i="1"/>
  <c r="F144" i="1" s="1"/>
  <c r="A130" i="1"/>
  <c r="A132" i="1" s="1"/>
  <c r="A122" i="1"/>
  <c r="A123" i="1" s="1"/>
  <c r="F142" i="1" l="1"/>
  <c r="A126" i="1"/>
  <c r="A127" i="1" s="1"/>
  <c r="A128" i="1" s="1"/>
  <c r="F147" i="1" l="1"/>
  <c r="F154" i="1" s="1"/>
  <c r="F157" i="1"/>
  <c r="F148" i="1"/>
  <c r="F149" i="1"/>
  <c r="F156" i="1"/>
  <c r="F150" i="1"/>
  <c r="F151" i="1"/>
  <c r="F152" i="1"/>
  <c r="F153" i="1"/>
  <c r="F155" i="1"/>
  <c r="F158" i="1" l="1"/>
  <c r="F160" i="1" s="1"/>
</calcChain>
</file>

<file path=xl/sharedStrings.xml><?xml version="1.0" encoding="utf-8"?>
<sst xmlns="http://schemas.openxmlformats.org/spreadsheetml/2006/main" count="276" uniqueCount="186">
  <si>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</si>
  <si>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</si>
  <si>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</si>
  <si>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</si>
  <si>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</si>
  <si>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</si>
  <si>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</si>
  <si>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</si>
  <si>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</si>
  <si>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</si>
  <si>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</si>
  <si>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</si>
  <si>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</si>
  <si>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</si>
  <si>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</si>
  <si>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</si>
  <si>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</si>
  <si>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</si>
  <si>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</si>
  <si>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</si>
  <si>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</si>
  <si>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</si>
  <si>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</si>
  <si>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</si>
  <si>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</si>
  <si>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Anclaje de H. S. F'c = 180 kg/cm² p/piezas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</si>
  <si>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</si>
  <si>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</si>
  <si>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Válvula de Compuerta de Ø4" H.F. de 150 PSI, Platillada, Completa (Incluye cuerpo de válvula, niple, tornillos, tuercas, juntas de goma y junta dresser)</t>
  </si>
  <si>
    <t>Caja telescópica para Válvula de Compuerta (Según diseño)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</si>
  <si>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</si>
  <si>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</si>
  <si>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</si>
  <si>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</si>
  <si>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</si>
  <si>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</si>
  <si>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</si>
  <si>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</si>
  <si>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CANTIDAD</t>
  </si>
  <si>
    <t>DESCRIPCIÓN</t>
  </si>
  <si>
    <t>VALOR RD$</t>
  </si>
  <si>
    <t>UD</t>
  </si>
  <si>
    <t>DEMOLICIÓN DE:</t>
  </si>
  <si>
    <t>Acera de 1.00 m</t>
  </si>
  <si>
    <t>Contén</t>
  </si>
  <si>
    <t>Bote de material demolido c/camión</t>
  </si>
  <si>
    <t>REPOSICIÓN DE:</t>
  </si>
  <si>
    <t>VARIOS</t>
  </si>
  <si>
    <t>De Ø4" PVC (SDR-26) c/J. G. + 2% pérdida por campana</t>
  </si>
  <si>
    <t>De Ø3" PVC (SDR-26) c/J. G. + 2% pérdida por campana</t>
  </si>
  <si>
    <t>De Ø4" PVC (SDR-26) c/J. G.</t>
  </si>
  <si>
    <t>De Ø3" PVC (SDR-26) c/J. G.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</si>
  <si>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</si>
  <si>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</si>
  <si>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</si>
  <si>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</si>
  <si>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</si>
  <si>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</si>
  <si>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</si>
  <si>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</si>
  <si>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</si>
  <si>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</si>
  <si>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</si>
  <si>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</si>
  <si>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</si>
  <si>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</si>
  <si>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</si>
  <si>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</si>
  <si>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t>ACOMETIDAS URBANAS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</si>
  <si>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</si>
  <si>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</si>
  <si>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</si>
  <si>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</si>
  <si>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</si>
  <si>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Suministro de Junta mecánica tipo Dresser de Ø4" 150 PSI</t>
  </si>
  <si>
    <t>11.1.1</t>
  </si>
  <si>
    <t>11.1.2</t>
  </si>
  <si>
    <t>De Ø3"</t>
  </si>
  <si>
    <t>De Ø4"</t>
  </si>
  <si>
    <t>SUMINISTRO Y COLOCACIÓN DE ACOMETIDAS DE POLIETILENO (SEGÚN DETALLES DE DISEÑO):</t>
  </si>
  <si>
    <t>ANALISTA DE PRESUPUESTOS DE OBRAS</t>
  </si>
  <si>
    <t>Válvula de Compuerta de Ø6" H.F. de 150 PSI, Platillada, Completa (Incluye cuerpo de válvula, niple, tornillos, tuercas, juntas de goma y junta dresser)</t>
  </si>
  <si>
    <t>CRUCES:</t>
  </si>
  <si>
    <t>Pintura anticorrosiva para tubería (Suministro y aplicación)</t>
  </si>
  <si>
    <t>Pintura azul mantenimiento (Suministro y aplicación)</t>
  </si>
  <si>
    <t>CRUCE DE PUENTE EN TUBERÍA DE Ø4" ACERO SCH-40 L=20.00 M (1 UD)</t>
  </si>
  <si>
    <t>De Ø4" en tubería de Ø4" Platillado, Completa (Incluye hidrante, válvula de compuerta, caja telescópica, niple, tee, reducción, junta dresser, movimiento de tierra y anclaje)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</si>
  <si>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</si>
  <si>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</si>
  <si>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</si>
  <si>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</si>
  <si>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</si>
  <si>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</si>
  <si>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</si>
  <si>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</si>
  <si>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</si>
  <si>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</si>
  <si>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</si>
  <si>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</si>
  <si>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</si>
  <si>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</si>
  <si>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</si>
  <si>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</si>
  <si>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</si>
  <si>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</si>
  <si>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Presupuesto No.: 072 d/f 01/03/2022</t>
  </si>
  <si>
    <t>De Ø8" PVC (SDR-26) c/J. G. + 3% pérdida por campana</t>
  </si>
  <si>
    <t>De Ø12" PVC (SDR-26) c/J. G. + 4% pérdida por campana</t>
  </si>
  <si>
    <t>De Ø12" PVC (SDR-26) c/J. G.</t>
  </si>
  <si>
    <t>De Ø8" PVC (SDR-26) c/J. G.</t>
  </si>
  <si>
    <t>Junta mecánica tipo Dresser de 8" 150 PSI</t>
  </si>
  <si>
    <t>Junta mecánica tipo Dresser de 6" 150 PSI</t>
  </si>
  <si>
    <t>Junta mecánica tipo Dresser de 4" 150 PSI</t>
  </si>
  <si>
    <t>CRUCE DE PUENTE EN TUBERÍA DE Ø8" ACERO SCH-40 L=20.00 M (1 UD)</t>
  </si>
  <si>
    <t>Suministro de Junta mecánica tipo Dresser de Ø8" 150 PSI</t>
  </si>
  <si>
    <t>SUMINISTRO Y COLOCACIÓN DE HIDRANTE (SEGÚN DETALLES DE DISEÑO)</t>
  </si>
  <si>
    <t>Suministro de Codo de Ø8" x 45º Acero SCH-40 c/protección anticorrosiva</t>
  </si>
  <si>
    <t>Suministro de material de base (Sujeto aprobación por la supervisión)</t>
  </si>
  <si>
    <t>Suministro de material de mina (Caliche) (Sujeto aprobación por la supervisión)</t>
  </si>
  <si>
    <t>RED DE DISTRIBUCIÓN SECTORES PARTIDO Y LA PIÑA</t>
  </si>
  <si>
    <t>Suministro de Tubería de Ø8" Acero SCH-40 (Incluye brazos)</t>
  </si>
  <si>
    <t>Suministro de Tubería de Ø4" Acero SCH-40 (Incluye brazos)</t>
  </si>
  <si>
    <t>Suministro de Codo de Ø4" x 45º Acero SCH-40 c/protección anticorrosiva</t>
  </si>
  <si>
    <t>Abrazadera (Incluye pernos)</t>
  </si>
  <si>
    <t>Obra:</t>
  </si>
  <si>
    <t>LOTE F - RED DE DISTRIBUCIÓN SECTORES PARTIDO Y LA PIÑA</t>
  </si>
  <si>
    <t>Nº</t>
  </si>
  <si>
    <t>Z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</si>
  <si>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</si>
  <si>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</si>
  <si>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SUB-TOTAL FASE  Z</t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</si>
  <si>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</si>
  <si>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</si>
  <si>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</si>
  <si>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</si>
  <si>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</si>
  <si>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</si>
  <si>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</si>
  <si>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</si>
  <si>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>CORTE, EXTRACCIÓN Y BOTE DE CARPETA ASFÁLTICA (L=9,330.76 M)</t>
  </si>
  <si>
    <t>SUMINISTRO Y COLOCACIÓN DE PIEZAS ESPECIALES DE:</t>
  </si>
  <si>
    <t>ACERO SCH-40 (c/protección anticorrosiva):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</si>
  <si>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</si>
  <si>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</si>
  <si>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</si>
  <si>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</si>
  <si>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</si>
  <si>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</si>
  <si>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</si>
  <si>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</si>
  <si>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</si>
  <si>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</si>
  <si>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</si>
  <si>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</si>
  <si>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PVC SCH-40 (c/cemento solvente Tangit):</t>
  </si>
  <si>
    <t>7.2.1</t>
  </si>
  <si>
    <t>7.2.2</t>
  </si>
  <si>
    <t>7.2.3</t>
  </si>
  <si>
    <t>7.2.4</t>
  </si>
  <si>
    <t>7.2.5</t>
  </si>
  <si>
    <t>7.2.6</t>
  </si>
  <si>
    <t>7.1.13</t>
  </si>
  <si>
    <t>7.1.14</t>
  </si>
  <si>
    <t>Junta tipo tapón de 3"</t>
  </si>
  <si>
    <t>Junta tipo tapón de 4"</t>
  </si>
  <si>
    <t>7.2.7</t>
  </si>
  <si>
    <t>7.2.8</t>
  </si>
  <si>
    <t>Codo 12" x 20º</t>
  </si>
  <si>
    <t>Codo 8" x 45º</t>
  </si>
  <si>
    <t>Codo 6" x 45º</t>
  </si>
  <si>
    <t>Tee 8" x 4"</t>
  </si>
  <si>
    <t>Tee 8" x 6"</t>
  </si>
  <si>
    <t>Cruz 8" x 4"</t>
  </si>
  <si>
    <t>Reducción 12" a 8"</t>
  </si>
  <si>
    <t>Reducción 6" a 3"</t>
  </si>
  <si>
    <t>Codo 3" x 45º</t>
  </si>
  <si>
    <t>Codo 3" x 90º</t>
  </si>
  <si>
    <t>Codo 4" x 45º</t>
  </si>
  <si>
    <t>Codo 4" x 90º</t>
  </si>
  <si>
    <t>Tee 3" x 3"</t>
  </si>
  <si>
    <t>Tee 4" x 4"</t>
  </si>
  <si>
    <t>Reducción 4" a 3"</t>
  </si>
  <si>
    <t>Meses</t>
  </si>
  <si>
    <t>M³S</t>
  </si>
  <si>
    <t>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</si>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</sst>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0.000"/>
    <numFmt numFmtId="168" formatCode="_(* #,##0.0_);_(* \(#,##0.0\);_(* &quot;-&quot;??_);_(@_)"/>
    <numFmt numFmtId="169" formatCode="#,##0.0;\-#,##0.0"/>
    <numFmt numFmtId="170" formatCode="#,##0.0"/>
    <numFmt numFmtId="171" formatCode="0.0%"/>
    <numFmt numFmtId="172" formatCode="0.0"/>
    <numFmt numFmtId="173" formatCode="[$$-409]#,##0.00"/>
    <numFmt numFmtId="174" formatCode="#,##0.0_);\(#,##0.0\)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6">
    <xf numFmtId="0" fontId="0" fillId="0" borderId="0"/>
    <xf numFmtId="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14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4" fillId="0" borderId="0"/>
  </cellStyleXfs>
  <cellXfs count="204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2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4" fontId="1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3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165" fontId="2" fillId="2" borderId="0" xfId="18" applyFont="1" applyFill="1" applyBorder="1" applyAlignment="1">
      <alignment vertical="top"/>
    </xf>
    <xf numFmtId="0" fontId="12" fillId="2" borderId="0" xfId="8" applyFont="1" applyFill="1" applyBorder="1" applyAlignment="1">
      <alignment horizontal="left" vertical="top" wrapText="1"/>
    </xf>
    <xf numFmtId="4" fontId="12" fillId="2" borderId="0" xfId="8" applyNumberFormat="1" applyFont="1" applyFill="1" applyBorder="1" applyAlignment="1">
      <alignment horizontal="left" vertical="top" wrapText="1"/>
    </xf>
    <xf numFmtId="165" fontId="12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5" fontId="2" fillId="2" borderId="0" xfId="18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43" fontId="10" fillId="0" borderId="0" xfId="0" applyNumberFormat="1" applyFont="1" applyAlignment="1">
      <alignment vertical="top"/>
    </xf>
    <xf numFmtId="43" fontId="9" fillId="0" borderId="0" xfId="0" applyNumberFormat="1" applyFont="1" applyAlignment="1">
      <alignment vertical="top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172" fontId="1" fillId="3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168" fontId="2" fillId="0" borderId="0" xfId="7" applyNumberFormat="1" applyFont="1" applyFill="1" applyBorder="1" applyAlignment="1" applyProtection="1">
      <alignment horizontal="right" vertical="top"/>
    </xf>
    <xf numFmtId="4" fontId="2" fillId="0" borderId="0" xfId="2" applyNumberFormat="1" applyFont="1" applyFill="1" applyBorder="1" applyAlignment="1">
      <alignment horizontal="right" vertical="top" wrapText="1"/>
    </xf>
    <xf numFmtId="0" fontId="2" fillId="0" borderId="0" xfId="2" applyNumberFormat="1" applyFont="1" applyFill="1" applyBorder="1" applyAlignment="1">
      <alignment horizontal="center" vertical="top"/>
    </xf>
    <xf numFmtId="4" fontId="1" fillId="0" borderId="0" xfId="2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right" vertical="top" wrapText="1"/>
    </xf>
    <xf numFmtId="39" fontId="5" fillId="0" borderId="5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top" wrapText="1"/>
    </xf>
    <xf numFmtId="4" fontId="2" fillId="0" borderId="5" xfId="2" applyNumberFormat="1" applyFont="1" applyFill="1" applyBorder="1" applyAlignment="1" applyProtection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/>
    </xf>
    <xf numFmtId="4" fontId="2" fillId="0" borderId="5" xfId="2" applyNumberFormat="1" applyFont="1" applyFill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vertical="top"/>
    </xf>
    <xf numFmtId="4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/>
    </xf>
    <xf numFmtId="43" fontId="3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/>
    </xf>
    <xf numFmtId="43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right" vertical="top" wrapText="1"/>
    </xf>
    <xf numFmtId="43" fontId="2" fillId="0" borderId="5" xfId="0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4" fontId="3" fillId="0" borderId="5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right" vertical="top" wrapText="1"/>
    </xf>
    <xf numFmtId="0" fontId="2" fillId="0" borderId="5" xfId="0" applyNumberFormat="1" applyFont="1" applyFill="1" applyBorder="1" applyAlignment="1">
      <alignment vertical="top" wrapText="1"/>
    </xf>
    <xf numFmtId="43" fontId="2" fillId="0" borderId="5" xfId="0" applyNumberFormat="1" applyFont="1" applyFill="1" applyBorder="1" applyAlignment="1">
      <alignment horizontal="center" vertical="top"/>
    </xf>
    <xf numFmtId="43" fontId="2" fillId="2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horizontal="right" vertical="top"/>
    </xf>
    <xf numFmtId="43" fontId="2" fillId="0" borderId="5" xfId="3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37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 wrapText="1"/>
    </xf>
    <xf numFmtId="37" fontId="1" fillId="0" borderId="5" xfId="0" applyNumberFormat="1" applyFont="1" applyFill="1" applyBorder="1" applyAlignment="1">
      <alignment horizontal="right" vertical="top"/>
    </xf>
    <xf numFmtId="174" fontId="1" fillId="2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center" wrapText="1"/>
    </xf>
    <xf numFmtId="0" fontId="1" fillId="0" borderId="5" xfId="4" applyFont="1" applyFill="1" applyBorder="1" applyAlignment="1">
      <alignment horizontal="left" vertical="top" wrapText="1"/>
    </xf>
    <xf numFmtId="4" fontId="2" fillId="0" borderId="5" xfId="2" applyNumberFormat="1" applyFont="1" applyFill="1" applyBorder="1" applyAlignment="1">
      <alignment horizontal="right" vertical="top" wrapText="1"/>
    </xf>
    <xf numFmtId="4" fontId="2" fillId="0" borderId="5" xfId="2" applyNumberFormat="1" applyFont="1" applyFill="1" applyBorder="1" applyAlignment="1">
      <alignment horizontal="center" vertical="top"/>
    </xf>
    <xf numFmtId="169" fontId="1" fillId="0" borderId="5" xfId="0" applyNumberFormat="1" applyFont="1" applyFill="1" applyBorder="1" applyAlignment="1" applyProtection="1">
      <alignment horizontal="right" vertical="top"/>
    </xf>
    <xf numFmtId="169" fontId="2" fillId="0" borderId="5" xfId="0" applyNumberFormat="1" applyFont="1" applyFill="1" applyBorder="1" applyAlignment="1" applyProtection="1">
      <alignment horizontal="right" vertical="top"/>
    </xf>
    <xf numFmtId="0" fontId="2" fillId="0" borderId="5" xfId="4" applyFont="1" applyFill="1" applyBorder="1" applyAlignment="1">
      <alignment horizontal="left" vertical="top" wrapText="1"/>
    </xf>
    <xf numFmtId="4" fontId="3" fillId="0" borderId="5" xfId="2" applyNumberFormat="1" applyFont="1" applyFill="1" applyBorder="1" applyAlignment="1">
      <alignment horizontal="right" vertical="top" wrapText="1"/>
    </xf>
    <xf numFmtId="37" fontId="1" fillId="0" borderId="5" xfId="0" applyNumberFormat="1" applyFont="1" applyFill="1" applyBorder="1" applyAlignment="1" applyProtection="1">
      <alignment horizontal="right" vertical="top" wrapText="1"/>
    </xf>
    <xf numFmtId="0" fontId="1" fillId="0" borderId="5" xfId="0" applyNumberFormat="1" applyFont="1" applyFill="1" applyBorder="1" applyAlignment="1">
      <alignment vertical="top" wrapText="1"/>
    </xf>
    <xf numFmtId="166" fontId="3" fillId="0" borderId="5" xfId="0" applyNumberFormat="1" applyFont="1" applyFill="1" applyBorder="1" applyAlignment="1">
      <alignment vertical="top" wrapText="1"/>
    </xf>
    <xf numFmtId="39" fontId="2" fillId="0" borderId="5" xfId="0" applyNumberFormat="1" applyFont="1" applyFill="1" applyBorder="1" applyAlignment="1">
      <alignment horizontal="right" vertical="top" wrapText="1"/>
    </xf>
    <xf numFmtId="169" fontId="2" fillId="0" borderId="5" xfId="0" applyNumberFormat="1" applyFont="1" applyFill="1" applyBorder="1" applyAlignment="1" applyProtection="1">
      <alignment horizontal="right" vertical="top" wrapText="1"/>
    </xf>
    <xf numFmtId="166" fontId="2" fillId="0" borderId="5" xfId="0" applyNumberFormat="1" applyFont="1" applyFill="1" applyBorder="1" applyAlignment="1">
      <alignment vertical="top" wrapText="1"/>
    </xf>
    <xf numFmtId="170" fontId="2" fillId="0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/>
    </xf>
    <xf numFmtId="4" fontId="3" fillId="2" borderId="5" xfId="6" applyNumberFormat="1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justify" vertical="top" wrapText="1"/>
    </xf>
    <xf numFmtId="43" fontId="2" fillId="2" borderId="5" xfId="3" applyFont="1" applyFill="1" applyBorder="1" applyAlignment="1">
      <alignment horizontal="right" vertical="top" wrapText="1"/>
    </xf>
    <xf numFmtId="43" fontId="2" fillId="2" borderId="5" xfId="3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top" wrapText="1"/>
    </xf>
    <xf numFmtId="39" fontId="2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/>
    </xf>
    <xf numFmtId="4" fontId="2" fillId="2" borderId="5" xfId="6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4" fontId="2" fillId="0" borderId="5" xfId="6" applyNumberFormat="1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right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166" fontId="2" fillId="2" borderId="5" xfId="0" applyNumberFormat="1" applyFont="1" applyFill="1" applyBorder="1" applyAlignment="1">
      <alignment horizontal="right" vertical="top" wrapText="1"/>
    </xf>
    <xf numFmtId="166" fontId="2" fillId="2" borderId="5" xfId="0" applyNumberFormat="1" applyFont="1" applyFill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right" vertical="top" wrapText="1"/>
    </xf>
    <xf numFmtId="171" fontId="2" fillId="2" borderId="5" xfId="0" applyNumberFormat="1" applyFont="1" applyFill="1" applyBorder="1" applyAlignment="1">
      <alignment horizontal="right" vertical="top" wrapText="1"/>
    </xf>
    <xf numFmtId="171" fontId="2" fillId="2" borderId="5" xfId="1" applyNumberFormat="1" applyFont="1" applyFill="1" applyBorder="1" applyAlignment="1">
      <alignment horizontal="center" vertical="top"/>
    </xf>
    <xf numFmtId="4" fontId="2" fillId="2" borderId="5" xfId="17" applyNumberFormat="1" applyFont="1" applyFill="1" applyBorder="1" applyAlignment="1">
      <alignment horizontal="right" vertical="top"/>
    </xf>
    <xf numFmtId="10" fontId="2" fillId="2" borderId="5" xfId="0" applyNumberFormat="1" applyFont="1" applyFill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11" fillId="0" borderId="5" xfId="0" applyFont="1" applyBorder="1" applyAlignment="1">
      <alignment vertical="top" wrapText="1"/>
    </xf>
    <xf numFmtId="168" fontId="2" fillId="5" borderId="5" xfId="7" applyNumberFormat="1" applyFont="1" applyFill="1" applyBorder="1" applyAlignment="1" applyProtection="1">
      <alignment horizontal="right" vertical="top"/>
    </xf>
    <xf numFmtId="0" fontId="1" fillId="5" borderId="5" xfId="0" applyFont="1" applyFill="1" applyBorder="1" applyAlignment="1">
      <alignment horizontal="center" vertical="top" wrapText="1"/>
    </xf>
    <xf numFmtId="4" fontId="2" fillId="5" borderId="5" xfId="2" applyNumberFormat="1" applyFont="1" applyFill="1" applyBorder="1" applyAlignment="1">
      <alignment horizontal="right" vertical="top" wrapText="1"/>
    </xf>
    <xf numFmtId="0" fontId="2" fillId="5" borderId="5" xfId="2" applyNumberFormat="1" applyFont="1" applyFill="1" applyBorder="1" applyAlignment="1">
      <alignment horizontal="center" vertical="top"/>
    </xf>
    <xf numFmtId="4" fontId="1" fillId="5" borderId="5" xfId="2" applyNumberFormat="1" applyFont="1" applyFill="1" applyBorder="1" applyAlignment="1">
      <alignment horizontal="right" vertical="top" wrapText="1"/>
    </xf>
    <xf numFmtId="10" fontId="2" fillId="0" borderId="5" xfId="0" applyNumberFormat="1" applyFont="1" applyBorder="1" applyAlignment="1">
      <alignment horizontal="right" vertical="top" wrapText="1"/>
    </xf>
    <xf numFmtId="10" fontId="2" fillId="0" borderId="5" xfId="22" applyNumberFormat="1" applyFont="1" applyFill="1" applyBorder="1" applyAlignment="1">
      <alignment horizontal="right" vertical="top"/>
    </xf>
    <xf numFmtId="172" fontId="2" fillId="0" borderId="5" xfId="23" applyNumberFormat="1" applyFont="1" applyBorder="1" applyAlignment="1">
      <alignment horizontal="right" vertical="top"/>
    </xf>
    <xf numFmtId="172" fontId="2" fillId="6" borderId="6" xfId="0" applyNumberFormat="1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center" vertical="top"/>
    </xf>
    <xf numFmtId="4" fontId="1" fillId="6" borderId="6" xfId="24" applyNumberFormat="1" applyFont="1" applyFill="1" applyBorder="1" applyAlignment="1">
      <alignment vertical="top"/>
    </xf>
    <xf numFmtId="172" fontId="2" fillId="3" borderId="6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center" vertical="top"/>
    </xf>
    <xf numFmtId="4" fontId="1" fillId="3" borderId="6" xfId="24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2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5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10" fillId="0" borderId="5" xfId="0" applyFont="1" applyBorder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horizontal="left" vertical="top"/>
    </xf>
    <xf numFmtId="0" fontId="1" fillId="2" borderId="0" xfId="8" applyFont="1" applyFill="1" applyBorder="1" applyAlignment="1">
      <alignment horizontal="left" vertical="top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17" fillId="0" borderId="0" xfId="0" applyFont="1"/>
    <xf numFmtId="4" fontId="17" fillId="0" borderId="0" xfId="0" applyNumberFormat="1" applyFont="1"/>
    <xf numFmtId="0" fontId="4" fillId="2" borderId="0" xfId="25" applyFill="1" applyAlignment="1">
      <alignment horizontal="center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8" fillId="2" borderId="0" xfId="0" applyFont="1" applyFill="1" applyAlignment="1">
      <alignment horizontal="center" vertical="top"/>
    </xf>
    <xf numFmtId="0" fontId="1" fillId="2" borderId="0" xfId="25" applyFont="1" applyFill="1" applyAlignment="1">
      <alignment horizontal="center" vertical="top"/>
    </xf>
    <xf numFmtId="0" fontId="18" fillId="2" borderId="0" xfId="25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2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vertical="top"/>
    </xf>
    <xf numFmtId="43" fontId="2" fillId="0" borderId="7" xfId="0" applyNumberFormat="1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horizontal="center" vertical="top"/>
    </xf>
  </cellXfs>
  <cellStyles count="26">
    <cellStyle name="Comma_ANALISIS EL PUERTO" xfId="10"/>
    <cellStyle name="Millares 10 2" xfId="3"/>
    <cellStyle name="Millares 11" xfId="11"/>
    <cellStyle name="Millares 12 3" xfId="18"/>
    <cellStyle name="Millares 2" xfId="15"/>
    <cellStyle name="Millares 2 2" xfId="12"/>
    <cellStyle name="Millares 2 4" xfId="17"/>
    <cellStyle name="Millares 3 3" xfId="6"/>
    <cellStyle name="Millares 4 2 2" xfId="7"/>
    <cellStyle name="Millares 5" xfId="5"/>
    <cellStyle name="Millares 5 3" xfId="2"/>
    <cellStyle name="Millares 5 3 2" xfId="24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5"/>
    <cellStyle name="Normal 2 3" xfId="16"/>
    <cellStyle name="Normal 2 3 2 2" xfId="23"/>
    <cellStyle name="Normal 3" xfId="21"/>
    <cellStyle name="Normal 5" xfId="4"/>
    <cellStyle name="Porcentaje" xfId="1" builtinId="5"/>
    <cellStyle name="Porcentaje 2 2" xfId="22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0</xdr:row>
      <xdr:rowOff>114300</xdr:rowOff>
    </xdr:from>
    <xdr:to>
      <xdr:col>1</xdr:col>
      <xdr:colOff>428625</xdr:colOff>
      <xdr:row>4</xdr:row>
      <xdr:rowOff>120650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4300"/>
          <a:ext cx="666750" cy="654050"/>
        </a:xfrm>
        <a:prstGeom prst="ellipse">
          <a:avLst/>
        </a:prstGeom>
        <a:ln>
          <a:solidFill>
            <a:schemeClr val="accent6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114300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104775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104775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114300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114300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104775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104775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177</xdr:row>
      <xdr:rowOff>7945</xdr:rowOff>
    </xdr:from>
    <xdr:to>
      <xdr:col>5</xdr:col>
      <xdr:colOff>536562</xdr:colOff>
      <xdr:row>177</xdr:row>
      <xdr:rowOff>7945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4013187" y="2712562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114300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104775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104775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114300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114300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104775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104775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186</xdr:row>
      <xdr:rowOff>141288</xdr:rowOff>
    </xdr:from>
    <xdr:to>
      <xdr:col>5</xdr:col>
      <xdr:colOff>595297</xdr:colOff>
      <xdr:row>186</xdr:row>
      <xdr:rowOff>141288</xdr:rowOff>
    </xdr:to>
    <xdr:sp macro="" textlink="">
      <xdr:nvSpPr>
        <xdr:cNvPr id="204" name="Line 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4052872" y="28878213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186</xdr:row>
      <xdr:rowOff>147639</xdr:rowOff>
    </xdr:from>
    <xdr:to>
      <xdr:col>1</xdr:col>
      <xdr:colOff>2189157</xdr:colOff>
      <xdr:row>186</xdr:row>
      <xdr:rowOff>147639</xdr:rowOff>
    </xdr:to>
    <xdr:sp macro="" textlink="">
      <xdr:nvSpPr>
        <xdr:cNvPr id="205" name="Line 1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46032" y="28884564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176</xdr:row>
      <xdr:rowOff>152406</xdr:rowOff>
    </xdr:from>
    <xdr:to>
      <xdr:col>1</xdr:col>
      <xdr:colOff>2032000</xdr:colOff>
      <xdr:row>177</xdr:row>
      <xdr:rowOff>15873</xdr:rowOff>
    </xdr:to>
    <xdr:sp macro="" textlink="">
      <xdr:nvSpPr>
        <xdr:cNvPr id="206" name="Lin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0" y="27108156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166</xdr:row>
      <xdr:rowOff>120015</xdr:rowOff>
    </xdr:from>
    <xdr:to>
      <xdr:col>2</xdr:col>
      <xdr:colOff>659130</xdr:colOff>
      <xdr:row>166</xdr:row>
      <xdr:rowOff>120016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63165" y="295427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showGridLines="0" showZeros="0" tabSelected="1" view="pageBreakPreview" topLeftCell="A115" zoomScaleNormal="100" zoomScaleSheetLayoutView="100" workbookViewId="0">
      <selection activeCell="E124" sqref="E124"/>
    </sheetView>
  </sheetViews>
  <sheetFormatPr baseColWidth="10" defaultRowHeight="12.75" x14ac:dyDescent="0.25"/>
  <cols>
    <col min="1" max="1" width="7.85546875" style="22" customWidth="1"/>
    <col min="2" max="2" width="52.5703125" style="22" customWidth="1"/>
    <col min="3" max="3" width="10.5703125" style="22" customWidth="1"/>
    <col min="4" max="4" width="7.42578125" style="22" customWidth="1"/>
    <col min="5" max="5" width="10.5703125" style="22" customWidth="1"/>
    <col min="6" max="6" width="12.7109375" style="22" bestFit="1" customWidth="1"/>
    <col min="7" max="16384" width="11.42578125" style="22"/>
  </cols>
  <sheetData>
    <row r="1" spans="1:6" x14ac:dyDescent="0.25">
      <c r="A1" s="167" t="s">
        <v>0</v>
      </c>
      <c r="B1" s="167"/>
      <c r="C1" s="167"/>
      <c r="D1" s="167"/>
      <c r="E1" s="167"/>
      <c r="F1" s="167"/>
    </row>
    <row r="2" spans="1:6" x14ac:dyDescent="0.25">
      <c r="A2" s="167" t="s">
        <v>1</v>
      </c>
      <c r="B2" s="167"/>
      <c r="C2" s="167"/>
      <c r="D2" s="167"/>
      <c r="E2" s="167"/>
      <c r="F2" s="167"/>
    </row>
    <row r="3" spans="1:6" x14ac:dyDescent="0.25">
      <c r="A3" s="167" t="s">
        <v>2</v>
      </c>
      <c r="B3" s="167"/>
      <c r="C3" s="167"/>
      <c r="D3" s="167"/>
      <c r="E3" s="167"/>
      <c r="F3" s="167"/>
    </row>
    <row r="4" spans="1:6" x14ac:dyDescent="0.25">
      <c r="A4" s="167" t="s">
        <v>3</v>
      </c>
      <c r="B4" s="167"/>
      <c r="C4" s="167"/>
      <c r="D4" s="167"/>
      <c r="E4" s="167"/>
      <c r="F4" s="167"/>
    </row>
    <row r="5" spans="1:6" x14ac:dyDescent="0.25">
      <c r="A5" s="23"/>
      <c r="B5" s="23"/>
      <c r="C5" s="1"/>
      <c r="D5" s="23"/>
      <c r="E5" s="2"/>
      <c r="F5" s="1"/>
    </row>
    <row r="6" spans="1:6" x14ac:dyDescent="0.25">
      <c r="A6" s="166" t="s">
        <v>105</v>
      </c>
      <c r="B6" s="166"/>
      <c r="C6" s="166"/>
      <c r="D6" s="166"/>
      <c r="E6" s="166"/>
      <c r="F6" s="166"/>
    </row>
    <row r="7" spans="1:6" ht="39.75" customHeight="1" x14ac:dyDescent="0.25">
      <c r="A7" s="4" t="s">
        <v>124</v>
      </c>
      <c r="B7" s="166" t="s">
        <v>184</v>
      </c>
      <c r="C7" s="166"/>
      <c r="D7" s="166"/>
      <c r="E7" s="166"/>
      <c r="F7" s="166"/>
    </row>
    <row r="8" spans="1:6" x14ac:dyDescent="0.25">
      <c r="A8" s="29"/>
      <c r="B8" s="168" t="s">
        <v>125</v>
      </c>
      <c r="C8" s="168"/>
      <c r="D8" s="168"/>
      <c r="E8" s="168"/>
      <c r="F8" s="168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ht="8.25" customHeight="1" x14ac:dyDescent="0.25">
      <c r="A10" s="3"/>
      <c r="B10" s="4"/>
      <c r="C10" s="1"/>
      <c r="D10" s="3"/>
      <c r="E10" s="5"/>
      <c r="F10" s="5"/>
    </row>
    <row r="11" spans="1:6" x14ac:dyDescent="0.25">
      <c r="A11" s="30" t="s">
        <v>126</v>
      </c>
      <c r="B11" s="31" t="s">
        <v>39</v>
      </c>
      <c r="C11" s="32" t="s">
        <v>38</v>
      </c>
      <c r="D11" s="32" t="s">
        <v>41</v>
      </c>
      <c r="E11" s="32" t="s">
        <v>5</v>
      </c>
      <c r="F11" s="33" t="s">
        <v>40</v>
      </c>
    </row>
    <row r="12" spans="1:6" x14ac:dyDescent="0.25">
      <c r="A12" s="34"/>
      <c r="B12" s="24"/>
      <c r="C12" s="35"/>
      <c r="D12" s="36"/>
      <c r="E12" s="35"/>
      <c r="F12" s="37"/>
    </row>
    <row r="13" spans="1:6" x14ac:dyDescent="0.25">
      <c r="A13" s="38" t="s">
        <v>8</v>
      </c>
      <c r="B13" s="39" t="s">
        <v>119</v>
      </c>
      <c r="C13" s="40"/>
      <c r="D13" s="41"/>
      <c r="E13" s="40"/>
      <c r="F13" s="40"/>
    </row>
    <row r="14" spans="1:6" x14ac:dyDescent="0.25">
      <c r="A14" s="38"/>
      <c r="B14" s="39"/>
      <c r="C14" s="40"/>
      <c r="D14" s="41"/>
      <c r="E14" s="40"/>
      <c r="F14" s="40"/>
    </row>
    <row r="15" spans="1:6" x14ac:dyDescent="0.25">
      <c r="A15" s="42">
        <v>1</v>
      </c>
      <c r="B15" s="39" t="s">
        <v>36</v>
      </c>
      <c r="C15" s="40"/>
      <c r="D15" s="41"/>
      <c r="E15" s="40"/>
      <c r="F15" s="43"/>
    </row>
    <row r="16" spans="1:6" x14ac:dyDescent="0.25">
      <c r="A16" s="44">
        <f>A15+0.1</f>
        <v>1.1000000000000001</v>
      </c>
      <c r="B16" s="45" t="s">
        <v>9</v>
      </c>
      <c r="C16" s="46">
        <v>9330.76</v>
      </c>
      <c r="D16" s="47" t="s">
        <v>10</v>
      </c>
      <c r="E16" s="40">
        <v>14.67</v>
      </c>
      <c r="F16" s="43">
        <f>ROUND(C16*E16,2)</f>
        <v>136882.25</v>
      </c>
    </row>
    <row r="17" spans="1:6" x14ac:dyDescent="0.25">
      <c r="A17" s="48"/>
      <c r="B17" s="49"/>
      <c r="C17" s="50"/>
      <c r="D17" s="51"/>
      <c r="E17" s="52"/>
      <c r="F17" s="50"/>
    </row>
    <row r="18" spans="1:6" ht="25.5" x14ac:dyDescent="0.25">
      <c r="A18" s="53">
        <f>A15+1</f>
        <v>2</v>
      </c>
      <c r="B18" s="54" t="s">
        <v>139</v>
      </c>
      <c r="C18" s="50"/>
      <c r="D18" s="51"/>
      <c r="E18" s="52"/>
      <c r="F18" s="50"/>
    </row>
    <row r="19" spans="1:6" x14ac:dyDescent="0.25">
      <c r="A19" s="48">
        <f>A18+0.1</f>
        <v>2.1</v>
      </c>
      <c r="B19" s="49" t="s">
        <v>70</v>
      </c>
      <c r="C19" s="55">
        <v>18661.52</v>
      </c>
      <c r="D19" s="56" t="s">
        <v>10</v>
      </c>
      <c r="E19" s="57">
        <v>47</v>
      </c>
      <c r="F19" s="50">
        <f t="shared" ref="F19:F21" si="0">ROUND(E19*C19,2)</f>
        <v>877091.44</v>
      </c>
    </row>
    <row r="20" spans="1:6" x14ac:dyDescent="0.25">
      <c r="A20" s="48">
        <f t="shared" ref="A20:A21" si="1">A19+0.1</f>
        <v>2.2000000000000002</v>
      </c>
      <c r="B20" s="58" t="s">
        <v>11</v>
      </c>
      <c r="C20" s="55">
        <v>6416.22</v>
      </c>
      <c r="D20" s="56" t="s">
        <v>12</v>
      </c>
      <c r="E20" s="57">
        <v>41</v>
      </c>
      <c r="F20" s="50">
        <f t="shared" si="0"/>
        <v>263065.02</v>
      </c>
    </row>
    <row r="21" spans="1:6" ht="25.5" x14ac:dyDescent="0.25">
      <c r="A21" s="48">
        <f t="shared" si="1"/>
        <v>2.2999999999999998</v>
      </c>
      <c r="B21" s="49" t="s">
        <v>13</v>
      </c>
      <c r="C21" s="55">
        <v>423.73</v>
      </c>
      <c r="D21" s="56" t="s">
        <v>21</v>
      </c>
      <c r="E21" s="57">
        <v>210</v>
      </c>
      <c r="F21" s="50">
        <f t="shared" si="0"/>
        <v>88983.3</v>
      </c>
    </row>
    <row r="22" spans="1:6" x14ac:dyDescent="0.25">
      <c r="A22" s="48"/>
      <c r="B22" s="49"/>
      <c r="C22" s="50"/>
      <c r="D22" s="51"/>
      <c r="E22" s="52"/>
      <c r="F22" s="50"/>
    </row>
    <row r="23" spans="1:6" x14ac:dyDescent="0.25">
      <c r="A23" s="53">
        <f>A18+1</f>
        <v>3</v>
      </c>
      <c r="B23" s="54" t="s">
        <v>15</v>
      </c>
      <c r="C23" s="59"/>
      <c r="D23" s="60"/>
      <c r="E23" s="61"/>
      <c r="F23" s="50"/>
    </row>
    <row r="24" spans="1:6" x14ac:dyDescent="0.25">
      <c r="A24" s="48">
        <f>A23+0.1</f>
        <v>3.1</v>
      </c>
      <c r="B24" s="49" t="s">
        <v>16</v>
      </c>
      <c r="C24" s="50">
        <v>7203.69</v>
      </c>
      <c r="D24" s="51" t="s">
        <v>17</v>
      </c>
      <c r="E24" s="40">
        <v>154.52000000000001</v>
      </c>
      <c r="F24" s="50">
        <f>ROUND(E24*C24,2)</f>
        <v>1113114.18</v>
      </c>
    </row>
    <row r="25" spans="1:6" x14ac:dyDescent="0.25">
      <c r="A25" s="48">
        <f t="shared" ref="A25:A29" si="2">A24+0.1</f>
        <v>3.2</v>
      </c>
      <c r="B25" s="49" t="s">
        <v>37</v>
      </c>
      <c r="C25" s="50">
        <v>667.07</v>
      </c>
      <c r="D25" s="62" t="s">
        <v>183</v>
      </c>
      <c r="E25" s="40">
        <v>1476.15</v>
      </c>
      <c r="F25" s="50">
        <f t="shared" ref="F25:F29" si="3">ROUND(E25*C25,2)</f>
        <v>984695.38</v>
      </c>
    </row>
    <row r="26" spans="1:6" ht="25.5" x14ac:dyDescent="0.25">
      <c r="A26" s="48">
        <f t="shared" si="2"/>
        <v>3.3</v>
      </c>
      <c r="B26" s="63" t="s">
        <v>118</v>
      </c>
      <c r="C26" s="40">
        <v>2193.77</v>
      </c>
      <c r="D26" s="62" t="s">
        <v>21</v>
      </c>
      <c r="E26" s="40">
        <v>690.5</v>
      </c>
      <c r="F26" s="50">
        <f t="shared" si="3"/>
        <v>1514798.19</v>
      </c>
    </row>
    <row r="27" spans="1:6" ht="25.5" x14ac:dyDescent="0.25">
      <c r="A27" s="48">
        <f t="shared" si="2"/>
        <v>3.4</v>
      </c>
      <c r="B27" s="63" t="s">
        <v>117</v>
      </c>
      <c r="C27" s="40">
        <v>1539.89</v>
      </c>
      <c r="D27" s="62" t="s">
        <v>21</v>
      </c>
      <c r="E27" s="40">
        <v>850</v>
      </c>
      <c r="F27" s="50">
        <f t="shared" si="3"/>
        <v>1308906.5</v>
      </c>
    </row>
    <row r="28" spans="1:6" ht="25.5" x14ac:dyDescent="0.25">
      <c r="A28" s="48">
        <f t="shared" si="2"/>
        <v>3.5</v>
      </c>
      <c r="B28" s="49" t="s">
        <v>18</v>
      </c>
      <c r="C28" s="50">
        <v>6093.8</v>
      </c>
      <c r="D28" s="51" t="s">
        <v>19</v>
      </c>
      <c r="E28" s="40">
        <v>183.13</v>
      </c>
      <c r="F28" s="50">
        <f t="shared" si="3"/>
        <v>1115957.5900000001</v>
      </c>
    </row>
    <row r="29" spans="1:6" x14ac:dyDescent="0.25">
      <c r="A29" s="48">
        <f t="shared" si="2"/>
        <v>3.6</v>
      </c>
      <c r="B29" s="49" t="s">
        <v>20</v>
      </c>
      <c r="C29" s="50">
        <v>3525.64</v>
      </c>
      <c r="D29" s="51" t="s">
        <v>21</v>
      </c>
      <c r="E29" s="40">
        <v>210</v>
      </c>
      <c r="F29" s="50">
        <f t="shared" si="3"/>
        <v>740384.4</v>
      </c>
    </row>
    <row r="30" spans="1:6" x14ac:dyDescent="0.25">
      <c r="A30" s="48"/>
      <c r="B30" s="64"/>
      <c r="C30" s="46"/>
      <c r="D30" s="62"/>
      <c r="E30" s="65"/>
      <c r="F30" s="43"/>
    </row>
    <row r="31" spans="1:6" x14ac:dyDescent="0.25">
      <c r="A31" s="66">
        <f>A23+1</f>
        <v>4</v>
      </c>
      <c r="B31" s="67" t="s">
        <v>22</v>
      </c>
      <c r="C31" s="68"/>
      <c r="D31" s="69"/>
      <c r="E31" s="65"/>
      <c r="F31" s="43"/>
    </row>
    <row r="32" spans="1:6" x14ac:dyDescent="0.25">
      <c r="A32" s="70">
        <f>A31+0.1</f>
        <v>4.0999999999999996</v>
      </c>
      <c r="B32" s="49" t="s">
        <v>107</v>
      </c>
      <c r="C32" s="68">
        <v>376.85</v>
      </c>
      <c r="D32" s="69" t="s">
        <v>10</v>
      </c>
      <c r="E32" s="40">
        <v>7124.48</v>
      </c>
      <c r="F32" s="43">
        <f t="shared" ref="F32" si="4">ROUND(C32*E32,2)</f>
        <v>2684860.29</v>
      </c>
    </row>
    <row r="33" spans="1:6" x14ac:dyDescent="0.25">
      <c r="A33" s="70">
        <f t="shared" ref="A33:A35" si="5">A32+0.1</f>
        <v>4.2</v>
      </c>
      <c r="B33" s="49" t="s">
        <v>106</v>
      </c>
      <c r="C33" s="68">
        <v>687.32</v>
      </c>
      <c r="D33" s="69" t="s">
        <v>10</v>
      </c>
      <c r="E33" s="40">
        <v>3263.93</v>
      </c>
      <c r="F33" s="43">
        <f t="shared" ref="F33" si="6">ROUND(C33*E33,2)</f>
        <v>2243364.37</v>
      </c>
    </row>
    <row r="34" spans="1:6" x14ac:dyDescent="0.25">
      <c r="A34" s="70">
        <f t="shared" si="5"/>
        <v>4.3</v>
      </c>
      <c r="B34" s="49" t="s">
        <v>48</v>
      </c>
      <c r="C34" s="68">
        <v>3275.02</v>
      </c>
      <c r="D34" s="69" t="s">
        <v>10</v>
      </c>
      <c r="E34" s="40">
        <v>875.31</v>
      </c>
      <c r="F34" s="43">
        <f t="shared" ref="F34:F35" si="7">ROUND(C34*E34,2)</f>
        <v>2866657.76</v>
      </c>
    </row>
    <row r="35" spans="1:6" x14ac:dyDescent="0.25">
      <c r="A35" s="70">
        <f t="shared" si="5"/>
        <v>4.4000000000000004</v>
      </c>
      <c r="B35" s="49" t="s">
        <v>49</v>
      </c>
      <c r="C35" s="68">
        <v>5192.1099999999997</v>
      </c>
      <c r="D35" s="69" t="s">
        <v>10</v>
      </c>
      <c r="E35" s="40">
        <v>540.63</v>
      </c>
      <c r="F35" s="43">
        <f t="shared" si="7"/>
        <v>2807010.43</v>
      </c>
    </row>
    <row r="36" spans="1:6" x14ac:dyDescent="0.25">
      <c r="A36" s="70"/>
      <c r="B36" s="49"/>
      <c r="C36" s="68"/>
      <c r="D36" s="69"/>
      <c r="E36" s="40"/>
      <c r="F36" s="43"/>
    </row>
    <row r="37" spans="1:6" x14ac:dyDescent="0.25">
      <c r="A37" s="66">
        <f>A31+1</f>
        <v>5</v>
      </c>
      <c r="B37" s="67" t="s">
        <v>23</v>
      </c>
      <c r="C37" s="68"/>
      <c r="D37" s="69"/>
      <c r="E37" s="71"/>
      <c r="F37" s="43"/>
    </row>
    <row r="38" spans="1:6" x14ac:dyDescent="0.25">
      <c r="A38" s="70">
        <f>A37+0.1</f>
        <v>5.0999999999999996</v>
      </c>
      <c r="B38" s="49" t="s">
        <v>108</v>
      </c>
      <c r="C38" s="68">
        <v>362.36</v>
      </c>
      <c r="D38" s="69" t="s">
        <v>10</v>
      </c>
      <c r="E38" s="40">
        <v>55.95</v>
      </c>
      <c r="F38" s="43">
        <f t="shared" ref="F38:F39" si="8">ROUND(C38*E38,2)</f>
        <v>20274.04</v>
      </c>
    </row>
    <row r="39" spans="1:6" x14ac:dyDescent="0.25">
      <c r="A39" s="70">
        <f t="shared" ref="A39:A41" si="9">A38+0.1</f>
        <v>5.2</v>
      </c>
      <c r="B39" s="49" t="s">
        <v>109</v>
      </c>
      <c r="C39" s="68">
        <v>667.3</v>
      </c>
      <c r="D39" s="69" t="s">
        <v>10</v>
      </c>
      <c r="E39" s="40">
        <v>43.04</v>
      </c>
      <c r="F39" s="43">
        <f t="shared" si="8"/>
        <v>28720.59</v>
      </c>
    </row>
    <row r="40" spans="1:6" x14ac:dyDescent="0.25">
      <c r="A40" s="70">
        <f t="shared" si="9"/>
        <v>5.3</v>
      </c>
      <c r="B40" s="49" t="s">
        <v>50</v>
      </c>
      <c r="C40" s="68">
        <v>3210.8</v>
      </c>
      <c r="D40" s="69" t="s">
        <v>10</v>
      </c>
      <c r="E40" s="40">
        <v>32.270000000000003</v>
      </c>
      <c r="F40" s="43">
        <f t="shared" ref="F40:F41" si="10">ROUND(C40*E40,2)</f>
        <v>103612.52</v>
      </c>
    </row>
    <row r="41" spans="1:6" x14ac:dyDescent="0.25">
      <c r="A41" s="70">
        <f t="shared" si="9"/>
        <v>5.4</v>
      </c>
      <c r="B41" s="49" t="s">
        <v>51</v>
      </c>
      <c r="C41" s="68">
        <v>5090.3</v>
      </c>
      <c r="D41" s="69" t="s">
        <v>10</v>
      </c>
      <c r="E41" s="40">
        <v>27.98</v>
      </c>
      <c r="F41" s="43">
        <f t="shared" si="10"/>
        <v>142426.59</v>
      </c>
    </row>
    <row r="42" spans="1:6" x14ac:dyDescent="0.25">
      <c r="A42" s="70"/>
      <c r="B42" s="49"/>
      <c r="C42" s="68"/>
      <c r="D42" s="69"/>
      <c r="E42" s="52"/>
      <c r="F42" s="43"/>
    </row>
    <row r="43" spans="1:6" x14ac:dyDescent="0.25">
      <c r="A43" s="53">
        <f>A37+1</f>
        <v>6</v>
      </c>
      <c r="B43" s="54" t="s">
        <v>24</v>
      </c>
      <c r="C43" s="72"/>
      <c r="D43" s="51"/>
      <c r="E43" s="52"/>
      <c r="F43" s="50"/>
    </row>
    <row r="44" spans="1:6" x14ac:dyDescent="0.25">
      <c r="A44" s="48">
        <f>A43+0.1</f>
        <v>6.1</v>
      </c>
      <c r="B44" s="49" t="s">
        <v>108</v>
      </c>
      <c r="C44" s="68">
        <v>362.36</v>
      </c>
      <c r="D44" s="51" t="s">
        <v>10</v>
      </c>
      <c r="E44" s="40">
        <v>75.989999999999995</v>
      </c>
      <c r="F44" s="50">
        <f>ROUND(E44*C44,2)</f>
        <v>27535.74</v>
      </c>
    </row>
    <row r="45" spans="1:6" x14ac:dyDescent="0.25">
      <c r="A45" s="48">
        <f t="shared" ref="A45:A47" si="11">A44+0.1</f>
        <v>6.2</v>
      </c>
      <c r="B45" s="49" t="s">
        <v>109</v>
      </c>
      <c r="C45" s="68">
        <v>667.3</v>
      </c>
      <c r="D45" s="69" t="s">
        <v>10</v>
      </c>
      <c r="E45" s="40">
        <v>69.59</v>
      </c>
      <c r="F45" s="50">
        <f>ROUND(E45*C45,2)</f>
        <v>46437.41</v>
      </c>
    </row>
    <row r="46" spans="1:6" x14ac:dyDescent="0.25">
      <c r="A46" s="48">
        <f t="shared" si="11"/>
        <v>6.3</v>
      </c>
      <c r="B46" s="49" t="s">
        <v>50</v>
      </c>
      <c r="C46" s="68">
        <v>3210.8</v>
      </c>
      <c r="D46" s="51" t="s">
        <v>10</v>
      </c>
      <c r="E46" s="40">
        <v>51.99</v>
      </c>
      <c r="F46" s="50">
        <f t="shared" ref="F46" si="12">ROUND(E46*C46,2)</f>
        <v>166929.49</v>
      </c>
    </row>
    <row r="47" spans="1:6" x14ac:dyDescent="0.25">
      <c r="A47" s="48">
        <f t="shared" si="11"/>
        <v>6.4</v>
      </c>
      <c r="B47" s="49" t="s">
        <v>51</v>
      </c>
      <c r="C47" s="68">
        <v>5090.3</v>
      </c>
      <c r="D47" s="51" t="s">
        <v>10</v>
      </c>
      <c r="E47" s="40">
        <v>50.33</v>
      </c>
      <c r="F47" s="50">
        <f t="shared" ref="F47" si="13">ROUND(E47*C47,2)</f>
        <v>256194.8</v>
      </c>
    </row>
    <row r="48" spans="1:6" x14ac:dyDescent="0.25">
      <c r="A48" s="48"/>
      <c r="B48" s="49"/>
      <c r="C48" s="40"/>
      <c r="D48" s="51"/>
      <c r="E48" s="40"/>
      <c r="F48" s="50"/>
    </row>
    <row r="49" spans="1:6" ht="25.5" x14ac:dyDescent="0.25">
      <c r="A49" s="66">
        <f>A43+1</f>
        <v>7</v>
      </c>
      <c r="B49" s="67" t="s">
        <v>140</v>
      </c>
      <c r="C49" s="73"/>
      <c r="D49" s="69"/>
      <c r="E49" s="52"/>
      <c r="F49" s="50"/>
    </row>
    <row r="50" spans="1:6" x14ac:dyDescent="0.25">
      <c r="A50" s="66"/>
      <c r="B50" s="67"/>
      <c r="C50" s="73"/>
      <c r="D50" s="69"/>
      <c r="E50" s="52"/>
      <c r="F50" s="50"/>
    </row>
    <row r="51" spans="1:6" x14ac:dyDescent="0.25">
      <c r="A51" s="66">
        <f>A49+0.1</f>
        <v>7.1</v>
      </c>
      <c r="B51" s="67" t="s">
        <v>141</v>
      </c>
      <c r="C51" s="73"/>
      <c r="D51" s="69"/>
      <c r="E51" s="52"/>
      <c r="F51" s="50"/>
    </row>
    <row r="52" spans="1:6" x14ac:dyDescent="0.25">
      <c r="A52" s="74" t="s">
        <v>142</v>
      </c>
      <c r="B52" s="75" t="s">
        <v>167</v>
      </c>
      <c r="C52" s="68">
        <v>1</v>
      </c>
      <c r="D52" s="76" t="s">
        <v>4</v>
      </c>
      <c r="E52" s="40">
        <v>6343.87</v>
      </c>
      <c r="F52" s="50">
        <f t="shared" ref="F52" si="14">ROUND(E52*C52,2)</f>
        <v>6343.87</v>
      </c>
    </row>
    <row r="53" spans="1:6" x14ac:dyDescent="0.25">
      <c r="A53" s="197" t="s">
        <v>143</v>
      </c>
      <c r="B53" s="198" t="s">
        <v>168</v>
      </c>
      <c r="C53" s="199">
        <v>1</v>
      </c>
      <c r="D53" s="200" t="s">
        <v>4</v>
      </c>
      <c r="E53" s="196">
        <v>6724.37</v>
      </c>
      <c r="F53" s="194">
        <f t="shared" ref="F53" si="15">ROUND(E53*C53,2)</f>
        <v>6724.37</v>
      </c>
    </row>
    <row r="54" spans="1:6" x14ac:dyDescent="0.25">
      <c r="A54" s="74" t="s">
        <v>144</v>
      </c>
      <c r="B54" s="75" t="s">
        <v>169</v>
      </c>
      <c r="C54" s="68">
        <v>1</v>
      </c>
      <c r="D54" s="76" t="s">
        <v>4</v>
      </c>
      <c r="E54" s="40">
        <v>4132.45</v>
      </c>
      <c r="F54" s="50">
        <f t="shared" ref="F54" si="16">ROUND(E54*C54,2)</f>
        <v>4132.45</v>
      </c>
    </row>
    <row r="55" spans="1:6" x14ac:dyDescent="0.25">
      <c r="A55" s="74" t="s">
        <v>145</v>
      </c>
      <c r="B55" s="75" t="s">
        <v>170</v>
      </c>
      <c r="C55" s="68">
        <v>2</v>
      </c>
      <c r="D55" s="76" t="s">
        <v>4</v>
      </c>
      <c r="E55" s="40">
        <v>5536.7</v>
      </c>
      <c r="F55" s="50">
        <f>ROUND(E55*C55,2)</f>
        <v>11073.4</v>
      </c>
    </row>
    <row r="56" spans="1:6" x14ac:dyDescent="0.25">
      <c r="A56" s="74" t="s">
        <v>146</v>
      </c>
      <c r="B56" s="75" t="s">
        <v>171</v>
      </c>
      <c r="C56" s="68">
        <v>1</v>
      </c>
      <c r="D56" s="76" t="s">
        <v>4</v>
      </c>
      <c r="E56" s="40">
        <v>6250.6</v>
      </c>
      <c r="F56" s="50">
        <f t="shared" ref="F56:F57" si="17">ROUND(E56*C56,2)</f>
        <v>6250.6</v>
      </c>
    </row>
    <row r="57" spans="1:6" x14ac:dyDescent="0.25">
      <c r="A57" s="74" t="s">
        <v>147</v>
      </c>
      <c r="B57" s="75" t="s">
        <v>172</v>
      </c>
      <c r="C57" s="68">
        <v>4</v>
      </c>
      <c r="D57" s="77" t="s">
        <v>4</v>
      </c>
      <c r="E57" s="40">
        <v>6575.1</v>
      </c>
      <c r="F57" s="50">
        <f t="shared" si="17"/>
        <v>26300.400000000001</v>
      </c>
    </row>
    <row r="58" spans="1:6" x14ac:dyDescent="0.25">
      <c r="A58" s="74" t="s">
        <v>148</v>
      </c>
      <c r="B58" s="75" t="s">
        <v>173</v>
      </c>
      <c r="C58" s="68">
        <v>1</v>
      </c>
      <c r="D58" s="76" t="s">
        <v>4</v>
      </c>
      <c r="E58" s="40">
        <v>6473.67</v>
      </c>
      <c r="F58" s="50">
        <f t="shared" ref="F58" si="18">ROUND(E58*C58,2)</f>
        <v>6473.67</v>
      </c>
    </row>
    <row r="59" spans="1:6" x14ac:dyDescent="0.25">
      <c r="A59" s="74" t="s">
        <v>149</v>
      </c>
      <c r="B59" s="75" t="s">
        <v>174</v>
      </c>
      <c r="C59" s="68">
        <v>1</v>
      </c>
      <c r="D59" s="76" t="s">
        <v>4</v>
      </c>
      <c r="E59" s="40">
        <v>2847.43</v>
      </c>
      <c r="F59" s="50">
        <f t="shared" ref="F59:F64" si="19">ROUND(E59*C59,2)</f>
        <v>2847.43</v>
      </c>
    </row>
    <row r="60" spans="1:6" x14ac:dyDescent="0.25">
      <c r="A60" s="74" t="s">
        <v>150</v>
      </c>
      <c r="B60" s="75" t="s">
        <v>163</v>
      </c>
      <c r="C60" s="68">
        <v>20</v>
      </c>
      <c r="D60" s="76" t="s">
        <v>4</v>
      </c>
      <c r="E60" s="40">
        <v>1520.77</v>
      </c>
      <c r="F60" s="40">
        <f t="shared" si="19"/>
        <v>30415.4</v>
      </c>
    </row>
    <row r="61" spans="1:6" x14ac:dyDescent="0.25">
      <c r="A61" s="74" t="s">
        <v>151</v>
      </c>
      <c r="B61" s="75" t="s">
        <v>164</v>
      </c>
      <c r="C61" s="68">
        <v>4</v>
      </c>
      <c r="D61" s="76" t="s">
        <v>4</v>
      </c>
      <c r="E61" s="40">
        <v>1845.32</v>
      </c>
      <c r="F61" s="40">
        <f t="shared" si="19"/>
        <v>7381.28</v>
      </c>
    </row>
    <row r="62" spans="1:6" x14ac:dyDescent="0.25">
      <c r="A62" s="74" t="s">
        <v>152</v>
      </c>
      <c r="B62" s="75" t="s">
        <v>110</v>
      </c>
      <c r="C62" s="68">
        <v>15</v>
      </c>
      <c r="D62" s="76" t="s">
        <v>4</v>
      </c>
      <c r="E62" s="40">
        <v>3071.53</v>
      </c>
      <c r="F62" s="50">
        <f t="shared" si="19"/>
        <v>46072.95</v>
      </c>
    </row>
    <row r="63" spans="1:6" x14ac:dyDescent="0.25">
      <c r="A63" s="74" t="s">
        <v>153</v>
      </c>
      <c r="B63" s="75" t="s">
        <v>111</v>
      </c>
      <c r="C63" s="68">
        <v>3</v>
      </c>
      <c r="D63" s="76" t="s">
        <v>4</v>
      </c>
      <c r="E63" s="40">
        <v>2520.2800000000002</v>
      </c>
      <c r="F63" s="50">
        <f t="shared" si="19"/>
        <v>7560.84</v>
      </c>
    </row>
    <row r="64" spans="1:6" x14ac:dyDescent="0.25">
      <c r="A64" s="74" t="s">
        <v>161</v>
      </c>
      <c r="B64" s="75" t="s">
        <v>112</v>
      </c>
      <c r="C64" s="68">
        <v>4</v>
      </c>
      <c r="D64" s="76" t="s">
        <v>4</v>
      </c>
      <c r="E64" s="40">
        <v>1702.54</v>
      </c>
      <c r="F64" s="50">
        <f t="shared" si="19"/>
        <v>6810.16</v>
      </c>
    </row>
    <row r="65" spans="1:6" ht="25.5" x14ac:dyDescent="0.25">
      <c r="A65" s="74" t="s">
        <v>162</v>
      </c>
      <c r="B65" s="75" t="s">
        <v>72</v>
      </c>
      <c r="C65" s="68">
        <v>2.7</v>
      </c>
      <c r="D65" s="76" t="s">
        <v>14</v>
      </c>
      <c r="E65" s="40">
        <v>11219.76</v>
      </c>
      <c r="F65" s="50">
        <f t="shared" ref="F65" si="20">ROUND(E65*C65,2)</f>
        <v>30293.35</v>
      </c>
    </row>
    <row r="66" spans="1:6" x14ac:dyDescent="0.25">
      <c r="A66" s="74"/>
      <c r="B66" s="75"/>
      <c r="C66" s="68"/>
      <c r="D66" s="76"/>
      <c r="E66" s="40"/>
      <c r="F66" s="50"/>
    </row>
    <row r="67" spans="1:6" x14ac:dyDescent="0.25">
      <c r="A67" s="66">
        <f>A51+0.1</f>
        <v>7.2</v>
      </c>
      <c r="B67" s="67" t="s">
        <v>154</v>
      </c>
      <c r="C67" s="68"/>
      <c r="D67" s="76"/>
      <c r="E67" s="40"/>
      <c r="F67" s="50"/>
    </row>
    <row r="68" spans="1:6" x14ac:dyDescent="0.25">
      <c r="A68" s="74" t="s">
        <v>155</v>
      </c>
      <c r="B68" s="75" t="s">
        <v>175</v>
      </c>
      <c r="C68" s="68">
        <v>6</v>
      </c>
      <c r="D68" s="76" t="s">
        <v>4</v>
      </c>
      <c r="E68" s="40">
        <v>364.62</v>
      </c>
      <c r="F68" s="50">
        <f t="shared" ref="F68" si="21">ROUND(E68*C68,2)</f>
        <v>2187.7199999999998</v>
      </c>
    </row>
    <row r="69" spans="1:6" x14ac:dyDescent="0.25">
      <c r="A69" s="74" t="s">
        <v>156</v>
      </c>
      <c r="B69" s="75" t="s">
        <v>176</v>
      </c>
      <c r="C69" s="68">
        <v>8</v>
      </c>
      <c r="D69" s="76" t="s">
        <v>4</v>
      </c>
      <c r="E69" s="40">
        <v>444.16</v>
      </c>
      <c r="F69" s="50">
        <f t="shared" ref="F69:F74" si="22">ROUND(E69*C69,2)</f>
        <v>3553.28</v>
      </c>
    </row>
    <row r="70" spans="1:6" x14ac:dyDescent="0.25">
      <c r="A70" s="74" t="s">
        <v>157</v>
      </c>
      <c r="B70" s="75" t="s">
        <v>177</v>
      </c>
      <c r="C70" s="68">
        <v>12</v>
      </c>
      <c r="D70" s="76" t="s">
        <v>4</v>
      </c>
      <c r="E70" s="40">
        <v>626.03</v>
      </c>
      <c r="F70" s="50">
        <f t="shared" si="22"/>
        <v>7512.36</v>
      </c>
    </row>
    <row r="71" spans="1:6" x14ac:dyDescent="0.25">
      <c r="A71" s="74" t="s">
        <v>158</v>
      </c>
      <c r="B71" s="75" t="s">
        <v>178</v>
      </c>
      <c r="C71" s="68">
        <v>4</v>
      </c>
      <c r="D71" s="76" t="s">
        <v>4</v>
      </c>
      <c r="E71" s="40">
        <v>688.93</v>
      </c>
      <c r="F71" s="50">
        <f t="shared" ref="F71" si="23">ROUND(E71*C71,2)</f>
        <v>2755.72</v>
      </c>
    </row>
    <row r="72" spans="1:6" x14ac:dyDescent="0.25">
      <c r="A72" s="74" t="s">
        <v>159</v>
      </c>
      <c r="B72" s="75" t="s">
        <v>179</v>
      </c>
      <c r="C72" s="68">
        <v>27</v>
      </c>
      <c r="D72" s="76" t="s">
        <v>4</v>
      </c>
      <c r="E72" s="40">
        <v>566.49</v>
      </c>
      <c r="F72" s="40">
        <f t="shared" si="22"/>
        <v>15295.23</v>
      </c>
    </row>
    <row r="73" spans="1:6" x14ac:dyDescent="0.25">
      <c r="A73" s="74" t="s">
        <v>160</v>
      </c>
      <c r="B73" s="75" t="s">
        <v>180</v>
      </c>
      <c r="C73" s="68">
        <v>29</v>
      </c>
      <c r="D73" s="76" t="s">
        <v>4</v>
      </c>
      <c r="E73" s="40">
        <v>876.02</v>
      </c>
      <c r="F73" s="40">
        <f t="shared" ref="F73" si="24">ROUND(E73*C73,2)</f>
        <v>25404.58</v>
      </c>
    </row>
    <row r="74" spans="1:6" x14ac:dyDescent="0.25">
      <c r="A74" s="74" t="s">
        <v>165</v>
      </c>
      <c r="B74" s="75" t="s">
        <v>181</v>
      </c>
      <c r="C74" s="68">
        <v>22</v>
      </c>
      <c r="D74" s="76" t="s">
        <v>4</v>
      </c>
      <c r="E74" s="40">
        <v>608.92999999999995</v>
      </c>
      <c r="F74" s="50">
        <f t="shared" si="22"/>
        <v>13396.46</v>
      </c>
    </row>
    <row r="75" spans="1:6" ht="25.5" x14ac:dyDescent="0.25">
      <c r="A75" s="74" t="s">
        <v>166</v>
      </c>
      <c r="B75" s="75" t="s">
        <v>25</v>
      </c>
      <c r="C75" s="68">
        <v>3.88</v>
      </c>
      <c r="D75" s="76" t="s">
        <v>14</v>
      </c>
      <c r="E75" s="40">
        <v>7672.1</v>
      </c>
      <c r="F75" s="50">
        <f t="shared" ref="F75" si="25">ROUND(E75*C75,2)</f>
        <v>29767.75</v>
      </c>
    </row>
    <row r="76" spans="1:6" x14ac:dyDescent="0.25">
      <c r="A76" s="74"/>
      <c r="B76" s="78"/>
      <c r="C76" s="40"/>
      <c r="D76" s="51"/>
      <c r="E76" s="65"/>
      <c r="F76" s="50"/>
    </row>
    <row r="77" spans="1:6" x14ac:dyDescent="0.25">
      <c r="A77" s="79">
        <f>A49+1</f>
        <v>8</v>
      </c>
      <c r="B77" s="39" t="s">
        <v>26</v>
      </c>
      <c r="C77" s="80"/>
      <c r="D77" s="81"/>
      <c r="E77" s="40"/>
      <c r="F77" s="50"/>
    </row>
    <row r="78" spans="1:6" ht="38.25" x14ac:dyDescent="0.25">
      <c r="A78" s="82">
        <f>A77+0.1</f>
        <v>8.1</v>
      </c>
      <c r="B78" s="49" t="s">
        <v>27</v>
      </c>
      <c r="C78" s="50">
        <v>3</v>
      </c>
      <c r="D78" s="51" t="s">
        <v>4</v>
      </c>
      <c r="E78" s="40">
        <v>33288.44</v>
      </c>
      <c r="F78" s="50">
        <f t="shared" ref="F78:F81" si="26">ROUND(E78*C78,2)</f>
        <v>99865.32</v>
      </c>
    </row>
    <row r="79" spans="1:6" ht="38.25" x14ac:dyDescent="0.25">
      <c r="A79" s="82">
        <f t="shared" ref="A79:A80" si="27">A78+0.1</f>
        <v>8.1999999999999993</v>
      </c>
      <c r="B79" s="49" t="s">
        <v>28</v>
      </c>
      <c r="C79" s="50">
        <v>8</v>
      </c>
      <c r="D79" s="51" t="s">
        <v>4</v>
      </c>
      <c r="E79" s="40">
        <v>39985.64</v>
      </c>
      <c r="F79" s="50">
        <f>ROUND(E79*C79,2)</f>
        <v>319885.12</v>
      </c>
    </row>
    <row r="80" spans="1:6" ht="38.25" x14ac:dyDescent="0.25">
      <c r="A80" s="82">
        <f t="shared" si="27"/>
        <v>8.3000000000000007</v>
      </c>
      <c r="B80" s="49" t="s">
        <v>81</v>
      </c>
      <c r="C80" s="50">
        <v>1</v>
      </c>
      <c r="D80" s="51" t="s">
        <v>4</v>
      </c>
      <c r="E80" s="40">
        <v>54030.080000000002</v>
      </c>
      <c r="F80" s="50">
        <f t="shared" ref="F80" si="28">ROUND(E80*C80,2)</f>
        <v>54030.080000000002</v>
      </c>
    </row>
    <row r="81" spans="1:6" x14ac:dyDescent="0.25">
      <c r="A81" s="82">
        <f>A79+0.1</f>
        <v>8.3000000000000007</v>
      </c>
      <c r="B81" s="49" t="s">
        <v>29</v>
      </c>
      <c r="C81" s="50">
        <v>12</v>
      </c>
      <c r="D81" s="51" t="s">
        <v>4</v>
      </c>
      <c r="E81" s="40">
        <v>5490.04</v>
      </c>
      <c r="F81" s="50">
        <f t="shared" si="26"/>
        <v>65880.479999999996</v>
      </c>
    </row>
    <row r="82" spans="1:6" x14ac:dyDescent="0.25">
      <c r="A82" s="83"/>
      <c r="B82" s="84"/>
      <c r="C82" s="72"/>
      <c r="D82" s="85"/>
      <c r="E82" s="72"/>
      <c r="F82" s="72"/>
    </row>
    <row r="83" spans="1:6" ht="25.5" x14ac:dyDescent="0.25">
      <c r="A83" s="86">
        <f>A77+1</f>
        <v>9</v>
      </c>
      <c r="B83" s="87" t="s">
        <v>115</v>
      </c>
      <c r="C83" s="72"/>
      <c r="D83" s="85"/>
      <c r="E83" s="72"/>
      <c r="F83" s="72"/>
    </row>
    <row r="84" spans="1:6" ht="38.25" x14ac:dyDescent="0.25">
      <c r="A84" s="82">
        <f>A83+0.1</f>
        <v>9.1</v>
      </c>
      <c r="B84" s="49" t="s">
        <v>86</v>
      </c>
      <c r="C84" s="50">
        <v>1</v>
      </c>
      <c r="D84" s="51" t="s">
        <v>4</v>
      </c>
      <c r="E84" s="40">
        <v>209869.94</v>
      </c>
      <c r="F84" s="50">
        <f t="shared" ref="F84" si="29">ROUND(E84*C84,2)</f>
        <v>209869.94</v>
      </c>
    </row>
    <row r="85" spans="1:6" x14ac:dyDescent="0.25">
      <c r="A85" s="82"/>
      <c r="B85" s="49"/>
      <c r="C85" s="50"/>
      <c r="D85" s="51"/>
      <c r="E85" s="40"/>
      <c r="F85" s="50"/>
    </row>
    <row r="86" spans="1:6" x14ac:dyDescent="0.25">
      <c r="A86" s="88">
        <f>A83+1</f>
        <v>10</v>
      </c>
      <c r="B86" s="39" t="s">
        <v>82</v>
      </c>
      <c r="C86" s="72"/>
      <c r="D86" s="85"/>
      <c r="E86" s="72"/>
      <c r="F86" s="72"/>
    </row>
    <row r="87" spans="1:6" x14ac:dyDescent="0.25">
      <c r="A87" s="83"/>
      <c r="B87" s="84"/>
      <c r="C87" s="72"/>
      <c r="D87" s="85"/>
      <c r="E87" s="72"/>
      <c r="F87" s="72"/>
    </row>
    <row r="88" spans="1:6" ht="25.5" x14ac:dyDescent="0.25">
      <c r="A88" s="89">
        <f>A86+0.1</f>
        <v>10.1</v>
      </c>
      <c r="B88" s="90" t="s">
        <v>113</v>
      </c>
      <c r="C88" s="50"/>
      <c r="D88" s="91"/>
      <c r="E88" s="50"/>
      <c r="F88" s="50"/>
    </row>
    <row r="89" spans="1:6" x14ac:dyDescent="0.25">
      <c r="A89" s="192" t="s">
        <v>87</v>
      </c>
      <c r="B89" s="193" t="s">
        <v>9</v>
      </c>
      <c r="C89" s="194">
        <v>1</v>
      </c>
      <c r="D89" s="195" t="s">
        <v>4</v>
      </c>
      <c r="E89" s="196">
        <v>800</v>
      </c>
      <c r="F89" s="194">
        <f t="shared" ref="F89:F97" si="30">ROUND(E89*C89,2)</f>
        <v>800</v>
      </c>
    </row>
    <row r="90" spans="1:6" x14ac:dyDescent="0.25">
      <c r="A90" s="92" t="s">
        <v>88</v>
      </c>
      <c r="B90" s="49" t="s">
        <v>120</v>
      </c>
      <c r="C90" s="50">
        <v>22</v>
      </c>
      <c r="D90" s="91" t="s">
        <v>10</v>
      </c>
      <c r="E90" s="40">
        <v>5356.87</v>
      </c>
      <c r="F90" s="50">
        <f t="shared" si="30"/>
        <v>117851.14</v>
      </c>
    </row>
    <row r="91" spans="1:6" ht="25.5" x14ac:dyDescent="0.25">
      <c r="A91" s="92" t="s">
        <v>89</v>
      </c>
      <c r="B91" s="93" t="s">
        <v>116</v>
      </c>
      <c r="C91" s="50">
        <v>4</v>
      </c>
      <c r="D91" s="91" t="s">
        <v>4</v>
      </c>
      <c r="E91" s="40">
        <v>6249.87</v>
      </c>
      <c r="F91" s="50">
        <f t="shared" si="30"/>
        <v>24999.48</v>
      </c>
    </row>
    <row r="92" spans="1:6" x14ac:dyDescent="0.25">
      <c r="A92" s="92" t="s">
        <v>90</v>
      </c>
      <c r="B92" s="93" t="s">
        <v>114</v>
      </c>
      <c r="C92" s="50">
        <v>2</v>
      </c>
      <c r="D92" s="91" t="s">
        <v>4</v>
      </c>
      <c r="E92" s="40">
        <v>2842.62</v>
      </c>
      <c r="F92" s="50">
        <f t="shared" si="30"/>
        <v>5685.24</v>
      </c>
    </row>
    <row r="93" spans="1:6" ht="25.5" x14ac:dyDescent="0.25">
      <c r="A93" s="92" t="s">
        <v>91</v>
      </c>
      <c r="B93" s="93" t="s">
        <v>72</v>
      </c>
      <c r="C93" s="40">
        <v>0.24</v>
      </c>
      <c r="D93" s="91" t="s">
        <v>14</v>
      </c>
      <c r="E93" s="40">
        <v>10911.98</v>
      </c>
      <c r="F93" s="50">
        <f t="shared" si="30"/>
        <v>2618.88</v>
      </c>
    </row>
    <row r="94" spans="1:6" x14ac:dyDescent="0.25">
      <c r="A94" s="92" t="s">
        <v>92</v>
      </c>
      <c r="B94" s="93" t="s">
        <v>83</v>
      </c>
      <c r="C94" s="50">
        <v>14.04</v>
      </c>
      <c r="D94" s="91" t="s">
        <v>12</v>
      </c>
      <c r="E94" s="40">
        <v>149.13999999999999</v>
      </c>
      <c r="F94" s="50">
        <f t="shared" si="30"/>
        <v>2093.9299999999998</v>
      </c>
    </row>
    <row r="95" spans="1:6" x14ac:dyDescent="0.25">
      <c r="A95" s="92" t="s">
        <v>93</v>
      </c>
      <c r="B95" s="93" t="s">
        <v>84</v>
      </c>
      <c r="C95" s="50">
        <v>14.04</v>
      </c>
      <c r="D95" s="91" t="s">
        <v>12</v>
      </c>
      <c r="E95" s="40">
        <v>182.72</v>
      </c>
      <c r="F95" s="50">
        <f t="shared" si="30"/>
        <v>2565.39</v>
      </c>
    </row>
    <row r="96" spans="1:6" x14ac:dyDescent="0.25">
      <c r="A96" s="92" t="s">
        <v>94</v>
      </c>
      <c r="B96" s="93" t="s">
        <v>123</v>
      </c>
      <c r="C96" s="50">
        <v>4</v>
      </c>
      <c r="D96" s="91" t="s">
        <v>4</v>
      </c>
      <c r="E96" s="40">
        <v>2800</v>
      </c>
      <c r="F96" s="50">
        <f t="shared" si="30"/>
        <v>11200</v>
      </c>
    </row>
    <row r="97" spans="1:7" ht="25.5" x14ac:dyDescent="0.25">
      <c r="A97" s="92" t="s">
        <v>95</v>
      </c>
      <c r="B97" s="93" t="s">
        <v>73</v>
      </c>
      <c r="C97" s="50">
        <v>1</v>
      </c>
      <c r="D97" s="91" t="s">
        <v>4</v>
      </c>
      <c r="E97" s="40">
        <v>17553.259999999998</v>
      </c>
      <c r="F97" s="50">
        <f t="shared" si="30"/>
        <v>17553.259999999998</v>
      </c>
    </row>
    <row r="98" spans="1:7" x14ac:dyDescent="0.25">
      <c r="A98" s="83"/>
      <c r="B98" s="84"/>
      <c r="C98" s="72"/>
      <c r="D98" s="85"/>
      <c r="E98" s="72"/>
      <c r="F98" s="72"/>
    </row>
    <row r="99" spans="1:7" ht="25.5" x14ac:dyDescent="0.25">
      <c r="A99" s="89">
        <f>A88+0.1</f>
        <v>10.199999999999999</v>
      </c>
      <c r="B99" s="90" t="s">
        <v>85</v>
      </c>
      <c r="C99" s="50"/>
      <c r="D99" s="91"/>
      <c r="E99" s="50"/>
      <c r="F99" s="50"/>
    </row>
    <row r="100" spans="1:7" x14ac:dyDescent="0.25">
      <c r="A100" s="92" t="s">
        <v>96</v>
      </c>
      <c r="B100" s="49" t="s">
        <v>9</v>
      </c>
      <c r="C100" s="50">
        <v>1</v>
      </c>
      <c r="D100" s="91" t="s">
        <v>4</v>
      </c>
      <c r="E100" s="40">
        <v>600</v>
      </c>
      <c r="F100" s="50">
        <f t="shared" ref="F100:F108" si="31">ROUND(E100*C100,2)</f>
        <v>600</v>
      </c>
    </row>
    <row r="101" spans="1:7" x14ac:dyDescent="0.25">
      <c r="A101" s="92" t="s">
        <v>97</v>
      </c>
      <c r="B101" s="49" t="s">
        <v>121</v>
      </c>
      <c r="C101" s="50">
        <v>22</v>
      </c>
      <c r="D101" s="91" t="s">
        <v>10</v>
      </c>
      <c r="E101" s="40">
        <v>2219.38</v>
      </c>
      <c r="F101" s="50">
        <f t="shared" si="31"/>
        <v>48826.36</v>
      </c>
    </row>
    <row r="102" spans="1:7" ht="25.5" x14ac:dyDescent="0.25">
      <c r="A102" s="92" t="s">
        <v>98</v>
      </c>
      <c r="B102" s="93" t="s">
        <v>122</v>
      </c>
      <c r="C102" s="50">
        <v>4</v>
      </c>
      <c r="D102" s="91" t="s">
        <v>4</v>
      </c>
      <c r="E102" s="40">
        <v>1972.96</v>
      </c>
      <c r="F102" s="50">
        <f t="shared" si="31"/>
        <v>7891.84</v>
      </c>
    </row>
    <row r="103" spans="1:7" x14ac:dyDescent="0.25">
      <c r="A103" s="92" t="s">
        <v>99</v>
      </c>
      <c r="B103" s="93" t="s">
        <v>74</v>
      </c>
      <c r="C103" s="50">
        <v>2</v>
      </c>
      <c r="D103" s="91" t="s">
        <v>4</v>
      </c>
      <c r="E103" s="40">
        <v>1492.7</v>
      </c>
      <c r="F103" s="50">
        <f t="shared" si="31"/>
        <v>2985.4</v>
      </c>
    </row>
    <row r="104" spans="1:7" ht="25.5" x14ac:dyDescent="0.25">
      <c r="A104" s="92" t="s">
        <v>100</v>
      </c>
      <c r="B104" s="93" t="s">
        <v>72</v>
      </c>
      <c r="C104" s="40">
        <v>0.08</v>
      </c>
      <c r="D104" s="91" t="s">
        <v>14</v>
      </c>
      <c r="E104" s="40">
        <v>10219.469999999999</v>
      </c>
      <c r="F104" s="50">
        <f t="shared" si="31"/>
        <v>817.56</v>
      </c>
    </row>
    <row r="105" spans="1:7" x14ac:dyDescent="0.25">
      <c r="A105" s="92" t="s">
        <v>101</v>
      </c>
      <c r="B105" s="93" t="s">
        <v>83</v>
      </c>
      <c r="C105" s="50">
        <v>7.02</v>
      </c>
      <c r="D105" s="91" t="s">
        <v>12</v>
      </c>
      <c r="E105" s="40">
        <v>149.13999999999999</v>
      </c>
      <c r="F105" s="50">
        <f t="shared" si="31"/>
        <v>1046.96</v>
      </c>
    </row>
    <row r="106" spans="1:7" x14ac:dyDescent="0.25">
      <c r="A106" s="92" t="s">
        <v>102</v>
      </c>
      <c r="B106" s="93" t="s">
        <v>84</v>
      </c>
      <c r="C106" s="50">
        <v>7.02</v>
      </c>
      <c r="D106" s="91" t="s">
        <v>12</v>
      </c>
      <c r="E106" s="40">
        <v>182.72</v>
      </c>
      <c r="F106" s="50">
        <f t="shared" si="31"/>
        <v>1282.69</v>
      </c>
    </row>
    <row r="107" spans="1:7" x14ac:dyDescent="0.25">
      <c r="A107" s="92" t="s">
        <v>103</v>
      </c>
      <c r="B107" s="93" t="s">
        <v>123</v>
      </c>
      <c r="C107" s="50">
        <v>4</v>
      </c>
      <c r="D107" s="91" t="s">
        <v>4</v>
      </c>
      <c r="E107" s="40">
        <v>2800</v>
      </c>
      <c r="F107" s="50">
        <f t="shared" si="31"/>
        <v>11200</v>
      </c>
    </row>
    <row r="108" spans="1:7" ht="25.5" x14ac:dyDescent="0.25">
      <c r="A108" s="92" t="s">
        <v>104</v>
      </c>
      <c r="B108" s="93" t="s">
        <v>73</v>
      </c>
      <c r="C108" s="50">
        <v>1</v>
      </c>
      <c r="D108" s="91" t="s">
        <v>4</v>
      </c>
      <c r="E108" s="40">
        <v>11375.35</v>
      </c>
      <c r="F108" s="50">
        <f t="shared" si="31"/>
        <v>11375.35</v>
      </c>
    </row>
    <row r="109" spans="1:7" x14ac:dyDescent="0.25">
      <c r="A109" s="83"/>
      <c r="B109" s="84"/>
      <c r="C109" s="72"/>
      <c r="D109" s="85"/>
      <c r="E109" s="72"/>
      <c r="F109" s="72"/>
    </row>
    <row r="110" spans="1:7" ht="25.5" x14ac:dyDescent="0.25">
      <c r="A110" s="86">
        <f>A99+1</f>
        <v>11</v>
      </c>
      <c r="B110" s="94" t="s">
        <v>79</v>
      </c>
      <c r="C110" s="95"/>
      <c r="D110" s="96"/>
      <c r="E110" s="95"/>
      <c r="F110" s="40"/>
      <c r="G110" s="25"/>
    </row>
    <row r="111" spans="1:7" x14ac:dyDescent="0.25">
      <c r="A111" s="88"/>
      <c r="B111" s="94"/>
      <c r="C111" s="95"/>
      <c r="D111" s="96"/>
      <c r="E111" s="95"/>
      <c r="F111" s="40"/>
      <c r="G111" s="25"/>
    </row>
    <row r="112" spans="1:7" x14ac:dyDescent="0.25">
      <c r="A112" s="97">
        <f>A110+0.1</f>
        <v>11.1</v>
      </c>
      <c r="B112" s="94" t="s">
        <v>68</v>
      </c>
      <c r="C112" s="95"/>
      <c r="D112" s="96"/>
      <c r="E112" s="95"/>
      <c r="F112" s="40"/>
      <c r="G112" s="26"/>
    </row>
    <row r="113" spans="1:7" x14ac:dyDescent="0.25">
      <c r="A113" s="98" t="s">
        <v>75</v>
      </c>
      <c r="B113" s="99" t="s">
        <v>77</v>
      </c>
      <c r="C113" s="95">
        <v>304</v>
      </c>
      <c r="D113" s="96" t="s">
        <v>4</v>
      </c>
      <c r="E113" s="95">
        <v>4740.32</v>
      </c>
      <c r="F113" s="40">
        <f t="shared" ref="F113:F114" si="32">ROUND(C113*E113,2)</f>
        <v>1441057.28</v>
      </c>
    </row>
    <row r="114" spans="1:7" x14ac:dyDescent="0.25">
      <c r="A114" s="98" t="s">
        <v>76</v>
      </c>
      <c r="B114" s="99" t="s">
        <v>78</v>
      </c>
      <c r="C114" s="95">
        <v>164</v>
      </c>
      <c r="D114" s="96" t="s">
        <v>4</v>
      </c>
      <c r="E114" s="95">
        <v>4858.32</v>
      </c>
      <c r="F114" s="40">
        <f t="shared" si="32"/>
        <v>796764.48</v>
      </c>
      <c r="G114" s="25"/>
    </row>
    <row r="115" spans="1:7" x14ac:dyDescent="0.25">
      <c r="A115" s="98"/>
      <c r="B115" s="99"/>
      <c r="C115" s="95"/>
      <c r="D115" s="96"/>
      <c r="E115" s="100"/>
      <c r="F115" s="40"/>
      <c r="G115" s="25"/>
    </row>
    <row r="116" spans="1:7" x14ac:dyDescent="0.25">
      <c r="A116" s="101">
        <f>A110+1</f>
        <v>12</v>
      </c>
      <c r="B116" s="102" t="s">
        <v>42</v>
      </c>
      <c r="C116" s="68"/>
      <c r="D116" s="62"/>
      <c r="E116" s="103"/>
      <c r="F116" s="104"/>
    </row>
    <row r="117" spans="1:7" x14ac:dyDescent="0.25">
      <c r="A117" s="105">
        <f>A116+0.1</f>
        <v>12.1</v>
      </c>
      <c r="B117" s="75" t="s">
        <v>43</v>
      </c>
      <c r="C117" s="68">
        <v>46.8</v>
      </c>
      <c r="D117" s="62" t="s">
        <v>14</v>
      </c>
      <c r="E117" s="106">
        <v>954.27</v>
      </c>
      <c r="F117" s="104">
        <f>ROUND(C117*E117,2)</f>
        <v>44659.839999999997</v>
      </c>
    </row>
    <row r="118" spans="1:7" x14ac:dyDescent="0.25">
      <c r="A118" s="105">
        <f>A117+0.1</f>
        <v>12.2</v>
      </c>
      <c r="B118" s="75" t="s">
        <v>44</v>
      </c>
      <c r="C118" s="68">
        <v>32.76</v>
      </c>
      <c r="D118" s="62" t="s">
        <v>14</v>
      </c>
      <c r="E118" s="106">
        <v>954.27</v>
      </c>
      <c r="F118" s="104">
        <f>ROUND(C118*E118,2)</f>
        <v>31261.89</v>
      </c>
    </row>
    <row r="119" spans="1:7" x14ac:dyDescent="0.25">
      <c r="A119" s="105">
        <f>A118+0.1</f>
        <v>12.3</v>
      </c>
      <c r="B119" s="75" t="s">
        <v>45</v>
      </c>
      <c r="C119" s="68">
        <v>103.43</v>
      </c>
      <c r="D119" s="62" t="s">
        <v>21</v>
      </c>
      <c r="E119" s="106">
        <v>210</v>
      </c>
      <c r="F119" s="104">
        <f>ROUND(C119*E119,2)</f>
        <v>21720.3</v>
      </c>
    </row>
    <row r="120" spans="1:7" x14ac:dyDescent="0.25">
      <c r="A120" s="105"/>
      <c r="B120" s="75"/>
      <c r="C120" s="68"/>
      <c r="D120" s="62"/>
      <c r="E120" s="106"/>
      <c r="F120" s="104"/>
    </row>
    <row r="121" spans="1:7" x14ac:dyDescent="0.25">
      <c r="A121" s="101">
        <f>A116+1</f>
        <v>13</v>
      </c>
      <c r="B121" s="102" t="s">
        <v>46</v>
      </c>
      <c r="C121" s="68"/>
      <c r="D121" s="62"/>
      <c r="E121" s="103"/>
      <c r="F121" s="104"/>
    </row>
    <row r="122" spans="1:7" x14ac:dyDescent="0.25">
      <c r="A122" s="105">
        <f>A121+0.1</f>
        <v>13.1</v>
      </c>
      <c r="B122" s="75" t="s">
        <v>43</v>
      </c>
      <c r="C122" s="68">
        <v>468</v>
      </c>
      <c r="D122" s="62" t="s">
        <v>12</v>
      </c>
      <c r="E122" s="106">
        <v>1113.1199999999999</v>
      </c>
      <c r="F122" s="104">
        <f>ROUND(C122*E122,2)</f>
        <v>520940.16</v>
      </c>
    </row>
    <row r="123" spans="1:7" x14ac:dyDescent="0.25">
      <c r="A123" s="107">
        <f>A122+0.1</f>
        <v>13.2</v>
      </c>
      <c r="B123" s="63" t="s">
        <v>44</v>
      </c>
      <c r="C123" s="68">
        <v>468</v>
      </c>
      <c r="D123" s="81" t="s">
        <v>10</v>
      </c>
      <c r="E123" s="106">
        <v>1219.5999999999999</v>
      </c>
      <c r="F123" s="104">
        <f>ROUND(C123*E123,2)</f>
        <v>570772.80000000005</v>
      </c>
    </row>
    <row r="124" spans="1:7" x14ac:dyDescent="0.25">
      <c r="A124" s="83"/>
      <c r="B124" s="84"/>
      <c r="C124" s="72"/>
      <c r="D124" s="85"/>
      <c r="E124" s="72"/>
      <c r="F124" s="72"/>
    </row>
    <row r="125" spans="1:7" x14ac:dyDescent="0.25">
      <c r="A125" s="86">
        <f>A121+1</f>
        <v>14</v>
      </c>
      <c r="B125" s="108" t="s">
        <v>30</v>
      </c>
      <c r="C125" s="50"/>
      <c r="D125" s="56"/>
      <c r="E125" s="109"/>
      <c r="F125" s="50"/>
    </row>
    <row r="126" spans="1:7" x14ac:dyDescent="0.25">
      <c r="A126" s="110">
        <f>A125+0.1</f>
        <v>14.1</v>
      </c>
      <c r="B126" s="49" t="s">
        <v>31</v>
      </c>
      <c r="C126" s="40">
        <v>6416.22</v>
      </c>
      <c r="D126" s="56" t="s">
        <v>12</v>
      </c>
      <c r="E126" s="40">
        <v>116.4</v>
      </c>
      <c r="F126" s="50">
        <f t="shared" ref="F126:F127" si="33">ROUND(E126*C126,2)</f>
        <v>746848.01</v>
      </c>
    </row>
    <row r="127" spans="1:7" ht="25.5" x14ac:dyDescent="0.25">
      <c r="A127" s="110">
        <f t="shared" ref="A127:A128" si="34">A126+0.1</f>
        <v>14.2</v>
      </c>
      <c r="B127" s="49" t="s">
        <v>32</v>
      </c>
      <c r="C127" s="40">
        <v>6416.22</v>
      </c>
      <c r="D127" s="56" t="s">
        <v>12</v>
      </c>
      <c r="E127" s="40">
        <v>687.5</v>
      </c>
      <c r="F127" s="50">
        <f t="shared" si="33"/>
        <v>4411151.25</v>
      </c>
    </row>
    <row r="128" spans="1:7" x14ac:dyDescent="0.25">
      <c r="A128" s="201">
        <f t="shared" si="34"/>
        <v>14.3</v>
      </c>
      <c r="B128" s="202" t="s">
        <v>69</v>
      </c>
      <c r="C128" s="196">
        <v>41394.879999999997</v>
      </c>
      <c r="D128" s="203" t="s">
        <v>33</v>
      </c>
      <c r="E128" s="196">
        <v>22.35</v>
      </c>
      <c r="F128" s="194">
        <f>ROUND(E128*C128,2)</f>
        <v>925175.57</v>
      </c>
    </row>
    <row r="129" spans="1:6" x14ac:dyDescent="0.25">
      <c r="A129" s="110"/>
      <c r="B129" s="49"/>
      <c r="C129" s="50"/>
      <c r="D129" s="56"/>
      <c r="E129" s="72"/>
      <c r="F129" s="50"/>
    </row>
    <row r="130" spans="1:6" ht="64.5" customHeight="1" x14ac:dyDescent="0.25">
      <c r="A130" s="111">
        <f>A125+1</f>
        <v>15</v>
      </c>
      <c r="B130" s="112" t="s">
        <v>71</v>
      </c>
      <c r="C130" s="113">
        <v>9330.76</v>
      </c>
      <c r="D130" s="114" t="s">
        <v>10</v>
      </c>
      <c r="E130" s="40">
        <v>24.8</v>
      </c>
      <c r="F130" s="50">
        <f>ROUND(C130*E130,2)</f>
        <v>231402.85</v>
      </c>
    </row>
    <row r="131" spans="1:6" x14ac:dyDescent="0.25">
      <c r="A131" s="111"/>
      <c r="B131" s="49"/>
      <c r="C131" s="113"/>
      <c r="D131" s="114"/>
      <c r="E131" s="40"/>
      <c r="F131" s="50"/>
    </row>
    <row r="132" spans="1:6" ht="25.5" x14ac:dyDescent="0.25">
      <c r="A132" s="115">
        <f>A130+1</f>
        <v>16</v>
      </c>
      <c r="B132" s="49" t="s">
        <v>34</v>
      </c>
      <c r="C132" s="113">
        <v>9330.76</v>
      </c>
      <c r="D132" s="114" t="s">
        <v>10</v>
      </c>
      <c r="E132" s="40">
        <v>15</v>
      </c>
      <c r="F132" s="50">
        <f>ROUND(C132*E132,2)</f>
        <v>139961.4</v>
      </c>
    </row>
    <row r="133" spans="1:6" x14ac:dyDescent="0.25">
      <c r="A133" s="138"/>
      <c r="B133" s="139" t="s">
        <v>35</v>
      </c>
      <c r="C133" s="140"/>
      <c r="D133" s="141"/>
      <c r="E133" s="140"/>
      <c r="F133" s="142">
        <f>SUM(F16:F132)</f>
        <v>30739095.800000001</v>
      </c>
    </row>
    <row r="134" spans="1:6" x14ac:dyDescent="0.25">
      <c r="A134" s="117"/>
      <c r="B134" s="118"/>
      <c r="C134" s="119"/>
      <c r="D134" s="56"/>
      <c r="E134" s="50"/>
      <c r="F134" s="50"/>
    </row>
    <row r="135" spans="1:6" x14ac:dyDescent="0.25">
      <c r="A135" s="120" t="s">
        <v>127</v>
      </c>
      <c r="B135" s="121" t="s">
        <v>47</v>
      </c>
      <c r="C135" s="50"/>
      <c r="D135" s="51"/>
      <c r="E135" s="50"/>
      <c r="F135" s="59"/>
    </row>
    <row r="136" spans="1:6" x14ac:dyDescent="0.25">
      <c r="A136" s="135"/>
      <c r="B136" s="136"/>
      <c r="C136" s="50"/>
      <c r="D136" s="51"/>
      <c r="E136" s="50"/>
      <c r="F136" s="59"/>
    </row>
    <row r="137" spans="1:6" ht="51" x14ac:dyDescent="0.25">
      <c r="A137" s="115">
        <v>1</v>
      </c>
      <c r="B137" s="137" t="s">
        <v>128</v>
      </c>
      <c r="C137" s="119">
        <v>1</v>
      </c>
      <c r="D137" s="51" t="s">
        <v>4</v>
      </c>
      <c r="E137" s="95">
        <v>43500</v>
      </c>
      <c r="F137" s="50">
        <f>ROUND(E137*C137,2)</f>
        <v>43500</v>
      </c>
    </row>
    <row r="138" spans="1:6" x14ac:dyDescent="0.25">
      <c r="A138" s="115"/>
      <c r="B138" s="137"/>
      <c r="C138" s="119"/>
      <c r="D138" s="51"/>
      <c r="E138" s="95"/>
      <c r="F138" s="50"/>
    </row>
    <row r="139" spans="1:6" ht="25.5" x14ac:dyDescent="0.25">
      <c r="A139" s="115">
        <v>2</v>
      </c>
      <c r="B139" s="137" t="s">
        <v>129</v>
      </c>
      <c r="C139" s="122">
        <v>10</v>
      </c>
      <c r="D139" s="51" t="s">
        <v>182</v>
      </c>
      <c r="E139" s="40">
        <v>35000</v>
      </c>
      <c r="F139" s="50">
        <f>ROUND(E139*C139,2)</f>
        <v>350000</v>
      </c>
    </row>
    <row r="140" spans="1:6" x14ac:dyDescent="0.25">
      <c r="A140" s="138"/>
      <c r="B140" s="139" t="s">
        <v>130</v>
      </c>
      <c r="C140" s="140"/>
      <c r="D140" s="141"/>
      <c r="E140" s="140"/>
      <c r="F140" s="142">
        <f>SUM(F137:F139)</f>
        <v>393500</v>
      </c>
    </row>
    <row r="141" spans="1:6" ht="5.25" customHeight="1" x14ac:dyDescent="0.25">
      <c r="A141" s="74"/>
      <c r="B141" s="38"/>
      <c r="C141" s="40"/>
      <c r="D141" s="41"/>
      <c r="E141" s="40"/>
      <c r="F141" s="124"/>
    </row>
    <row r="142" spans="1:6" x14ac:dyDescent="0.25">
      <c r="A142" s="125"/>
      <c r="B142" s="116" t="s">
        <v>52</v>
      </c>
      <c r="C142" s="123"/>
      <c r="D142" s="126"/>
      <c r="E142" s="123"/>
      <c r="F142" s="123">
        <f>F140+F133</f>
        <v>31132595.800000001</v>
      </c>
    </row>
    <row r="143" spans="1:6" x14ac:dyDescent="0.25">
      <c r="A143" s="74"/>
      <c r="B143" s="38"/>
      <c r="C143" s="40"/>
      <c r="D143" s="41"/>
      <c r="E143" s="40"/>
      <c r="F143" s="124"/>
    </row>
    <row r="144" spans="1:6" x14ac:dyDescent="0.25">
      <c r="A144" s="125"/>
      <c r="B144" s="116" t="s">
        <v>52</v>
      </c>
      <c r="C144" s="123"/>
      <c r="D144" s="126"/>
      <c r="E144" s="123"/>
      <c r="F144" s="123">
        <f>F140+F133</f>
        <v>31132595.800000001</v>
      </c>
    </row>
    <row r="145" spans="1:6" x14ac:dyDescent="0.25">
      <c r="A145" s="92"/>
      <c r="B145" s="127"/>
      <c r="C145" s="128"/>
      <c r="D145" s="129"/>
      <c r="E145" s="128"/>
      <c r="F145" s="130"/>
    </row>
    <row r="146" spans="1:6" x14ac:dyDescent="0.25">
      <c r="A146" s="92"/>
      <c r="B146" s="115" t="s">
        <v>53</v>
      </c>
      <c r="C146" s="131"/>
      <c r="D146" s="129"/>
      <c r="E146" s="128"/>
      <c r="F146" s="128"/>
    </row>
    <row r="147" spans="1:6" x14ac:dyDescent="0.25">
      <c r="A147" s="92"/>
      <c r="B147" s="136" t="s">
        <v>54</v>
      </c>
      <c r="C147" s="143">
        <v>0.1</v>
      </c>
      <c r="D147" s="129"/>
      <c r="E147" s="128"/>
      <c r="F147" s="128">
        <f>ROUND($F$142*C147,2)</f>
        <v>3113259.58</v>
      </c>
    </row>
    <row r="148" spans="1:6" x14ac:dyDescent="0.25">
      <c r="A148" s="92"/>
      <c r="B148" s="136" t="s">
        <v>56</v>
      </c>
      <c r="C148" s="143">
        <v>0.03</v>
      </c>
      <c r="D148" s="129"/>
      <c r="E148" s="128"/>
      <c r="F148" s="128">
        <f t="shared" ref="F148:F157" si="35">ROUND($F$142*C148,2)</f>
        <v>933977.87</v>
      </c>
    </row>
    <row r="149" spans="1:6" x14ac:dyDescent="0.25">
      <c r="A149" s="92"/>
      <c r="B149" s="136" t="s">
        <v>131</v>
      </c>
      <c r="C149" s="143">
        <v>0.04</v>
      </c>
      <c r="D149" s="129"/>
      <c r="E149" s="128"/>
      <c r="F149" s="128">
        <f t="shared" si="35"/>
        <v>1245303.83</v>
      </c>
    </row>
    <row r="150" spans="1:6" x14ac:dyDescent="0.25">
      <c r="A150" s="92"/>
      <c r="B150" s="136" t="s">
        <v>55</v>
      </c>
      <c r="C150" s="143">
        <v>4.4999999999999998E-2</v>
      </c>
      <c r="D150" s="129"/>
      <c r="E150" s="128"/>
      <c r="F150" s="128">
        <f t="shared" si="35"/>
        <v>1400966.81</v>
      </c>
    </row>
    <row r="151" spans="1:6" x14ac:dyDescent="0.25">
      <c r="A151" s="92"/>
      <c r="B151" s="136" t="s">
        <v>57</v>
      </c>
      <c r="C151" s="143">
        <v>0.05</v>
      </c>
      <c r="D151" s="129"/>
      <c r="E151" s="128"/>
      <c r="F151" s="128">
        <f t="shared" si="35"/>
        <v>1556629.79</v>
      </c>
    </row>
    <row r="152" spans="1:6" x14ac:dyDescent="0.25">
      <c r="A152" s="92"/>
      <c r="B152" s="165" t="s">
        <v>185</v>
      </c>
      <c r="C152" s="143">
        <v>0.1</v>
      </c>
      <c r="D152" s="129"/>
      <c r="E152" s="128"/>
      <c r="F152" s="128">
        <f t="shared" si="35"/>
        <v>3113259.58</v>
      </c>
    </row>
    <row r="153" spans="1:6" x14ac:dyDescent="0.25">
      <c r="A153" s="92"/>
      <c r="B153" s="136" t="s">
        <v>61</v>
      </c>
      <c r="C153" s="143">
        <v>1.4999999999999999E-2</v>
      </c>
      <c r="D153" s="129"/>
      <c r="E153" s="128"/>
      <c r="F153" s="128">
        <f t="shared" si="35"/>
        <v>466988.94</v>
      </c>
    </row>
    <row r="154" spans="1:6" x14ac:dyDescent="0.25">
      <c r="A154" s="92"/>
      <c r="B154" s="136" t="s">
        <v>132</v>
      </c>
      <c r="C154" s="144">
        <v>0.18</v>
      </c>
      <c r="D154" s="129"/>
      <c r="E154" s="128"/>
      <c r="F154" s="128">
        <f>ROUND($F$147*C154,2)</f>
        <v>560386.72</v>
      </c>
    </row>
    <row r="155" spans="1:6" x14ac:dyDescent="0.25">
      <c r="A155" s="92"/>
      <c r="B155" s="136" t="s">
        <v>58</v>
      </c>
      <c r="C155" s="143">
        <v>0.01</v>
      </c>
      <c r="D155" s="132"/>
      <c r="E155" s="133"/>
      <c r="F155" s="128">
        <f t="shared" si="35"/>
        <v>311325.96000000002</v>
      </c>
    </row>
    <row r="156" spans="1:6" x14ac:dyDescent="0.25">
      <c r="A156" s="92"/>
      <c r="B156" s="136" t="s">
        <v>59</v>
      </c>
      <c r="C156" s="143">
        <v>1E-3</v>
      </c>
      <c r="D156" s="129"/>
      <c r="E156" s="128"/>
      <c r="F156" s="128">
        <f t="shared" si="35"/>
        <v>31132.6</v>
      </c>
    </row>
    <row r="157" spans="1:6" x14ac:dyDescent="0.25">
      <c r="A157" s="92"/>
      <c r="B157" s="145" t="s">
        <v>60</v>
      </c>
      <c r="C157" s="143">
        <v>0.05</v>
      </c>
      <c r="D157" s="129"/>
      <c r="E157" s="128"/>
      <c r="F157" s="128">
        <f t="shared" si="35"/>
        <v>1556629.79</v>
      </c>
    </row>
    <row r="158" spans="1:6" x14ac:dyDescent="0.25">
      <c r="A158" s="146"/>
      <c r="B158" s="147" t="s">
        <v>62</v>
      </c>
      <c r="C158" s="148"/>
      <c r="D158" s="149"/>
      <c r="E158" s="148"/>
      <c r="F158" s="150">
        <f>SUM(F147:F157)</f>
        <v>14289861.470000001</v>
      </c>
    </row>
    <row r="159" spans="1:6" x14ac:dyDescent="0.25">
      <c r="A159" s="92"/>
      <c r="B159" s="127"/>
      <c r="C159" s="134"/>
      <c r="D159" s="129"/>
      <c r="E159" s="128"/>
      <c r="F159" s="128"/>
    </row>
    <row r="160" spans="1:6" x14ac:dyDescent="0.25">
      <c r="A160" s="151"/>
      <c r="B160" s="152" t="s">
        <v>133</v>
      </c>
      <c r="C160" s="153"/>
      <c r="D160" s="154"/>
      <c r="E160" s="153"/>
      <c r="F160" s="155">
        <f>+F158+F142</f>
        <v>45422457.270000003</v>
      </c>
    </row>
    <row r="161" spans="1:9" s="177" customFormat="1" ht="13.5" x14ac:dyDescent="0.2">
      <c r="A161" s="3"/>
      <c r="B161" s="3"/>
      <c r="C161" s="176"/>
      <c r="D161" s="176"/>
      <c r="E161" s="176"/>
      <c r="F161" s="176"/>
      <c r="I161" s="178"/>
    </row>
    <row r="162" spans="1:9" s="177" customFormat="1" ht="13.5" x14ac:dyDescent="0.2">
      <c r="A162" s="3"/>
      <c r="B162" s="3"/>
      <c r="C162" s="5"/>
      <c r="D162" s="3"/>
      <c r="E162" s="5"/>
      <c r="F162" s="5"/>
      <c r="I162" s="178"/>
    </row>
    <row r="163" spans="1:9" s="177" customFormat="1" ht="13.9" customHeight="1" x14ac:dyDescent="0.2">
      <c r="A163" s="179" t="s">
        <v>64</v>
      </c>
      <c r="B163" s="179"/>
      <c r="C163" s="179"/>
      <c r="D163" s="179"/>
      <c r="E163" s="179"/>
      <c r="F163" s="179"/>
      <c r="I163" s="178"/>
    </row>
    <row r="164" spans="1:9" s="177" customFormat="1" ht="13.5" x14ac:dyDescent="0.2">
      <c r="A164" s="180"/>
      <c r="B164" s="181"/>
      <c r="C164" s="182"/>
      <c r="D164" s="182"/>
      <c r="E164" s="182"/>
      <c r="F164" s="182"/>
      <c r="I164" s="178"/>
    </row>
    <row r="165" spans="1:9" s="177" customFormat="1" ht="13.5" x14ac:dyDescent="0.2">
      <c r="A165" s="183"/>
      <c r="B165" s="183"/>
      <c r="C165" s="184"/>
      <c r="D165" s="184"/>
      <c r="E165" s="184"/>
      <c r="F165" s="184"/>
      <c r="I165" s="178"/>
    </row>
    <row r="166" spans="1:9" s="177" customFormat="1" ht="13.5" x14ac:dyDescent="0.2">
      <c r="A166" s="3"/>
      <c r="B166" s="3"/>
      <c r="C166" s="5"/>
      <c r="D166" s="3"/>
      <c r="E166" s="5"/>
      <c r="F166" s="5"/>
    </row>
    <row r="167" spans="1:9" s="177" customFormat="1" ht="13.5" x14ac:dyDescent="0.2">
      <c r="A167" s="3"/>
      <c r="B167" s="3"/>
      <c r="C167" s="5"/>
      <c r="D167" s="3"/>
      <c r="E167" s="5"/>
      <c r="F167" s="5"/>
    </row>
    <row r="168" spans="1:9" s="177" customFormat="1" ht="13.5" x14ac:dyDescent="0.2">
      <c r="A168" s="185" t="s">
        <v>66</v>
      </c>
      <c r="B168" s="185"/>
      <c r="C168" s="185"/>
      <c r="D168" s="185"/>
      <c r="E168" s="185"/>
      <c r="F168" s="185"/>
    </row>
    <row r="169" spans="1:9" s="177" customFormat="1" ht="13.5" x14ac:dyDescent="0.2">
      <c r="A169" s="186" t="s">
        <v>67</v>
      </c>
      <c r="B169" s="186"/>
      <c r="C169" s="186"/>
      <c r="D169" s="186"/>
      <c r="E169" s="186"/>
      <c r="F169" s="186"/>
    </row>
    <row r="170" spans="1:9" s="157" customFormat="1" x14ac:dyDescent="0.25">
      <c r="A170" s="187"/>
      <c r="B170" s="188"/>
      <c r="C170" s="189"/>
      <c r="D170" s="190"/>
      <c r="E170" s="191"/>
      <c r="F170" s="191"/>
      <c r="G170" s="191"/>
      <c r="H170" s="191"/>
    </row>
    <row r="171" spans="1:9" x14ac:dyDescent="0.25">
      <c r="A171" s="3"/>
      <c r="B171" s="3"/>
      <c r="C171" s="5"/>
      <c r="D171" s="3"/>
      <c r="E171" s="5"/>
      <c r="F171" s="5"/>
    </row>
    <row r="172" spans="1:9" x14ac:dyDescent="0.25">
      <c r="A172" s="3"/>
      <c r="B172" s="3"/>
      <c r="C172" s="5"/>
      <c r="D172" s="3"/>
      <c r="E172" s="5"/>
      <c r="F172" s="5"/>
    </row>
    <row r="173" spans="1:9" x14ac:dyDescent="0.25">
      <c r="A173" s="3"/>
      <c r="B173" s="3"/>
      <c r="C173" s="5"/>
      <c r="D173" s="3"/>
      <c r="E173" s="5"/>
      <c r="F173" s="5"/>
    </row>
    <row r="174" spans="1:9" x14ac:dyDescent="0.25">
      <c r="A174" s="10" t="s">
        <v>134</v>
      </c>
      <c r="B174" s="10"/>
      <c r="C174" s="169" t="s">
        <v>63</v>
      </c>
      <c r="D174" s="169"/>
      <c r="E174" s="169"/>
      <c r="F174" s="169"/>
    </row>
    <row r="175" spans="1:9" x14ac:dyDescent="0.25">
      <c r="A175" s="6"/>
      <c r="B175" s="7"/>
      <c r="C175" s="8"/>
      <c r="D175" s="9"/>
      <c r="E175" s="8"/>
      <c r="F175" s="11"/>
    </row>
    <row r="176" spans="1:9" x14ac:dyDescent="0.25">
      <c r="A176" s="10"/>
      <c r="B176" s="10"/>
      <c r="C176" s="12"/>
      <c r="D176" s="10"/>
      <c r="E176" s="12"/>
      <c r="F176" s="12"/>
    </row>
    <row r="177" spans="1:6" x14ac:dyDescent="0.25">
      <c r="A177" s="10"/>
      <c r="B177" s="10"/>
      <c r="C177" s="12"/>
      <c r="D177" s="28"/>
      <c r="E177" s="12"/>
      <c r="F177" s="12"/>
    </row>
    <row r="178" spans="1:6" x14ac:dyDescent="0.25">
      <c r="A178" s="156" t="s">
        <v>135</v>
      </c>
      <c r="B178" s="157"/>
      <c r="C178" s="170" t="s">
        <v>136</v>
      </c>
      <c r="D178" s="171"/>
      <c r="E178" s="171"/>
      <c r="F178" s="171"/>
    </row>
    <row r="179" spans="1:6" x14ac:dyDescent="0.25">
      <c r="A179" s="13" t="s">
        <v>80</v>
      </c>
      <c r="B179" s="10"/>
      <c r="C179" s="169" t="s">
        <v>80</v>
      </c>
      <c r="D179" s="175"/>
      <c r="E179" s="175"/>
      <c r="F179" s="175"/>
    </row>
    <row r="180" spans="1:6" x14ac:dyDescent="0.25">
      <c r="A180" s="3"/>
      <c r="B180" s="3"/>
      <c r="C180" s="5"/>
      <c r="D180" s="3"/>
      <c r="E180" s="5"/>
      <c r="F180" s="5"/>
    </row>
    <row r="181" spans="1:6" x14ac:dyDescent="0.25">
      <c r="A181" s="3"/>
      <c r="B181" s="3"/>
      <c r="C181" s="5"/>
      <c r="D181" s="3"/>
      <c r="E181" s="5"/>
      <c r="F181" s="5"/>
    </row>
    <row r="182" spans="1:6" x14ac:dyDescent="0.25">
      <c r="A182" s="10"/>
      <c r="B182" s="10"/>
      <c r="C182" s="12"/>
      <c r="D182" s="10"/>
      <c r="E182" s="12"/>
      <c r="F182" s="12"/>
    </row>
    <row r="183" spans="1:6" x14ac:dyDescent="0.25">
      <c r="A183" s="15"/>
      <c r="B183" s="15"/>
      <c r="C183" s="14"/>
      <c r="D183" s="15"/>
      <c r="E183" s="16"/>
      <c r="F183" s="14"/>
    </row>
    <row r="184" spans="1:6" x14ac:dyDescent="0.25">
      <c r="A184" s="158" t="s">
        <v>137</v>
      </c>
      <c r="B184" s="17"/>
      <c r="C184" s="172" t="s">
        <v>64</v>
      </c>
      <c r="D184" s="172"/>
      <c r="E184" s="172"/>
      <c r="F184" s="172"/>
    </row>
    <row r="185" spans="1:6" x14ac:dyDescent="0.25">
      <c r="A185" s="158"/>
      <c r="B185" s="17"/>
      <c r="C185" s="159"/>
      <c r="D185" s="159"/>
      <c r="E185" s="159"/>
      <c r="F185" s="159"/>
    </row>
    <row r="186" spans="1:6" x14ac:dyDescent="0.25">
      <c r="A186" s="160"/>
      <c r="B186" s="161"/>
      <c r="C186" s="18"/>
      <c r="D186" s="17"/>
      <c r="E186" s="19"/>
      <c r="F186" s="18"/>
    </row>
    <row r="187" spans="1:6" x14ac:dyDescent="0.25">
      <c r="A187" s="160"/>
      <c r="B187" s="161"/>
      <c r="C187" s="18"/>
      <c r="D187" s="17"/>
      <c r="E187" s="19"/>
      <c r="F187" s="18"/>
    </row>
    <row r="188" spans="1:6" x14ac:dyDescent="0.25">
      <c r="A188" s="20" t="s">
        <v>65</v>
      </c>
      <c r="B188" s="157"/>
      <c r="C188" s="174" t="s">
        <v>66</v>
      </c>
      <c r="D188" s="174"/>
      <c r="E188" s="174"/>
      <c r="F188" s="174"/>
    </row>
    <row r="189" spans="1:6" x14ac:dyDescent="0.25">
      <c r="A189" s="14" t="s">
        <v>138</v>
      </c>
      <c r="B189" s="162"/>
      <c r="C189" s="173" t="s">
        <v>67</v>
      </c>
      <c r="D189" s="173"/>
      <c r="E189" s="173"/>
      <c r="F189" s="173"/>
    </row>
    <row r="190" spans="1:6" x14ac:dyDescent="0.25">
      <c r="A190" s="15"/>
      <c r="B190" s="162"/>
      <c r="C190" s="27"/>
      <c r="D190" s="27"/>
      <c r="E190" s="21"/>
      <c r="F190" s="27"/>
    </row>
    <row r="191" spans="1:6" x14ac:dyDescent="0.25">
      <c r="A191" s="3"/>
      <c r="B191" s="3"/>
      <c r="C191" s="5"/>
      <c r="D191" s="3"/>
      <c r="E191" s="5"/>
      <c r="F191" s="5"/>
    </row>
    <row r="192" spans="1:6" x14ac:dyDescent="0.25">
      <c r="A192" s="163"/>
      <c r="B192" s="164"/>
      <c r="C192" s="157"/>
      <c r="D192" s="157"/>
      <c r="E192" s="157"/>
      <c r="F192" s="157"/>
    </row>
  </sheetData>
  <mergeCells count="18">
    <mergeCell ref="B8:F8"/>
    <mergeCell ref="C174:F174"/>
    <mergeCell ref="C178:F178"/>
    <mergeCell ref="C184:F184"/>
    <mergeCell ref="C189:F189"/>
    <mergeCell ref="C188:F188"/>
    <mergeCell ref="C179:F179"/>
    <mergeCell ref="C161:F161"/>
    <mergeCell ref="A163:F163"/>
    <mergeCell ref="C165:F165"/>
    <mergeCell ref="A168:F168"/>
    <mergeCell ref="A169:F169"/>
    <mergeCell ref="B7:F7"/>
    <mergeCell ref="A1:F1"/>
    <mergeCell ref="A2:F2"/>
    <mergeCell ref="A3:F3"/>
    <mergeCell ref="A4:F4"/>
    <mergeCell ref="A6:F6"/>
  </mergeCells>
  <conditionalFormatting sqref="F161:F169">
    <cfRule type="cellIs" dxfId="0" priority="1" stopIfTrue="1" operator="lessThan">
      <formula>0</formula>
    </cfRule>
  </conditionalFormatting>
  <printOptions horizontalCentered="1"/>
  <pageMargins left="0.31496062992125984" right="0.31496062992125984" top="0.74803149606299213" bottom="0.55118110236220474" header="0.31496062992125984" footer="0.31496062992125984"/>
  <pageSetup scale="90" orientation="portrait" r:id="rId1"/>
  <headerFooter>
    <oddFooter>&amp;CAmpliación Ac. Múltiple Partido - La Gorra
Lote F - Red Distribución Sectores Partido y La Piña&amp;R&amp;P/&amp;N</oddFooter>
  </headerFooter>
  <rowBreaks count="4" manualBreakCount="4">
    <brk id="53" max="5" man="1"/>
    <brk id="89" max="5" man="1"/>
    <brk id="128" max="5" man="1"/>
    <brk id="14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F- Partido y La Piña</vt:lpstr>
      <vt:lpstr>'Lote F- Partido y La Piña'!Área_de_impresión</vt:lpstr>
      <vt:lpstr>'Lote F- Partido y La Piña'!Títulos_a_imprimir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Odilee Minier Bouret</cp:lastModifiedBy>
  <cp:lastPrinted>2022-05-10T20:57:44Z</cp:lastPrinted>
  <dcterms:created xsi:type="dcterms:W3CDTF">2021-09-30T13:07:49Z</dcterms:created>
  <dcterms:modified xsi:type="dcterms:W3CDTF">2022-05-10T20:57:46Z</dcterms:modified>
</cp:coreProperties>
</file>