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FRANKLIN\TRANSPARENCIA\INFO PROG. Y PROY\2023\2-ABRIL-JUNIO\ZONA I\AMP. AC. MULT. PARTIDO-LA GORRA\"/>
    </mc:Choice>
  </mc:AlternateContent>
  <bookViews>
    <workbookView xWindow="0" yWindow="0" windowWidth="28800" windowHeight="11580"/>
  </bookViews>
  <sheets>
    <sheet name="Lote J - Red Mata de Tu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J - Red Mata de Tuna'!$A$1:$F$98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J - Red Mata de Tuna'!$1:$12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4" i="1" l="1"/>
  <c r="F55" i="1"/>
  <c r="A18" i="1" l="1"/>
  <c r="F43" i="1" l="1"/>
  <c r="F37" i="1" l="1"/>
  <c r="F39" i="1" l="1"/>
  <c r="F50" i="1" l="1"/>
  <c r="F49" i="1"/>
  <c r="F52" i="1" l="1"/>
  <c r="F51" i="1"/>
  <c r="F38" i="1" l="1"/>
  <c r="F66" i="1"/>
  <c r="A16" i="1" l="1"/>
  <c r="F29" i="1" l="1"/>
  <c r="A25" i="1"/>
  <c r="A26" i="1" s="1"/>
  <c r="A19" i="1"/>
  <c r="A20" i="1" s="1"/>
  <c r="A21" i="1" s="1"/>
  <c r="A22" i="1" s="1"/>
  <c r="A23" i="1" s="1"/>
  <c r="F26" i="1" l="1"/>
  <c r="F32" i="1"/>
  <c r="F68" i="1"/>
  <c r="A28" i="1"/>
  <c r="A29" i="1" s="1"/>
  <c r="F69" i="1" l="1"/>
  <c r="A31" i="1"/>
  <c r="A32" i="1" s="1"/>
  <c r="F59" i="1" l="1"/>
  <c r="F22" i="1"/>
  <c r="F19" i="1"/>
  <c r="A34" i="1"/>
  <c r="F20" i="1" l="1"/>
  <c r="A42" i="1"/>
  <c r="A46" i="1" s="1"/>
  <c r="A59" i="1" s="1"/>
  <c r="A36" i="1"/>
  <c r="A43" i="1"/>
  <c r="A44" i="1" s="1"/>
  <c r="F57" i="1"/>
  <c r="F16" i="1"/>
  <c r="F21" i="1"/>
  <c r="F23" i="1"/>
  <c r="F44" i="1" l="1"/>
  <c r="F53" i="1"/>
  <c r="A48" i="1"/>
  <c r="F61" i="1"/>
  <c r="F40" i="1" l="1"/>
  <c r="F62" i="1" l="1"/>
  <c r="A61" i="1"/>
  <c r="F71" i="1" l="1"/>
  <c r="F79" i="1" l="1"/>
  <c r="F76" i="1"/>
  <c r="F77" i="1"/>
  <c r="F78" i="1"/>
  <c r="F80" i="1"/>
  <c r="F81" i="1"/>
  <c r="F83" i="1"/>
  <c r="F84" i="1"/>
  <c r="F85" i="1"/>
  <c r="F75" i="1"/>
  <c r="F82" i="1" s="1"/>
  <c r="F72" i="1"/>
  <c r="F86" i="1" l="1"/>
  <c r="F88" i="1" s="1"/>
</calcChain>
</file>

<file path=xl/sharedStrings.xml><?xml version="1.0" encoding="utf-8"?>
<sst xmlns="http://schemas.openxmlformats.org/spreadsheetml/2006/main" count="132" uniqueCount="105">
  <si>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</si>
  <si>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</si>
  <si>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</si>
  <si>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</si>
  <si>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</si>
  <si>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</si>
  <si>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</si>
  <si>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</si>
  <si>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</si>
  <si>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</si>
  <si>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</si>
  <si>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M²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</si>
  <si>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</si>
  <si>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</si>
  <si>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</si>
  <si>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</si>
  <si>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</si>
  <si>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</si>
  <si>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</si>
  <si>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</si>
  <si>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</si>
  <si>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</si>
  <si>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</si>
  <si>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</si>
  <si>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</si>
  <si>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</si>
  <si>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</si>
  <si>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VARIOS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</si>
  <si>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</si>
  <si>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</si>
  <si>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</si>
  <si>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</si>
  <si>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</si>
  <si>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</si>
  <si>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</si>
  <si>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</si>
  <si>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</si>
  <si>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</si>
  <si>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</si>
  <si>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</si>
  <si>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</si>
  <si>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</si>
  <si>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</si>
  <si>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</si>
  <si>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</si>
  <si>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</si>
  <si>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</si>
  <si>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ANALISTA DE PRESUPUESTOS DE OBRAS</t>
  </si>
  <si>
    <t>CRUCES:</t>
  </si>
  <si>
    <t>Junta mecánica tipo Dresser de 6" 150 PSI</t>
  </si>
  <si>
    <t>De Ø6" PVC (SDR-26) c/J. G. + 3% pérdida por campana</t>
  </si>
  <si>
    <t>De Ø6" PVC (SDR-26) c/J. G.</t>
  </si>
  <si>
    <t>Suministro de Junta mecánica tipo Dresser de Ø6" 150 PSI</t>
  </si>
  <si>
    <t>Suministro de material de mina (Caliche) (Sujeto aprobación por la supervisión)</t>
  </si>
  <si>
    <t>SUMINISTRO Y COLOCACIÓN DE VÁLVULAS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</si>
  <si>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</si>
  <si>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</si>
  <si>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RED DE DISTRIBUCIÓN SECTOR MATA DE TUNA</t>
  </si>
  <si>
    <t>Presupuesto No.: 076 d/f 01/03/2022</t>
  </si>
  <si>
    <t>Obra:</t>
  </si>
  <si>
    <t>LOTE J - RED DE DISTRIBUCIÓN SECTOR MATA DE TUNA</t>
  </si>
  <si>
    <t>SUMINISTRO Y COLOCACIÓN DE PIEZAS ESPECIALES DE:</t>
  </si>
  <si>
    <t>ACERO SCH-40 (c/protección anticorrosiva):</t>
  </si>
  <si>
    <t>6.1.1</t>
  </si>
  <si>
    <t>6.1.2</t>
  </si>
  <si>
    <t>6.1.3</t>
  </si>
  <si>
    <t>6.1.4</t>
  </si>
  <si>
    <t>Codo 6" x 35º</t>
  </si>
  <si>
    <t>Codo 6" x 15º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</si>
  <si>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</si>
  <si>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</si>
  <si>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</si>
  <si>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</si>
  <si>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</si>
  <si>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</si>
  <si>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</si>
  <si>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</si>
  <si>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</si>
  <si>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Suministro de Tubería de Ø6" de Acero (Incluye brazos)</t>
  </si>
  <si>
    <t>Suministro de Codo de Ø6" x 45º Acero SCH-40 c/protección anticorrosiva</t>
  </si>
  <si>
    <t>Pintura anticorrosiva para tubería (Suministro y aplicación)</t>
  </si>
  <si>
    <t>Pintura azul mantenimiento (Suministro y aplicación)</t>
  </si>
  <si>
    <t>Abrazadera (Incluye pernos)</t>
  </si>
  <si>
    <t>CRUCE DE PUENTE EN TUBERÍA DE Ø6" ACERO SCH-40 L=20.00 M (1 UD)</t>
  </si>
  <si>
    <t>Nº</t>
  </si>
  <si>
    <t>Seguros, Pólizas y Fianzas</t>
  </si>
  <si>
    <t xml:space="preserve"> ITBIS Honorarios Profesionales (Ley 07-2007)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</si>
  <si>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</si>
  <si>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</si>
  <si>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</si>
  <si>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</si>
  <si>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</si>
  <si>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</si>
  <si>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</si>
  <si>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</si>
  <si>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</si>
  <si>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</si>
  <si>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Meses</t>
  </si>
  <si>
    <t>M³S</t>
  </si>
  <si>
    <t>DESCRIPCIÓN</t>
  </si>
  <si>
    <t>CANTIDAD</t>
  </si>
  <si>
    <t>UD</t>
  </si>
  <si>
    <t>VALOR RD$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</si>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</sst>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0.0%"/>
    <numFmt numFmtId="170" formatCode="0.0"/>
    <numFmt numFmtId="171" formatCode="[$$-409]#,##0.00"/>
    <numFmt numFmtId="172" formatCode="#,##0.0_);\(#,##0.0\)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181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43" fontId="10" fillId="0" borderId="0" xfId="1" applyFont="1" applyAlignment="1">
      <alignment vertical="top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9" applyNumberFormat="1" applyFont="1" applyFill="1" applyBorder="1" applyAlignment="1">
      <alignment horizontal="left" vertical="top"/>
    </xf>
    <xf numFmtId="0" fontId="2" fillId="2" borderId="0" xfId="9" applyNumberFormat="1" applyFont="1" applyFill="1" applyBorder="1" applyAlignment="1">
      <alignment vertical="top"/>
    </xf>
    <xf numFmtId="0" fontId="12" fillId="2" borderId="0" xfId="9" applyFont="1" applyFill="1" applyBorder="1" applyAlignment="1">
      <alignment horizontal="left" vertical="top" wrapText="1"/>
    </xf>
    <xf numFmtId="4" fontId="12" fillId="2" borderId="0" xfId="9" applyNumberFormat="1" applyFont="1" applyFill="1" applyBorder="1" applyAlignment="1">
      <alignment horizontal="left" vertical="top" wrapText="1"/>
    </xf>
    <xf numFmtId="165" fontId="12" fillId="2" borderId="0" xfId="19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9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43" fontId="10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2" borderId="0" xfId="9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170" fontId="1" fillId="3" borderId="3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168" fontId="2" fillId="0" borderId="0" xfId="8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4" fontId="2" fillId="0" borderId="0" xfId="3" applyNumberFormat="1" applyFont="1" applyFill="1" applyBorder="1" applyAlignment="1">
      <alignment horizontal="right" vertical="top" wrapText="1"/>
    </xf>
    <xf numFmtId="0" fontId="2" fillId="0" borderId="0" xfId="3" applyNumberFormat="1" applyFont="1" applyFill="1" applyBorder="1" applyAlignment="1">
      <alignment horizontal="center" vertical="top"/>
    </xf>
    <xf numFmtId="4" fontId="1" fillId="0" borderId="0" xfId="3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center" vertical="top" wrapText="1"/>
    </xf>
    <xf numFmtId="4" fontId="2" fillId="0" borderId="6" xfId="3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right" vertical="top" wrapText="1"/>
    </xf>
    <xf numFmtId="39" fontId="5" fillId="0" borderId="6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4" fontId="2" fillId="0" borderId="6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/>
    </xf>
    <xf numFmtId="43" fontId="3" fillId="0" borderId="6" xfId="0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NumberFormat="1" applyFont="1" applyFill="1" applyBorder="1" applyAlignment="1">
      <alignment vertical="top" wrapText="1"/>
    </xf>
    <xf numFmtId="4" fontId="2" fillId="0" borderId="6" xfId="0" applyNumberFormat="1" applyFont="1" applyFill="1" applyBorder="1" applyAlignment="1">
      <alignment vertical="top"/>
    </xf>
    <xf numFmtId="43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right" vertical="top" wrapText="1"/>
    </xf>
    <xf numFmtId="43" fontId="2" fillId="0" borderId="6" xfId="0" applyNumberFormat="1" applyFont="1" applyFill="1" applyBorder="1" applyAlignment="1">
      <alignment horizontal="righ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43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right" vertical="top"/>
    </xf>
    <xf numFmtId="43" fontId="2" fillId="0" borderId="6" xfId="4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right" vertical="top"/>
    </xf>
    <xf numFmtId="37" fontId="1" fillId="0" borderId="6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vertical="top" wrapText="1"/>
    </xf>
    <xf numFmtId="172" fontId="1" fillId="2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37" fontId="1" fillId="2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justify" vertical="top" wrapText="1"/>
    </xf>
    <xf numFmtId="43" fontId="2" fillId="2" borderId="6" xfId="4" applyFont="1" applyFill="1" applyBorder="1" applyAlignment="1">
      <alignment horizontal="right" vertical="top" wrapText="1"/>
    </xf>
    <xf numFmtId="43" fontId="2" fillId="2" borderId="6" xfId="4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right" vertical="top" wrapText="1"/>
    </xf>
    <xf numFmtId="39" fontId="2" fillId="2" borderId="6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left" vertical="top"/>
    </xf>
    <xf numFmtId="4" fontId="2" fillId="2" borderId="6" xfId="7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/>
    </xf>
    <xf numFmtId="4" fontId="2" fillId="0" borderId="6" xfId="7" applyNumberFormat="1" applyFont="1" applyFill="1" applyBorder="1" applyAlignment="1">
      <alignment horizontal="right" vertical="top" wrapText="1"/>
    </xf>
    <xf numFmtId="4" fontId="1" fillId="0" borderId="6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left" vertical="top" wrapText="1"/>
    </xf>
    <xf numFmtId="166" fontId="2" fillId="2" borderId="6" xfId="0" applyNumberFormat="1" applyFont="1" applyFill="1" applyBorder="1" applyAlignment="1">
      <alignment horizontal="right" vertical="top" wrapText="1"/>
    </xf>
    <xf numFmtId="166" fontId="2" fillId="2" borderId="6" xfId="0" applyNumberFormat="1" applyFont="1" applyFill="1" applyBorder="1" applyAlignment="1">
      <alignment horizontal="center" vertical="top" wrapText="1"/>
    </xf>
    <xf numFmtId="166" fontId="1" fillId="2" borderId="6" xfId="0" applyNumberFormat="1" applyFont="1" applyFill="1" applyBorder="1" applyAlignment="1">
      <alignment horizontal="right" vertical="top" wrapText="1"/>
    </xf>
    <xf numFmtId="169" fontId="2" fillId="2" borderId="6" xfId="0" applyNumberFormat="1" applyFont="1" applyFill="1" applyBorder="1" applyAlignment="1">
      <alignment horizontal="right" vertical="top" wrapText="1"/>
    </xf>
    <xf numFmtId="169" fontId="2" fillId="2" borderId="6" xfId="2" applyNumberFormat="1" applyFont="1" applyFill="1" applyBorder="1" applyAlignment="1">
      <alignment horizontal="center" vertical="top"/>
    </xf>
    <xf numFmtId="4" fontId="2" fillId="2" borderId="6" xfId="18" applyNumberFormat="1" applyFont="1" applyFill="1" applyBorder="1" applyAlignment="1">
      <alignment horizontal="right" vertical="top"/>
    </xf>
    <xf numFmtId="10" fontId="2" fillId="2" borderId="6" xfId="0" applyNumberFormat="1" applyFont="1" applyFill="1" applyBorder="1" applyAlignment="1">
      <alignment horizontal="right" vertical="top" wrapText="1"/>
    </xf>
    <xf numFmtId="39" fontId="15" fillId="0" borderId="7" xfId="0" applyNumberFormat="1" applyFont="1" applyFill="1" applyBorder="1" applyAlignment="1">
      <alignment horizontal="right" vertical="top" wrapText="1"/>
    </xf>
    <xf numFmtId="39" fontId="16" fillId="0" borderId="7" xfId="0" applyNumberFormat="1" applyFont="1" applyFill="1" applyBorder="1" applyAlignment="1">
      <alignment horizontal="right" vertical="top" wrapText="1"/>
    </xf>
    <xf numFmtId="168" fontId="2" fillId="5" borderId="6" xfId="8" applyNumberFormat="1" applyFont="1" applyFill="1" applyBorder="1" applyAlignment="1" applyProtection="1">
      <alignment horizontal="right" vertical="top"/>
    </xf>
    <xf numFmtId="0" fontId="1" fillId="5" borderId="6" xfId="0" applyFont="1" applyFill="1" applyBorder="1" applyAlignment="1">
      <alignment horizontal="center" vertical="top" wrapText="1"/>
    </xf>
    <xf numFmtId="4" fontId="2" fillId="5" borderId="6" xfId="3" applyNumberFormat="1" applyFont="1" applyFill="1" applyBorder="1" applyAlignment="1">
      <alignment horizontal="right" vertical="top" wrapText="1"/>
    </xf>
    <xf numFmtId="0" fontId="2" fillId="5" borderId="6" xfId="3" applyNumberFormat="1" applyFont="1" applyFill="1" applyBorder="1" applyAlignment="1">
      <alignment horizontal="center" vertical="top"/>
    </xf>
    <xf numFmtId="4" fontId="1" fillId="5" borderId="6" xfId="3" applyNumberFormat="1" applyFont="1" applyFill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10" fontId="2" fillId="0" borderId="6" xfId="0" applyNumberFormat="1" applyFont="1" applyBorder="1" applyAlignment="1">
      <alignment horizontal="right" vertical="top" wrapText="1"/>
    </xf>
    <xf numFmtId="10" fontId="2" fillId="0" borderId="6" xfId="23" applyNumberFormat="1" applyFont="1" applyFill="1" applyBorder="1" applyAlignment="1">
      <alignment horizontal="right" vertical="top"/>
    </xf>
    <xf numFmtId="170" fontId="2" fillId="0" borderId="6" xfId="24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11" fillId="0" borderId="6" xfId="0" applyFont="1" applyBorder="1" applyAlignment="1">
      <alignment vertical="top" wrapText="1"/>
    </xf>
    <xf numFmtId="170" fontId="2" fillId="6" borderId="8" xfId="0" applyNumberFormat="1" applyFont="1" applyFill="1" applyBorder="1" applyAlignment="1">
      <alignment horizontal="right" vertical="top"/>
    </xf>
    <xf numFmtId="0" fontId="1" fillId="6" borderId="8" xfId="0" applyFont="1" applyFill="1" applyBorder="1" applyAlignment="1">
      <alignment horizontal="right" vertical="top"/>
    </xf>
    <xf numFmtId="166" fontId="2" fillId="6" borderId="8" xfId="0" applyNumberFormat="1" applyFont="1" applyFill="1" applyBorder="1" applyAlignment="1">
      <alignment horizontal="right" vertical="top"/>
    </xf>
    <xf numFmtId="166" fontId="2" fillId="6" borderId="8" xfId="0" applyNumberFormat="1" applyFont="1" applyFill="1" applyBorder="1" applyAlignment="1">
      <alignment horizontal="center" vertical="top"/>
    </xf>
    <xf numFmtId="4" fontId="1" fillId="6" borderId="8" xfId="25" applyNumberFormat="1" applyFont="1" applyFill="1" applyBorder="1" applyAlignment="1">
      <alignment vertical="top"/>
    </xf>
    <xf numFmtId="170" fontId="2" fillId="3" borderId="8" xfId="0" applyNumberFormat="1" applyFont="1" applyFill="1" applyBorder="1" applyAlignment="1">
      <alignment horizontal="right" vertical="top"/>
    </xf>
    <xf numFmtId="0" fontId="1" fillId="3" borderId="8" xfId="0" applyFont="1" applyFill="1" applyBorder="1" applyAlignment="1">
      <alignment horizontal="right" vertical="top"/>
    </xf>
    <xf numFmtId="166" fontId="2" fillId="3" borderId="8" xfId="0" applyNumberFormat="1" applyFont="1" applyFill="1" applyBorder="1" applyAlignment="1">
      <alignment horizontal="right" vertical="top"/>
    </xf>
    <xf numFmtId="166" fontId="2" fillId="3" borderId="8" xfId="0" applyNumberFormat="1" applyFont="1" applyFill="1" applyBorder="1" applyAlignment="1">
      <alignment horizontal="center" vertical="top"/>
    </xf>
    <xf numFmtId="4" fontId="1" fillId="3" borderId="8" xfId="25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20" applyNumberFormat="1" applyFont="1" applyFill="1" applyBorder="1" applyAlignment="1">
      <alignment horizontal="left" vertical="top"/>
    </xf>
    <xf numFmtId="0" fontId="2" fillId="2" borderId="0" xfId="9" applyFont="1" applyFill="1" applyBorder="1" applyAlignment="1">
      <alignment horizontal="left" vertical="top" wrapText="1"/>
    </xf>
    <xf numFmtId="0" fontId="2" fillId="2" borderId="0" xfId="9" applyFont="1" applyFill="1" applyBorder="1" applyAlignment="1">
      <alignment vertical="top" wrapText="1"/>
    </xf>
    <xf numFmtId="0" fontId="12" fillId="2" borderId="0" xfId="9" applyFont="1" applyFill="1" applyBorder="1" applyAlignment="1">
      <alignment vertical="top" wrapText="1"/>
    </xf>
    <xf numFmtId="0" fontId="2" fillId="2" borderId="0" xfId="9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center" vertical="top" wrapText="1"/>
    </xf>
    <xf numFmtId="4" fontId="1" fillId="3" borderId="9" xfId="0" applyNumberFormat="1" applyFont="1" applyFill="1" applyBorder="1" applyAlignment="1">
      <alignment horizontal="right" vertical="top" wrapText="1"/>
    </xf>
    <xf numFmtId="4" fontId="1" fillId="3" borderId="9" xfId="0" applyNumberFormat="1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horizontal="center" vertical="top" wrapText="1"/>
    </xf>
    <xf numFmtId="4" fontId="1" fillId="3" borderId="10" xfId="0" applyNumberFormat="1" applyFont="1" applyFill="1" applyBorder="1" applyAlignment="1">
      <alignment horizontal="right" vertical="top" wrapText="1"/>
    </xf>
    <xf numFmtId="4" fontId="1" fillId="3" borderId="10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right" vertical="top"/>
    </xf>
    <xf numFmtId="0" fontId="18" fillId="0" borderId="0" xfId="0" applyFont="1"/>
    <xf numFmtId="4" fontId="18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2" borderId="11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vertical="center" wrapText="1"/>
    </xf>
    <xf numFmtId="4" fontId="2" fillId="0" borderId="11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center" vertical="top" wrapText="1"/>
    </xf>
    <xf numFmtId="4" fontId="2" fillId="2" borderId="11" xfId="0" applyNumberFormat="1" applyFont="1" applyFill="1" applyBorder="1" applyAlignment="1">
      <alignment horizontal="right" vertical="top" wrapText="1"/>
    </xf>
    <xf numFmtId="0" fontId="4" fillId="2" borderId="0" xfId="26" applyFill="1" applyAlignment="1">
      <alignment horizontal="center" vertical="top" wrapText="1"/>
    </xf>
    <xf numFmtId="0" fontId="19" fillId="2" borderId="0" xfId="0" applyFont="1" applyFill="1" applyAlignment="1">
      <alignment horizontal="center" vertical="top"/>
    </xf>
    <xf numFmtId="0" fontId="1" fillId="2" borderId="0" xfId="26" applyFont="1" applyFill="1" applyAlignment="1">
      <alignment horizontal="center" vertical="top"/>
    </xf>
    <xf numFmtId="0" fontId="19" fillId="2" borderId="0" xfId="26" applyFont="1" applyFill="1" applyBorder="1" applyAlignment="1">
      <alignment horizontal="center" vertical="top"/>
    </xf>
    <xf numFmtId="0" fontId="2" fillId="2" borderId="0" xfId="9" applyFont="1" applyFill="1" applyBorder="1" applyAlignment="1">
      <alignment horizontal="left" vertical="top"/>
    </xf>
    <xf numFmtId="0" fontId="1" fillId="2" borderId="0" xfId="9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9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</cellXfs>
  <cellStyles count="27">
    <cellStyle name="Comma_ANALISIS EL PUERTO" xfId="11"/>
    <cellStyle name="Millares" xfId="1" builtinId="3"/>
    <cellStyle name="Millares 10 2" xfId="4"/>
    <cellStyle name="Millares 11" xfId="12"/>
    <cellStyle name="Millares 12 3" xfId="19"/>
    <cellStyle name="Millares 2" xfId="16"/>
    <cellStyle name="Millares 2 2" xfId="13"/>
    <cellStyle name="Millares 2 4" xfId="18"/>
    <cellStyle name="Millares 3 3" xfId="7"/>
    <cellStyle name="Millares 4 2 2" xfId="8"/>
    <cellStyle name="Millares 5" xfId="6"/>
    <cellStyle name="Millares 5 3" xfId="3"/>
    <cellStyle name="Millares 5 3 2" xfId="25"/>
    <cellStyle name="Moneda 2" xfId="15"/>
    <cellStyle name="Normal" xfId="0" builtinId="0"/>
    <cellStyle name="Normal 10 2" xfId="21"/>
    <cellStyle name="Normal 18" xfId="20"/>
    <cellStyle name="Normal 2" xfId="14"/>
    <cellStyle name="Normal 2 2 2" xfId="9"/>
    <cellStyle name="Normal 2 2 2 2" xfId="26"/>
    <cellStyle name="Normal 2 3" xfId="17"/>
    <cellStyle name="Normal 2 3 2 2" xfId="24"/>
    <cellStyle name="Normal 3" xfId="22"/>
    <cellStyle name="Normal 5" xfId="5"/>
    <cellStyle name="Porcentaje" xfId="2" builtinId="5"/>
    <cellStyle name="Porcentaje 2 2" xfId="23"/>
    <cellStyle name="Porcentual 5" xfId="1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109</xdr:row>
      <xdr:rowOff>0</xdr:rowOff>
    </xdr:from>
    <xdr:to>
      <xdr:col>1</xdr:col>
      <xdr:colOff>1409700</xdr:colOff>
      <xdr:row>110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66675</xdr:rowOff>
    </xdr:from>
    <xdr:to>
      <xdr:col>1</xdr:col>
      <xdr:colOff>476250</xdr:colOff>
      <xdr:row>4</xdr:row>
      <xdr:rowOff>73025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66675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171450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63</xdr:row>
      <xdr:rowOff>0</xdr:rowOff>
    </xdr:from>
    <xdr:to>
      <xdr:col>1</xdr:col>
      <xdr:colOff>1285875</xdr:colOff>
      <xdr:row>65</xdr:row>
      <xdr:rowOff>19050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809750" y="254412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65</xdr:row>
      <xdr:rowOff>0</xdr:rowOff>
    </xdr:from>
    <xdr:to>
      <xdr:col>1</xdr:col>
      <xdr:colOff>1304925</xdr:colOff>
      <xdr:row>65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28800" y="25765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828800" y="32080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112</xdr:row>
      <xdr:rowOff>0</xdr:rowOff>
    </xdr:from>
    <xdr:ext cx="104775" cy="276225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6670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6670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76225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76225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6670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112</xdr:row>
      <xdr:rowOff>0</xdr:rowOff>
    </xdr:from>
    <xdr:ext cx="104775" cy="26670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327279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22212</xdr:colOff>
      <xdr:row>104</xdr:row>
      <xdr:rowOff>7945</xdr:rowOff>
    </xdr:from>
    <xdr:to>
      <xdr:col>5</xdr:col>
      <xdr:colOff>536562</xdr:colOff>
      <xdr:row>104</xdr:row>
      <xdr:rowOff>7945</xdr:rowOff>
    </xdr:to>
    <xdr:sp macro="" textlink="">
      <xdr:nvSpPr>
        <xdr:cNvPr id="276" name="Lin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ShapeType="1"/>
        </xdr:cNvSpPr>
      </xdr:nvSpPr>
      <xdr:spPr bwMode="auto">
        <a:xfrm>
          <a:off x="4051287" y="31116595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108</xdr:row>
      <xdr:rowOff>0</xdr:rowOff>
    </xdr:from>
    <xdr:ext cx="104775" cy="2762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6670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6670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7622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762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6670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108</xdr:row>
      <xdr:rowOff>0</xdr:rowOff>
    </xdr:from>
    <xdr:ext cx="104775" cy="26670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828800" y="31918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61897</xdr:colOff>
      <xdr:row>112</xdr:row>
      <xdr:rowOff>141288</xdr:rowOff>
    </xdr:from>
    <xdr:to>
      <xdr:col>5</xdr:col>
      <xdr:colOff>595297</xdr:colOff>
      <xdr:row>112</xdr:row>
      <xdr:rowOff>141288</xdr:rowOff>
    </xdr:to>
    <xdr:sp macro="" textlink="">
      <xdr:nvSpPr>
        <xdr:cNvPr id="284" name="Line 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ShapeType="1"/>
        </xdr:cNvSpPr>
      </xdr:nvSpPr>
      <xdr:spPr bwMode="auto">
        <a:xfrm>
          <a:off x="4090972" y="32869188"/>
          <a:ext cx="252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112</xdr:row>
      <xdr:rowOff>147639</xdr:rowOff>
    </xdr:from>
    <xdr:to>
      <xdr:col>1</xdr:col>
      <xdr:colOff>2189157</xdr:colOff>
      <xdr:row>112</xdr:row>
      <xdr:rowOff>147639</xdr:rowOff>
    </xdr:to>
    <xdr:sp macro="" textlink="">
      <xdr:nvSpPr>
        <xdr:cNvPr id="285" name="Line 1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ShapeType="1"/>
        </xdr:cNvSpPr>
      </xdr:nvSpPr>
      <xdr:spPr bwMode="auto">
        <a:xfrm>
          <a:off x="46032" y="32875539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103</xdr:row>
      <xdr:rowOff>152406</xdr:rowOff>
    </xdr:from>
    <xdr:to>
      <xdr:col>1</xdr:col>
      <xdr:colOff>2032000</xdr:colOff>
      <xdr:row>104</xdr:row>
      <xdr:rowOff>15873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ShapeType="1"/>
        </xdr:cNvSpPr>
      </xdr:nvSpPr>
      <xdr:spPr bwMode="auto">
        <a:xfrm>
          <a:off x="0" y="31099131"/>
          <a:ext cx="25558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94</xdr:row>
      <xdr:rowOff>120015</xdr:rowOff>
    </xdr:from>
    <xdr:to>
      <xdr:col>2</xdr:col>
      <xdr:colOff>659130</xdr:colOff>
      <xdr:row>94</xdr:row>
      <xdr:rowOff>120016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GridLines="0" showZeros="0" tabSelected="1" view="pageBreakPreview" topLeftCell="A67" zoomScaleNormal="100" zoomScaleSheetLayoutView="100" workbookViewId="0">
      <selection activeCell="G16" sqref="G16:H108"/>
    </sheetView>
  </sheetViews>
  <sheetFormatPr baseColWidth="10" defaultRowHeight="12.75" x14ac:dyDescent="0.25"/>
  <cols>
    <col min="1" max="1" width="7.28515625" style="22" customWidth="1"/>
    <col min="2" max="2" width="52.5703125" style="22" customWidth="1"/>
    <col min="3" max="3" width="12" style="22" customWidth="1"/>
    <col min="4" max="4" width="7.42578125" style="22" customWidth="1"/>
    <col min="5" max="5" width="10.5703125" style="22" customWidth="1"/>
    <col min="6" max="6" width="12.7109375" style="22" bestFit="1" customWidth="1"/>
    <col min="7" max="8" width="13.85546875" style="22" bestFit="1" customWidth="1"/>
    <col min="9" max="16384" width="11.42578125" style="22"/>
  </cols>
  <sheetData>
    <row r="1" spans="1:8" x14ac:dyDescent="0.25">
      <c r="A1" s="174" t="s">
        <v>0</v>
      </c>
      <c r="B1" s="174"/>
      <c r="C1" s="174"/>
      <c r="D1" s="174"/>
      <c r="E1" s="174"/>
      <c r="F1" s="174"/>
    </row>
    <row r="2" spans="1:8" x14ac:dyDescent="0.25">
      <c r="A2" s="174" t="s">
        <v>1</v>
      </c>
      <c r="B2" s="174"/>
      <c r="C2" s="174"/>
      <c r="D2" s="174"/>
      <c r="E2" s="174"/>
      <c r="F2" s="174"/>
    </row>
    <row r="3" spans="1:8" x14ac:dyDescent="0.25">
      <c r="A3" s="174" t="s">
        <v>2</v>
      </c>
      <c r="B3" s="174"/>
      <c r="C3" s="174"/>
      <c r="D3" s="174"/>
      <c r="E3" s="174"/>
      <c r="F3" s="174"/>
    </row>
    <row r="4" spans="1:8" x14ac:dyDescent="0.25">
      <c r="A4" s="174" t="s">
        <v>3</v>
      </c>
      <c r="B4" s="174"/>
      <c r="C4" s="174"/>
      <c r="D4" s="174"/>
      <c r="E4" s="174"/>
      <c r="F4" s="174"/>
    </row>
    <row r="5" spans="1:8" ht="8.25" customHeight="1" x14ac:dyDescent="0.25">
      <c r="A5" s="23"/>
      <c r="B5" s="23"/>
      <c r="C5" s="1"/>
      <c r="D5" s="23"/>
      <c r="E5" s="2"/>
      <c r="F5" s="1"/>
    </row>
    <row r="6" spans="1:8" x14ac:dyDescent="0.25">
      <c r="A6" s="175" t="s">
        <v>58</v>
      </c>
      <c r="B6" s="175"/>
      <c r="C6" s="175"/>
      <c r="D6" s="175"/>
      <c r="E6" s="175"/>
      <c r="F6" s="175"/>
    </row>
    <row r="7" spans="1:8" ht="41.25" customHeight="1" x14ac:dyDescent="0.25">
      <c r="A7" s="4" t="s">
        <v>59</v>
      </c>
      <c r="B7" s="175" t="s">
        <v>103</v>
      </c>
      <c r="C7" s="175"/>
      <c r="D7" s="175"/>
      <c r="E7" s="175"/>
      <c r="F7" s="175"/>
    </row>
    <row r="8" spans="1:8" x14ac:dyDescent="0.25">
      <c r="A8" s="4"/>
      <c r="B8" s="176" t="s">
        <v>60</v>
      </c>
      <c r="C8" s="176"/>
      <c r="D8" s="176"/>
      <c r="E8" s="176"/>
      <c r="F8" s="176"/>
    </row>
    <row r="9" spans="1:8" x14ac:dyDescent="0.25">
      <c r="A9" s="3" t="s">
        <v>6</v>
      </c>
      <c r="B9" s="4"/>
      <c r="C9" s="1"/>
      <c r="D9" s="3"/>
      <c r="E9" s="5" t="s">
        <v>7</v>
      </c>
      <c r="F9" s="5"/>
    </row>
    <row r="10" spans="1:8" ht="3" customHeight="1" x14ac:dyDescent="0.25">
      <c r="A10" s="3"/>
      <c r="B10" s="4"/>
      <c r="C10" s="1"/>
      <c r="D10" s="3"/>
      <c r="E10" s="5"/>
      <c r="F10" s="5"/>
    </row>
    <row r="11" spans="1:8" x14ac:dyDescent="0.25">
      <c r="A11" s="30" t="s">
        <v>84</v>
      </c>
      <c r="B11" s="31" t="s">
        <v>99</v>
      </c>
      <c r="C11" s="32" t="s">
        <v>100</v>
      </c>
      <c r="D11" s="32" t="s">
        <v>101</v>
      </c>
      <c r="E11" s="32" t="s">
        <v>5</v>
      </c>
      <c r="F11" s="29" t="s">
        <v>102</v>
      </c>
    </row>
    <row r="12" spans="1:8" x14ac:dyDescent="0.25">
      <c r="A12" s="33"/>
      <c r="B12" s="34"/>
      <c r="C12" s="35"/>
      <c r="D12" s="36"/>
      <c r="E12" s="35"/>
      <c r="F12" s="37"/>
    </row>
    <row r="13" spans="1:8" x14ac:dyDescent="0.25">
      <c r="A13" s="38" t="s">
        <v>8</v>
      </c>
      <c r="B13" s="40" t="s">
        <v>57</v>
      </c>
      <c r="C13" s="41"/>
      <c r="D13" s="42"/>
      <c r="E13" s="41"/>
      <c r="F13" s="41"/>
    </row>
    <row r="14" spans="1:8" x14ac:dyDescent="0.25">
      <c r="A14" s="38"/>
      <c r="B14" s="40"/>
      <c r="C14" s="41"/>
      <c r="D14" s="42"/>
      <c r="E14" s="41"/>
      <c r="F14" s="41"/>
    </row>
    <row r="15" spans="1:8" x14ac:dyDescent="0.25">
      <c r="A15" s="43">
        <v>1</v>
      </c>
      <c r="B15" s="40" t="s">
        <v>25</v>
      </c>
      <c r="C15" s="41"/>
      <c r="D15" s="42"/>
      <c r="E15" s="41"/>
      <c r="F15" s="44"/>
    </row>
    <row r="16" spans="1:8" x14ac:dyDescent="0.25">
      <c r="A16" s="45">
        <f>A15+0.1</f>
        <v>1.1000000000000001</v>
      </c>
      <c r="B16" s="46" t="s">
        <v>9</v>
      </c>
      <c r="C16" s="47">
        <v>2367.4499999999998</v>
      </c>
      <c r="D16" s="48" t="s">
        <v>10</v>
      </c>
      <c r="E16" s="41">
        <v>14.67</v>
      </c>
      <c r="F16" s="44">
        <f>ROUND(C16*E16,2)</f>
        <v>34730.49</v>
      </c>
      <c r="G16" s="109"/>
      <c r="H16" s="6"/>
    </row>
    <row r="17" spans="1:8" x14ac:dyDescent="0.25">
      <c r="A17" s="49"/>
      <c r="B17" s="50"/>
      <c r="C17" s="51"/>
      <c r="D17" s="52"/>
      <c r="E17" s="53"/>
      <c r="F17" s="51"/>
      <c r="G17" s="109"/>
      <c r="H17" s="6"/>
    </row>
    <row r="18" spans="1:8" x14ac:dyDescent="0.25">
      <c r="A18" s="54">
        <f>A15+1</f>
        <v>2</v>
      </c>
      <c r="B18" s="55" t="s">
        <v>13</v>
      </c>
      <c r="C18" s="56"/>
      <c r="D18" s="57"/>
      <c r="E18" s="58"/>
      <c r="F18" s="51"/>
      <c r="G18" s="109"/>
      <c r="H18" s="6"/>
    </row>
    <row r="19" spans="1:8" x14ac:dyDescent="0.25">
      <c r="A19" s="49">
        <f>A18+0.1</f>
        <v>2.1</v>
      </c>
      <c r="B19" s="50" t="s">
        <v>14</v>
      </c>
      <c r="C19" s="51">
        <v>2083.36</v>
      </c>
      <c r="D19" s="52" t="s">
        <v>15</v>
      </c>
      <c r="E19" s="41">
        <v>154.52000000000001</v>
      </c>
      <c r="F19" s="51">
        <f>ROUND(E19*C19,2)</f>
        <v>321920.78999999998</v>
      </c>
      <c r="G19" s="109"/>
      <c r="H19" s="6"/>
    </row>
    <row r="20" spans="1:8" x14ac:dyDescent="0.25">
      <c r="A20" s="49">
        <f t="shared" ref="A20:A23" si="0">A19+0.1</f>
        <v>2.2000000000000002</v>
      </c>
      <c r="B20" s="50" t="s">
        <v>26</v>
      </c>
      <c r="C20" s="51">
        <v>189.4</v>
      </c>
      <c r="D20" s="59" t="s">
        <v>98</v>
      </c>
      <c r="E20" s="41">
        <v>1476.15</v>
      </c>
      <c r="F20" s="51">
        <f t="shared" ref="F20:F23" si="1">ROUND(E20*C20,2)</f>
        <v>279582.81</v>
      </c>
      <c r="G20" s="109"/>
      <c r="H20" s="6"/>
    </row>
    <row r="21" spans="1:8" ht="25.5" x14ac:dyDescent="0.25">
      <c r="A21" s="49">
        <f t="shared" si="0"/>
        <v>2.2999999999999998</v>
      </c>
      <c r="B21" s="60" t="s">
        <v>53</v>
      </c>
      <c r="C21" s="41">
        <v>629.11</v>
      </c>
      <c r="D21" s="59" t="s">
        <v>19</v>
      </c>
      <c r="E21" s="41">
        <v>690.5</v>
      </c>
      <c r="F21" s="51">
        <f t="shared" si="1"/>
        <v>434400.46</v>
      </c>
      <c r="G21" s="109"/>
      <c r="H21" s="6"/>
    </row>
    <row r="22" spans="1:8" ht="25.5" x14ac:dyDescent="0.25">
      <c r="A22" s="49">
        <f t="shared" si="0"/>
        <v>2.4</v>
      </c>
      <c r="B22" s="50" t="s">
        <v>16</v>
      </c>
      <c r="C22" s="51">
        <v>1747.53</v>
      </c>
      <c r="D22" s="52" t="s">
        <v>17</v>
      </c>
      <c r="E22" s="41">
        <v>183.13</v>
      </c>
      <c r="F22" s="51">
        <f t="shared" si="1"/>
        <v>320025.17</v>
      </c>
      <c r="G22" s="109"/>
      <c r="H22" s="6"/>
    </row>
    <row r="23" spans="1:8" x14ac:dyDescent="0.25">
      <c r="A23" s="49">
        <f t="shared" si="0"/>
        <v>2.5</v>
      </c>
      <c r="B23" s="50" t="s">
        <v>18</v>
      </c>
      <c r="C23" s="51">
        <v>1032.1099999999999</v>
      </c>
      <c r="D23" s="52" t="s">
        <v>19</v>
      </c>
      <c r="E23" s="41">
        <v>210</v>
      </c>
      <c r="F23" s="51">
        <f t="shared" si="1"/>
        <v>216743.1</v>
      </c>
      <c r="G23" s="109"/>
      <c r="H23" s="6"/>
    </row>
    <row r="24" spans="1:8" x14ac:dyDescent="0.25">
      <c r="A24" s="49"/>
      <c r="B24" s="61"/>
      <c r="C24" s="47"/>
      <c r="D24" s="59"/>
      <c r="E24" s="62"/>
      <c r="F24" s="44"/>
      <c r="G24" s="109"/>
      <c r="H24" s="6"/>
    </row>
    <row r="25" spans="1:8" x14ac:dyDescent="0.25">
      <c r="A25" s="63">
        <f>A18+1</f>
        <v>3</v>
      </c>
      <c r="B25" s="64" t="s">
        <v>20</v>
      </c>
      <c r="C25" s="65"/>
      <c r="D25" s="66"/>
      <c r="E25" s="62"/>
      <c r="F25" s="44"/>
      <c r="G25" s="109"/>
      <c r="H25" s="6"/>
    </row>
    <row r="26" spans="1:8" x14ac:dyDescent="0.25">
      <c r="A26" s="67">
        <f>A25+0.1</f>
        <v>3.1</v>
      </c>
      <c r="B26" s="50" t="s">
        <v>50</v>
      </c>
      <c r="C26" s="65">
        <v>2438.4699999999998</v>
      </c>
      <c r="D26" s="66" t="s">
        <v>10</v>
      </c>
      <c r="E26" s="41">
        <v>1926.62</v>
      </c>
      <c r="F26" s="44">
        <f t="shared" ref="F26" si="2">ROUND(C26*E26,2)</f>
        <v>4698005.07</v>
      </c>
      <c r="G26" s="109"/>
      <c r="H26" s="6"/>
    </row>
    <row r="27" spans="1:8" x14ac:dyDescent="0.25">
      <c r="A27" s="67"/>
      <c r="B27" s="50"/>
      <c r="C27" s="65"/>
      <c r="D27" s="66"/>
      <c r="E27" s="41"/>
      <c r="F27" s="44"/>
      <c r="G27" s="109"/>
      <c r="H27" s="6"/>
    </row>
    <row r="28" spans="1:8" x14ac:dyDescent="0.25">
      <c r="A28" s="63">
        <f>A25+1</f>
        <v>4</v>
      </c>
      <c r="B28" s="64" t="s">
        <v>21</v>
      </c>
      <c r="C28" s="65"/>
      <c r="D28" s="66"/>
      <c r="E28" s="68"/>
      <c r="F28" s="44"/>
      <c r="G28" s="109"/>
      <c r="H28" s="6"/>
    </row>
    <row r="29" spans="1:8" x14ac:dyDescent="0.25">
      <c r="A29" s="67">
        <f>A28+0.1</f>
        <v>4.0999999999999996</v>
      </c>
      <c r="B29" s="50" t="s">
        <v>51</v>
      </c>
      <c r="C29" s="65">
        <v>2367.4499999999998</v>
      </c>
      <c r="D29" s="66" t="s">
        <v>10</v>
      </c>
      <c r="E29" s="41">
        <v>39.299999999999997</v>
      </c>
      <c r="F29" s="44">
        <f t="shared" ref="F29" si="3">ROUND(C29*E29,2)</f>
        <v>93040.79</v>
      </c>
      <c r="G29" s="109"/>
      <c r="H29" s="6"/>
    </row>
    <row r="30" spans="1:8" x14ac:dyDescent="0.25">
      <c r="A30" s="67"/>
      <c r="B30" s="50"/>
      <c r="C30" s="65"/>
      <c r="D30" s="66"/>
      <c r="E30" s="53"/>
      <c r="F30" s="44"/>
      <c r="G30" s="109"/>
      <c r="H30" s="6"/>
    </row>
    <row r="31" spans="1:8" x14ac:dyDescent="0.25">
      <c r="A31" s="54">
        <f>A28+1</f>
        <v>5</v>
      </c>
      <c r="B31" s="55" t="s">
        <v>22</v>
      </c>
      <c r="C31" s="69"/>
      <c r="D31" s="52"/>
      <c r="E31" s="53"/>
      <c r="F31" s="51"/>
      <c r="G31" s="109"/>
      <c r="H31" s="6"/>
    </row>
    <row r="32" spans="1:8" x14ac:dyDescent="0.25">
      <c r="A32" s="49">
        <f>A31+0.1</f>
        <v>5.0999999999999996</v>
      </c>
      <c r="B32" s="50" t="s">
        <v>51</v>
      </c>
      <c r="C32" s="65">
        <v>2367.4499999999998</v>
      </c>
      <c r="D32" s="66" t="s">
        <v>10</v>
      </c>
      <c r="E32" s="41">
        <v>56.2</v>
      </c>
      <c r="F32" s="51">
        <f>ROUND(E32*C32,2)</f>
        <v>133050.69</v>
      </c>
      <c r="G32" s="109"/>
      <c r="H32" s="6"/>
    </row>
    <row r="33" spans="1:8" x14ac:dyDescent="0.25">
      <c r="A33" s="49"/>
      <c r="B33" s="50"/>
      <c r="C33" s="51"/>
      <c r="D33" s="52"/>
      <c r="E33" s="41"/>
      <c r="F33" s="51"/>
      <c r="G33" s="109"/>
      <c r="H33" s="6"/>
    </row>
    <row r="34" spans="1:8" ht="25.5" x14ac:dyDescent="0.25">
      <c r="A34" s="63">
        <f>A31+1</f>
        <v>6</v>
      </c>
      <c r="B34" s="64" t="s">
        <v>61</v>
      </c>
      <c r="C34" s="70"/>
      <c r="D34" s="66"/>
      <c r="E34" s="53"/>
      <c r="F34" s="51"/>
      <c r="G34" s="109"/>
      <c r="H34" s="6"/>
    </row>
    <row r="35" spans="1:8" x14ac:dyDescent="0.25">
      <c r="A35" s="63"/>
      <c r="B35" s="64"/>
      <c r="C35" s="70"/>
      <c r="D35" s="66"/>
      <c r="E35" s="53"/>
      <c r="F35" s="51"/>
      <c r="G35" s="109"/>
      <c r="H35" s="6"/>
    </row>
    <row r="36" spans="1:8" x14ac:dyDescent="0.25">
      <c r="A36" s="63">
        <f>A34+0.1</f>
        <v>6.1</v>
      </c>
      <c r="B36" s="64" t="s">
        <v>62</v>
      </c>
      <c r="C36" s="70"/>
      <c r="D36" s="66"/>
      <c r="E36" s="53"/>
      <c r="F36" s="51"/>
      <c r="G36" s="109"/>
      <c r="H36" s="6"/>
    </row>
    <row r="37" spans="1:8" s="26" customFormat="1" x14ac:dyDescent="0.25">
      <c r="A37" s="71" t="s">
        <v>63</v>
      </c>
      <c r="B37" s="72" t="s">
        <v>67</v>
      </c>
      <c r="C37" s="65">
        <v>2</v>
      </c>
      <c r="D37" s="73" t="s">
        <v>4</v>
      </c>
      <c r="E37" s="41">
        <v>4132.45</v>
      </c>
      <c r="F37" s="51">
        <f t="shared" ref="F37" si="4">ROUND(E37*C37,2)</f>
        <v>8264.9</v>
      </c>
      <c r="G37" s="109"/>
      <c r="H37" s="6"/>
    </row>
    <row r="38" spans="1:8" s="26" customFormat="1" x14ac:dyDescent="0.25">
      <c r="A38" s="71" t="s">
        <v>64</v>
      </c>
      <c r="B38" s="72" t="s">
        <v>68</v>
      </c>
      <c r="C38" s="65">
        <v>2</v>
      </c>
      <c r="D38" s="73" t="s">
        <v>4</v>
      </c>
      <c r="E38" s="41">
        <v>4002.65</v>
      </c>
      <c r="F38" s="51">
        <f t="shared" ref="F38" si="5">ROUND(E38*C38,2)</f>
        <v>8005.3</v>
      </c>
      <c r="G38" s="109"/>
      <c r="H38" s="6"/>
    </row>
    <row r="39" spans="1:8" s="26" customFormat="1" x14ac:dyDescent="0.25">
      <c r="A39" s="71" t="s">
        <v>65</v>
      </c>
      <c r="B39" s="72" t="s">
        <v>49</v>
      </c>
      <c r="C39" s="65">
        <v>8</v>
      </c>
      <c r="D39" s="73" t="s">
        <v>4</v>
      </c>
      <c r="E39" s="41">
        <v>2520.2800000000002</v>
      </c>
      <c r="F39" s="51">
        <f t="shared" ref="F39" si="6">ROUND(E39*C39,2)</f>
        <v>20162.240000000002</v>
      </c>
      <c r="G39" s="109"/>
      <c r="H39" s="6"/>
    </row>
    <row r="40" spans="1:8" s="26" customFormat="1" ht="25.5" x14ac:dyDescent="0.25">
      <c r="A40" s="71" t="s">
        <v>66</v>
      </c>
      <c r="B40" s="72" t="s">
        <v>45</v>
      </c>
      <c r="C40" s="65">
        <v>0.2</v>
      </c>
      <c r="D40" s="73" t="s">
        <v>12</v>
      </c>
      <c r="E40" s="41">
        <v>10488.78</v>
      </c>
      <c r="F40" s="41">
        <f t="shared" ref="F40" si="7">ROUND(E40*C40,2)</f>
        <v>2097.7600000000002</v>
      </c>
      <c r="G40" s="109"/>
      <c r="H40" s="6"/>
    </row>
    <row r="41" spans="1:8" x14ac:dyDescent="0.25">
      <c r="A41" s="71"/>
      <c r="B41" s="74"/>
      <c r="C41" s="51"/>
      <c r="D41" s="52"/>
      <c r="E41" s="62"/>
      <c r="F41" s="51"/>
      <c r="G41" s="109"/>
      <c r="H41" s="6"/>
    </row>
    <row r="42" spans="1:8" x14ac:dyDescent="0.25">
      <c r="A42" s="75">
        <f>A34+1</f>
        <v>7</v>
      </c>
      <c r="B42" s="40" t="s">
        <v>54</v>
      </c>
      <c r="C42" s="76"/>
      <c r="D42" s="77"/>
      <c r="E42" s="41"/>
      <c r="F42" s="51"/>
      <c r="G42" s="109"/>
      <c r="H42" s="6"/>
    </row>
    <row r="43" spans="1:8" ht="38.25" x14ac:dyDescent="0.25">
      <c r="A43" s="78">
        <f>A42+0.1</f>
        <v>7.1</v>
      </c>
      <c r="B43" s="50" t="s">
        <v>55</v>
      </c>
      <c r="C43" s="51">
        <v>1</v>
      </c>
      <c r="D43" s="52" t="s">
        <v>4</v>
      </c>
      <c r="E43" s="41">
        <v>39985.64</v>
      </c>
      <c r="F43" s="51">
        <f t="shared" ref="F43:F44" si="8">ROUND(E43*C43,2)</f>
        <v>39985.64</v>
      </c>
      <c r="G43" s="109"/>
      <c r="H43" s="6"/>
    </row>
    <row r="44" spans="1:8" x14ac:dyDescent="0.25">
      <c r="A44" s="78">
        <f>A43+0.1</f>
        <v>7.2</v>
      </c>
      <c r="B44" s="50" t="s">
        <v>56</v>
      </c>
      <c r="C44" s="51">
        <v>1</v>
      </c>
      <c r="D44" s="52" t="s">
        <v>4</v>
      </c>
      <c r="E44" s="41">
        <v>5490.04</v>
      </c>
      <c r="F44" s="51">
        <f t="shared" si="8"/>
        <v>5490.04</v>
      </c>
      <c r="G44" s="109"/>
      <c r="H44" s="6"/>
    </row>
    <row r="45" spans="1:8" x14ac:dyDescent="0.25">
      <c r="A45" s="71"/>
      <c r="B45" s="74"/>
      <c r="C45" s="51"/>
      <c r="D45" s="52"/>
      <c r="E45" s="62"/>
      <c r="F45" s="51"/>
      <c r="G45" s="109"/>
      <c r="H45" s="6"/>
    </row>
    <row r="46" spans="1:8" x14ac:dyDescent="0.25">
      <c r="A46" s="79">
        <f>A42+1</f>
        <v>8</v>
      </c>
      <c r="B46" s="40" t="s">
        <v>48</v>
      </c>
      <c r="C46" s="69"/>
      <c r="D46" s="80"/>
      <c r="E46" s="69"/>
      <c r="F46" s="69"/>
      <c r="G46" s="109"/>
      <c r="H46" s="6"/>
    </row>
    <row r="47" spans="1:8" x14ac:dyDescent="0.25">
      <c r="A47" s="81"/>
      <c r="B47" s="82"/>
      <c r="C47" s="69"/>
      <c r="D47" s="80"/>
      <c r="E47" s="69"/>
      <c r="F47" s="69"/>
      <c r="G47" s="109"/>
      <c r="H47" s="6"/>
    </row>
    <row r="48" spans="1:8" ht="25.5" x14ac:dyDescent="0.25">
      <c r="A48" s="83">
        <f>A46+0.1</f>
        <v>8.1</v>
      </c>
      <c r="B48" s="84" t="s">
        <v>83</v>
      </c>
      <c r="C48" s="41"/>
      <c r="D48" s="85"/>
      <c r="E48" s="41"/>
      <c r="F48" s="51"/>
      <c r="G48" s="109"/>
      <c r="H48" s="6"/>
    </row>
    <row r="49" spans="1:9" x14ac:dyDescent="0.25">
      <c r="A49" s="86" t="s">
        <v>69</v>
      </c>
      <c r="B49" s="60" t="s">
        <v>9</v>
      </c>
      <c r="C49" s="41">
        <v>1</v>
      </c>
      <c r="D49" s="85" t="s">
        <v>4</v>
      </c>
      <c r="E49" s="41">
        <v>800</v>
      </c>
      <c r="F49" s="51">
        <f t="shared" ref="F49:F57" si="9">ROUND(E49*C49,2)</f>
        <v>800</v>
      </c>
      <c r="G49" s="109"/>
      <c r="H49" s="6"/>
    </row>
    <row r="50" spans="1:9" x14ac:dyDescent="0.25">
      <c r="A50" s="86" t="s">
        <v>70</v>
      </c>
      <c r="B50" s="60" t="s">
        <v>78</v>
      </c>
      <c r="C50" s="41">
        <v>22</v>
      </c>
      <c r="D50" s="85" t="s">
        <v>10</v>
      </c>
      <c r="E50" s="41">
        <v>3583.82</v>
      </c>
      <c r="F50" s="51">
        <f t="shared" si="9"/>
        <v>78844.039999999994</v>
      </c>
      <c r="G50" s="109"/>
      <c r="H50" s="6"/>
    </row>
    <row r="51" spans="1:9" ht="25.5" x14ac:dyDescent="0.25">
      <c r="A51" s="86" t="s">
        <v>71</v>
      </c>
      <c r="B51" s="87" t="s">
        <v>79</v>
      </c>
      <c r="C51" s="41">
        <v>4</v>
      </c>
      <c r="D51" s="85" t="s">
        <v>4</v>
      </c>
      <c r="E51" s="41">
        <v>3816.12</v>
      </c>
      <c r="F51" s="51">
        <f t="shared" si="9"/>
        <v>15264.48</v>
      </c>
      <c r="G51" s="109"/>
      <c r="H51" s="6"/>
      <c r="I51" s="24"/>
    </row>
    <row r="52" spans="1:9" x14ac:dyDescent="0.25">
      <c r="A52" s="163" t="s">
        <v>72</v>
      </c>
      <c r="B52" s="164" t="s">
        <v>52</v>
      </c>
      <c r="C52" s="165">
        <v>2</v>
      </c>
      <c r="D52" s="166" t="s">
        <v>4</v>
      </c>
      <c r="E52" s="165">
        <v>2310.44</v>
      </c>
      <c r="F52" s="167">
        <f t="shared" si="9"/>
        <v>4620.88</v>
      </c>
      <c r="G52" s="109"/>
      <c r="H52" s="6"/>
      <c r="I52" s="24"/>
    </row>
    <row r="53" spans="1:9" ht="25.5" x14ac:dyDescent="0.25">
      <c r="A53" s="86" t="s">
        <v>73</v>
      </c>
      <c r="B53" s="87" t="s">
        <v>45</v>
      </c>
      <c r="C53" s="41">
        <v>0.1</v>
      </c>
      <c r="D53" s="85" t="s">
        <v>12</v>
      </c>
      <c r="E53" s="41">
        <v>10488.78</v>
      </c>
      <c r="F53" s="51">
        <f t="shared" si="9"/>
        <v>1048.8800000000001</v>
      </c>
      <c r="G53" s="109"/>
      <c r="H53" s="6"/>
      <c r="I53" s="25"/>
    </row>
    <row r="54" spans="1:9" x14ac:dyDescent="0.25">
      <c r="A54" s="86" t="s">
        <v>74</v>
      </c>
      <c r="B54" s="88" t="s">
        <v>80</v>
      </c>
      <c r="C54" s="51">
        <v>10.53</v>
      </c>
      <c r="D54" s="85" t="s">
        <v>11</v>
      </c>
      <c r="E54" s="41">
        <v>149.13999999999999</v>
      </c>
      <c r="F54" s="51">
        <f t="shared" si="9"/>
        <v>1570.44</v>
      </c>
      <c r="G54" s="109"/>
      <c r="H54" s="6"/>
    </row>
    <row r="55" spans="1:9" x14ac:dyDescent="0.25">
      <c r="A55" s="86" t="s">
        <v>75</v>
      </c>
      <c r="B55" s="88" t="s">
        <v>81</v>
      </c>
      <c r="C55" s="51">
        <v>10.53</v>
      </c>
      <c r="D55" s="85" t="s">
        <v>11</v>
      </c>
      <c r="E55" s="41">
        <v>182.72</v>
      </c>
      <c r="F55" s="51">
        <f t="shared" si="9"/>
        <v>1924.04</v>
      </c>
      <c r="G55" s="109"/>
      <c r="H55" s="6"/>
    </row>
    <row r="56" spans="1:9" x14ac:dyDescent="0.25">
      <c r="A56" s="86" t="s">
        <v>76</v>
      </c>
      <c r="B56" s="88" t="s">
        <v>82</v>
      </c>
      <c r="C56" s="51">
        <v>4</v>
      </c>
      <c r="D56" s="85" t="s">
        <v>4</v>
      </c>
      <c r="E56" s="41">
        <v>2800</v>
      </c>
      <c r="F56" s="51">
        <f t="shared" si="9"/>
        <v>11200</v>
      </c>
      <c r="G56" s="109"/>
      <c r="H56" s="6"/>
    </row>
    <row r="57" spans="1:9" ht="25.5" x14ac:dyDescent="0.25">
      <c r="A57" s="86" t="s">
        <v>77</v>
      </c>
      <c r="B57" s="87" t="s">
        <v>46</v>
      </c>
      <c r="C57" s="41">
        <v>1</v>
      </c>
      <c r="D57" s="85" t="s">
        <v>4</v>
      </c>
      <c r="E57" s="41">
        <v>14787.97</v>
      </c>
      <c r="F57" s="51">
        <f t="shared" si="9"/>
        <v>14787.97</v>
      </c>
      <c r="G57" s="109"/>
      <c r="H57" s="6"/>
    </row>
    <row r="58" spans="1:9" x14ac:dyDescent="0.25">
      <c r="A58" s="81"/>
      <c r="B58" s="82"/>
      <c r="C58" s="69"/>
      <c r="D58" s="80"/>
      <c r="E58" s="69"/>
      <c r="F58" s="69"/>
      <c r="G58" s="109"/>
      <c r="H58" s="6"/>
    </row>
    <row r="59" spans="1:9" ht="63" customHeight="1" x14ac:dyDescent="0.25">
      <c r="A59" s="89">
        <f>A46+1</f>
        <v>9</v>
      </c>
      <c r="B59" s="90" t="s">
        <v>44</v>
      </c>
      <c r="C59" s="91">
        <v>2367.4499999999998</v>
      </c>
      <c r="D59" s="92" t="s">
        <v>10</v>
      </c>
      <c r="E59" s="41">
        <v>24.8</v>
      </c>
      <c r="F59" s="51">
        <f>ROUND(C59*E59,2)</f>
        <v>58712.76</v>
      </c>
      <c r="G59" s="109"/>
      <c r="H59" s="6"/>
    </row>
    <row r="60" spans="1:9" x14ac:dyDescent="0.25">
      <c r="A60" s="93"/>
      <c r="B60" s="50"/>
      <c r="C60" s="91"/>
      <c r="D60" s="92"/>
      <c r="E60" s="41"/>
      <c r="F60" s="51"/>
      <c r="G60" s="109"/>
      <c r="H60" s="6"/>
    </row>
    <row r="61" spans="1:9" ht="25.5" x14ac:dyDescent="0.25">
      <c r="A61" s="94">
        <f>A59+1</f>
        <v>10</v>
      </c>
      <c r="B61" s="50" t="s">
        <v>23</v>
      </c>
      <c r="C61" s="91">
        <v>2367.4499999999998</v>
      </c>
      <c r="D61" s="92" t="s">
        <v>10</v>
      </c>
      <c r="E61" s="41">
        <v>15</v>
      </c>
      <c r="F61" s="51">
        <f>ROUND(C61*E61,2)</f>
        <v>35511.75</v>
      </c>
      <c r="G61" s="109"/>
      <c r="H61" s="6"/>
    </row>
    <row r="62" spans="1:9" x14ac:dyDescent="0.25">
      <c r="A62" s="111"/>
      <c r="B62" s="112" t="s">
        <v>24</v>
      </c>
      <c r="C62" s="113"/>
      <c r="D62" s="114"/>
      <c r="E62" s="113"/>
      <c r="F62" s="115">
        <f>SUM(F16:F61)</f>
        <v>6839790.4900000002</v>
      </c>
      <c r="G62" s="109"/>
      <c r="H62" s="6"/>
    </row>
    <row r="63" spans="1:9" x14ac:dyDescent="0.25">
      <c r="A63" s="95"/>
      <c r="B63" s="96"/>
      <c r="C63" s="97"/>
      <c r="D63" s="98"/>
      <c r="E63" s="51"/>
      <c r="F63" s="51"/>
      <c r="G63" s="109"/>
      <c r="H63" s="6"/>
    </row>
    <row r="64" spans="1:9" x14ac:dyDescent="0.25">
      <c r="A64" s="120" t="s">
        <v>87</v>
      </c>
      <c r="B64" s="121" t="s">
        <v>27</v>
      </c>
      <c r="C64" s="51"/>
      <c r="D64" s="52"/>
      <c r="E64" s="51"/>
      <c r="F64" s="56"/>
      <c r="G64" s="109"/>
      <c r="H64" s="6"/>
    </row>
    <row r="65" spans="1:8" x14ac:dyDescent="0.25">
      <c r="A65" s="120"/>
      <c r="B65" s="121"/>
      <c r="C65" s="51"/>
      <c r="D65" s="52"/>
      <c r="E65" s="51"/>
      <c r="F65" s="56"/>
      <c r="G65" s="109"/>
      <c r="H65" s="6"/>
    </row>
    <row r="66" spans="1:8" ht="51" x14ac:dyDescent="0.25">
      <c r="A66" s="122">
        <v>1</v>
      </c>
      <c r="B66" s="123" t="s">
        <v>88</v>
      </c>
      <c r="C66" s="97">
        <v>1</v>
      </c>
      <c r="D66" s="52" t="s">
        <v>4</v>
      </c>
      <c r="E66" s="39">
        <v>43500</v>
      </c>
      <c r="F66" s="51">
        <f>ROUND(E66*C66,2)</f>
        <v>43500</v>
      </c>
      <c r="G66" s="109"/>
      <c r="H66" s="6"/>
    </row>
    <row r="67" spans="1:8" x14ac:dyDescent="0.25">
      <c r="A67" s="122"/>
      <c r="B67" s="123"/>
      <c r="C67" s="97"/>
      <c r="D67" s="52"/>
      <c r="E67" s="39"/>
      <c r="F67" s="51"/>
      <c r="G67" s="109"/>
      <c r="H67" s="6"/>
    </row>
    <row r="68" spans="1:8" ht="25.5" x14ac:dyDescent="0.25">
      <c r="A68" s="122">
        <v>2</v>
      </c>
      <c r="B68" s="123" t="s">
        <v>89</v>
      </c>
      <c r="C68" s="99">
        <v>6</v>
      </c>
      <c r="D68" s="52" t="s">
        <v>97</v>
      </c>
      <c r="E68" s="41">
        <v>35000</v>
      </c>
      <c r="F68" s="51">
        <f>ROUND(E68*C68,2)</f>
        <v>210000</v>
      </c>
      <c r="G68" s="109"/>
      <c r="H68" s="6"/>
    </row>
    <row r="69" spans="1:8" x14ac:dyDescent="0.25">
      <c r="A69" s="111"/>
      <c r="B69" s="112" t="s">
        <v>90</v>
      </c>
      <c r="C69" s="113"/>
      <c r="D69" s="114"/>
      <c r="E69" s="113"/>
      <c r="F69" s="115">
        <f>SUM(F66:F68)</f>
        <v>253500</v>
      </c>
      <c r="G69" s="109"/>
      <c r="H69" s="6"/>
    </row>
    <row r="70" spans="1:8" x14ac:dyDescent="0.25">
      <c r="A70" s="71"/>
      <c r="B70" s="38"/>
      <c r="C70" s="41"/>
      <c r="D70" s="42"/>
      <c r="E70" s="41"/>
      <c r="F70" s="100"/>
      <c r="G70" s="109"/>
      <c r="H70" s="6"/>
    </row>
    <row r="71" spans="1:8" x14ac:dyDescent="0.25">
      <c r="A71" s="143"/>
      <c r="B71" s="144" t="s">
        <v>28</v>
      </c>
      <c r="C71" s="145"/>
      <c r="D71" s="146"/>
      <c r="E71" s="145"/>
      <c r="F71" s="145">
        <f>F69+F62</f>
        <v>7093290.4900000002</v>
      </c>
      <c r="G71" s="110"/>
      <c r="H71" s="6"/>
    </row>
    <row r="72" spans="1:8" x14ac:dyDescent="0.25">
      <c r="A72" s="147"/>
      <c r="B72" s="148" t="s">
        <v>28</v>
      </c>
      <c r="C72" s="149"/>
      <c r="D72" s="150"/>
      <c r="E72" s="149"/>
      <c r="F72" s="149">
        <f>F71</f>
        <v>7093290.4900000002</v>
      </c>
      <c r="G72" s="109"/>
      <c r="H72" s="6"/>
    </row>
    <row r="73" spans="1:8" x14ac:dyDescent="0.25">
      <c r="A73" s="86"/>
      <c r="B73" s="101"/>
      <c r="C73" s="102"/>
      <c r="D73" s="103"/>
      <c r="E73" s="102"/>
      <c r="F73" s="104"/>
      <c r="G73" s="109"/>
      <c r="H73" s="6"/>
    </row>
    <row r="74" spans="1:8" x14ac:dyDescent="0.25">
      <c r="A74" s="86"/>
      <c r="B74" s="94" t="s">
        <v>29</v>
      </c>
      <c r="C74" s="105"/>
      <c r="D74" s="103"/>
      <c r="E74" s="102"/>
      <c r="F74" s="102"/>
      <c r="G74" s="109"/>
      <c r="H74" s="6"/>
    </row>
    <row r="75" spans="1:8" x14ac:dyDescent="0.25">
      <c r="A75" s="86"/>
      <c r="B75" s="116" t="s">
        <v>30</v>
      </c>
      <c r="C75" s="117">
        <v>0.1</v>
      </c>
      <c r="D75" s="103"/>
      <c r="E75" s="102"/>
      <c r="F75" s="102">
        <f t="shared" ref="F75:F85" si="10">ROUND($F$71*C75,2)</f>
        <v>709329.05</v>
      </c>
      <c r="G75" s="109"/>
      <c r="H75" s="6"/>
    </row>
    <row r="76" spans="1:8" x14ac:dyDescent="0.25">
      <c r="A76" s="86"/>
      <c r="B76" s="116" t="s">
        <v>32</v>
      </c>
      <c r="C76" s="117">
        <v>0.03</v>
      </c>
      <c r="D76" s="103"/>
      <c r="E76" s="102"/>
      <c r="F76" s="102">
        <f t="shared" si="10"/>
        <v>212798.71</v>
      </c>
      <c r="G76" s="109"/>
      <c r="H76" s="6"/>
    </row>
    <row r="77" spans="1:8" x14ac:dyDescent="0.25">
      <c r="A77" s="86"/>
      <c r="B77" s="116" t="s">
        <v>85</v>
      </c>
      <c r="C77" s="117">
        <v>0.04</v>
      </c>
      <c r="D77" s="103"/>
      <c r="E77" s="102"/>
      <c r="F77" s="102">
        <f t="shared" si="10"/>
        <v>283731.62</v>
      </c>
      <c r="G77" s="109"/>
      <c r="H77" s="6"/>
    </row>
    <row r="78" spans="1:8" x14ac:dyDescent="0.25">
      <c r="A78" s="86"/>
      <c r="B78" s="116" t="s">
        <v>31</v>
      </c>
      <c r="C78" s="117">
        <v>4.4999999999999998E-2</v>
      </c>
      <c r="D78" s="103"/>
      <c r="E78" s="102"/>
      <c r="F78" s="102">
        <f t="shared" si="10"/>
        <v>319198.07</v>
      </c>
      <c r="G78" s="109"/>
      <c r="H78" s="6"/>
    </row>
    <row r="79" spans="1:8" x14ac:dyDescent="0.25">
      <c r="A79" s="86"/>
      <c r="B79" s="116" t="s">
        <v>33</v>
      </c>
      <c r="C79" s="117">
        <v>0.05</v>
      </c>
      <c r="D79" s="103"/>
      <c r="E79" s="102"/>
      <c r="F79" s="102">
        <f t="shared" si="10"/>
        <v>354664.52</v>
      </c>
      <c r="G79" s="109"/>
      <c r="H79" s="6"/>
    </row>
    <row r="80" spans="1:8" x14ac:dyDescent="0.25">
      <c r="A80" s="86"/>
      <c r="B80" s="151" t="s">
        <v>104</v>
      </c>
      <c r="C80" s="117">
        <v>0.1</v>
      </c>
      <c r="D80" s="103"/>
      <c r="E80" s="102"/>
      <c r="F80" s="102">
        <f t="shared" si="10"/>
        <v>709329.05</v>
      </c>
      <c r="G80" s="109"/>
      <c r="H80" s="6"/>
    </row>
    <row r="81" spans="1:9" x14ac:dyDescent="0.25">
      <c r="A81" s="86"/>
      <c r="B81" s="116" t="s">
        <v>37</v>
      </c>
      <c r="C81" s="117">
        <v>1.4999999999999999E-2</v>
      </c>
      <c r="D81" s="103"/>
      <c r="E81" s="102"/>
      <c r="F81" s="102">
        <f t="shared" si="10"/>
        <v>106399.36</v>
      </c>
      <c r="G81" s="109"/>
      <c r="H81" s="6"/>
    </row>
    <row r="82" spans="1:9" x14ac:dyDescent="0.25">
      <c r="A82" s="86"/>
      <c r="B82" s="116" t="s">
        <v>86</v>
      </c>
      <c r="C82" s="118">
        <v>0.18</v>
      </c>
      <c r="D82" s="103"/>
      <c r="E82" s="102"/>
      <c r="F82" s="102">
        <f>ROUND($F$75*C82,2)</f>
        <v>127679.23</v>
      </c>
      <c r="G82" s="109"/>
      <c r="H82" s="6"/>
    </row>
    <row r="83" spans="1:9" x14ac:dyDescent="0.25">
      <c r="A83" s="86"/>
      <c r="B83" s="116" t="s">
        <v>34</v>
      </c>
      <c r="C83" s="117">
        <v>0.01</v>
      </c>
      <c r="D83" s="106"/>
      <c r="E83" s="107"/>
      <c r="F83" s="102">
        <f t="shared" si="10"/>
        <v>70932.899999999994</v>
      </c>
      <c r="G83" s="109"/>
      <c r="H83" s="6"/>
    </row>
    <row r="84" spans="1:9" x14ac:dyDescent="0.25">
      <c r="A84" s="86"/>
      <c r="B84" s="116" t="s">
        <v>35</v>
      </c>
      <c r="C84" s="117">
        <v>1E-3</v>
      </c>
      <c r="D84" s="103"/>
      <c r="E84" s="102"/>
      <c r="F84" s="102">
        <f t="shared" si="10"/>
        <v>7093.29</v>
      </c>
      <c r="G84" s="109"/>
      <c r="H84" s="6"/>
    </row>
    <row r="85" spans="1:9" x14ac:dyDescent="0.25">
      <c r="A85" s="86"/>
      <c r="B85" s="119" t="s">
        <v>36</v>
      </c>
      <c r="C85" s="117">
        <v>0.05</v>
      </c>
      <c r="D85" s="103"/>
      <c r="E85" s="102"/>
      <c r="F85" s="102">
        <f t="shared" si="10"/>
        <v>354664.52</v>
      </c>
      <c r="G85" s="109"/>
      <c r="H85" s="6"/>
    </row>
    <row r="86" spans="1:9" x14ac:dyDescent="0.25">
      <c r="A86" s="124"/>
      <c r="B86" s="125" t="s">
        <v>38</v>
      </c>
      <c r="C86" s="126"/>
      <c r="D86" s="127"/>
      <c r="E86" s="126"/>
      <c r="F86" s="128">
        <f>SUM(F75:F85)</f>
        <v>3255820.32</v>
      </c>
      <c r="G86" s="109"/>
      <c r="H86" s="6"/>
    </row>
    <row r="87" spans="1:9" x14ac:dyDescent="0.25">
      <c r="A87" s="86"/>
      <c r="B87" s="101"/>
      <c r="C87" s="108"/>
      <c r="D87" s="103"/>
      <c r="E87" s="102"/>
      <c r="F87" s="102"/>
      <c r="G87" s="109"/>
      <c r="H87" s="6"/>
    </row>
    <row r="88" spans="1:9" x14ac:dyDescent="0.25">
      <c r="A88" s="129"/>
      <c r="B88" s="130" t="s">
        <v>91</v>
      </c>
      <c r="C88" s="131"/>
      <c r="D88" s="132"/>
      <c r="E88" s="131"/>
      <c r="F88" s="133">
        <f>F71+F86</f>
        <v>10349110.810000001</v>
      </c>
      <c r="G88" s="109"/>
      <c r="H88" s="6"/>
    </row>
    <row r="89" spans="1:9" s="152" customFormat="1" ht="13.5" x14ac:dyDescent="0.2">
      <c r="A89" s="3"/>
      <c r="B89" s="3"/>
      <c r="C89" s="180"/>
      <c r="D89" s="180"/>
      <c r="E89" s="180"/>
      <c r="F89" s="180"/>
      <c r="I89" s="153"/>
    </row>
    <row r="90" spans="1:9" s="152" customFormat="1" ht="13.5" x14ac:dyDescent="0.2">
      <c r="A90" s="3"/>
      <c r="B90" s="3"/>
      <c r="C90" s="5"/>
      <c r="D90" s="3"/>
      <c r="E90" s="5"/>
      <c r="F90" s="5"/>
      <c r="I90" s="153"/>
    </row>
    <row r="91" spans="1:9" s="152" customFormat="1" ht="13.9" customHeight="1" x14ac:dyDescent="0.2">
      <c r="A91" s="168" t="s">
        <v>40</v>
      </c>
      <c r="B91" s="168"/>
      <c r="C91" s="168"/>
      <c r="D91" s="168"/>
      <c r="E91" s="168"/>
      <c r="F91" s="168"/>
      <c r="I91" s="153"/>
    </row>
    <row r="92" spans="1:9" s="152" customFormat="1" ht="13.5" x14ac:dyDescent="0.2">
      <c r="A92" s="154"/>
      <c r="B92" s="155"/>
      <c r="C92" s="156"/>
      <c r="D92" s="156"/>
      <c r="E92" s="156"/>
      <c r="F92" s="156"/>
      <c r="I92" s="153"/>
    </row>
    <row r="93" spans="1:9" s="152" customFormat="1" ht="13.5" x14ac:dyDescent="0.2">
      <c r="A93" s="157"/>
      <c r="B93" s="157"/>
      <c r="C93" s="169"/>
      <c r="D93" s="169"/>
      <c r="E93" s="169"/>
      <c r="F93" s="169"/>
      <c r="I93" s="153"/>
    </row>
    <row r="94" spans="1:9" s="152" customFormat="1" ht="13.5" x14ac:dyDescent="0.2">
      <c r="A94" s="3"/>
      <c r="B94" s="3"/>
      <c r="C94" s="5"/>
      <c r="D94" s="3"/>
      <c r="E94" s="5"/>
      <c r="F94" s="5"/>
    </row>
    <row r="95" spans="1:9" s="152" customFormat="1" ht="13.5" x14ac:dyDescent="0.2">
      <c r="A95" s="3"/>
      <c r="B95" s="3"/>
      <c r="C95" s="5"/>
      <c r="D95" s="3"/>
      <c r="E95" s="5"/>
      <c r="F95" s="5"/>
    </row>
    <row r="96" spans="1:9" s="152" customFormat="1" ht="13.5" x14ac:dyDescent="0.2">
      <c r="A96" s="170" t="s">
        <v>42</v>
      </c>
      <c r="B96" s="170"/>
      <c r="C96" s="170"/>
      <c r="D96" s="170"/>
      <c r="E96" s="170"/>
      <c r="F96" s="170"/>
    </row>
    <row r="97" spans="1:8" s="152" customFormat="1" ht="13.5" x14ac:dyDescent="0.2">
      <c r="A97" s="171" t="s">
        <v>43</v>
      </c>
      <c r="B97" s="171"/>
      <c r="C97" s="171"/>
      <c r="D97" s="171"/>
      <c r="E97" s="171"/>
      <c r="F97" s="171"/>
    </row>
    <row r="98" spans="1:8" s="135" customFormat="1" x14ac:dyDescent="0.25">
      <c r="A98" s="158"/>
      <c r="B98" s="159"/>
      <c r="C98" s="160"/>
      <c r="D98" s="161"/>
      <c r="E98" s="162"/>
      <c r="F98" s="162"/>
      <c r="G98" s="162"/>
      <c r="H98" s="162"/>
    </row>
    <row r="99" spans="1:8" x14ac:dyDescent="0.25">
      <c r="A99" s="3"/>
      <c r="B99" s="3"/>
      <c r="C99" s="5"/>
      <c r="D99" s="3"/>
      <c r="E99" s="5"/>
      <c r="F99" s="5"/>
    </row>
    <row r="100" spans="1:8" x14ac:dyDescent="0.25">
      <c r="A100" s="3"/>
      <c r="B100" s="3"/>
      <c r="C100" s="5"/>
      <c r="D100" s="3"/>
      <c r="E100" s="5"/>
      <c r="F100" s="5"/>
    </row>
    <row r="101" spans="1:8" x14ac:dyDescent="0.25">
      <c r="A101" s="11" t="s">
        <v>92</v>
      </c>
      <c r="B101" s="11"/>
      <c r="C101" s="177" t="s">
        <v>39</v>
      </c>
      <c r="D101" s="177"/>
      <c r="E101" s="177"/>
      <c r="F101" s="177"/>
    </row>
    <row r="102" spans="1:8" x14ac:dyDescent="0.25">
      <c r="A102" s="7"/>
      <c r="B102" s="8"/>
      <c r="C102" s="9"/>
      <c r="D102" s="10"/>
      <c r="E102" s="9"/>
      <c r="F102" s="12"/>
    </row>
    <row r="103" spans="1:8" x14ac:dyDescent="0.25">
      <c r="A103" s="11"/>
      <c r="B103" s="11"/>
      <c r="C103" s="13"/>
      <c r="D103" s="11"/>
      <c r="E103" s="13"/>
      <c r="F103" s="13"/>
    </row>
    <row r="104" spans="1:8" x14ac:dyDescent="0.25">
      <c r="A104" s="11"/>
      <c r="B104" s="11"/>
      <c r="C104" s="13"/>
      <c r="D104" s="28"/>
      <c r="E104" s="13"/>
      <c r="F104" s="13"/>
    </row>
    <row r="105" spans="1:8" x14ac:dyDescent="0.25">
      <c r="A105" s="134" t="s">
        <v>93</v>
      </c>
      <c r="B105" s="135"/>
      <c r="C105" s="178" t="s">
        <v>94</v>
      </c>
      <c r="D105" s="178"/>
      <c r="E105" s="178"/>
      <c r="F105" s="178"/>
    </row>
    <row r="106" spans="1:8" x14ac:dyDescent="0.25">
      <c r="A106" s="14" t="s">
        <v>47</v>
      </c>
      <c r="B106" s="11"/>
      <c r="C106" s="177" t="s">
        <v>47</v>
      </c>
      <c r="D106" s="177"/>
      <c r="E106" s="177"/>
      <c r="F106" s="177"/>
    </row>
    <row r="107" spans="1:8" x14ac:dyDescent="0.25">
      <c r="A107" s="3"/>
      <c r="B107" s="3"/>
      <c r="C107" s="5"/>
      <c r="D107" s="3"/>
      <c r="E107" s="5"/>
      <c r="F107" s="5"/>
    </row>
    <row r="108" spans="1:8" x14ac:dyDescent="0.25">
      <c r="A108" s="3"/>
      <c r="B108" s="3"/>
      <c r="C108" s="5"/>
      <c r="D108" s="3"/>
      <c r="E108" s="5"/>
      <c r="F108" s="5"/>
    </row>
    <row r="109" spans="1:8" x14ac:dyDescent="0.25">
      <c r="A109" s="136" t="s">
        <v>95</v>
      </c>
      <c r="B109" s="17"/>
      <c r="C109" s="179" t="s">
        <v>40</v>
      </c>
      <c r="D109" s="179"/>
      <c r="E109" s="179"/>
      <c r="F109" s="179"/>
    </row>
    <row r="110" spans="1:8" x14ac:dyDescent="0.25">
      <c r="A110" s="136"/>
      <c r="B110" s="17"/>
      <c r="C110" s="137"/>
      <c r="D110" s="137"/>
      <c r="E110" s="137"/>
      <c r="F110" s="137"/>
    </row>
    <row r="111" spans="1:8" x14ac:dyDescent="0.25">
      <c r="A111" s="136"/>
      <c r="B111" s="17"/>
      <c r="C111" s="137"/>
      <c r="D111" s="137"/>
      <c r="E111" s="137"/>
      <c r="F111" s="137"/>
    </row>
    <row r="112" spans="1:8" x14ac:dyDescent="0.25">
      <c r="A112" s="138"/>
      <c r="B112" s="139"/>
      <c r="C112" s="18"/>
      <c r="D112" s="17"/>
      <c r="E112" s="19"/>
      <c r="F112" s="18"/>
    </row>
    <row r="113" spans="1:6" x14ac:dyDescent="0.25">
      <c r="A113" s="138"/>
      <c r="B113" s="139"/>
      <c r="C113" s="18"/>
      <c r="D113" s="17"/>
      <c r="E113" s="19"/>
      <c r="F113" s="18"/>
    </row>
    <row r="114" spans="1:6" x14ac:dyDescent="0.25">
      <c r="A114" s="20" t="s">
        <v>41</v>
      </c>
      <c r="B114" s="135"/>
      <c r="C114" s="173" t="s">
        <v>42</v>
      </c>
      <c r="D114" s="173"/>
      <c r="E114" s="173"/>
      <c r="F114" s="173"/>
    </row>
    <row r="115" spans="1:6" x14ac:dyDescent="0.25">
      <c r="A115" s="15" t="s">
        <v>96</v>
      </c>
      <c r="B115" s="140"/>
      <c r="C115" s="172" t="s">
        <v>43</v>
      </c>
      <c r="D115" s="172"/>
      <c r="E115" s="172"/>
      <c r="F115" s="172"/>
    </row>
    <row r="116" spans="1:6" x14ac:dyDescent="0.25">
      <c r="A116" s="16"/>
      <c r="B116" s="140"/>
      <c r="C116" s="27"/>
      <c r="D116" s="27"/>
      <c r="E116" s="21"/>
      <c r="F116" s="27"/>
    </row>
    <row r="117" spans="1:6" x14ac:dyDescent="0.25">
      <c r="A117" s="3"/>
      <c r="B117" s="3"/>
      <c r="C117" s="5"/>
      <c r="D117" s="3"/>
      <c r="E117" s="5"/>
      <c r="F117" s="5"/>
    </row>
    <row r="118" spans="1:6" x14ac:dyDescent="0.25">
      <c r="A118" s="141"/>
      <c r="B118" s="142"/>
      <c r="C118" s="135"/>
      <c r="D118" s="135"/>
      <c r="E118" s="135"/>
      <c r="F118" s="135"/>
    </row>
  </sheetData>
  <mergeCells count="18">
    <mergeCell ref="B7:F7"/>
    <mergeCell ref="B8:F8"/>
    <mergeCell ref="C101:F101"/>
    <mergeCell ref="C105:F105"/>
    <mergeCell ref="C106:F106"/>
    <mergeCell ref="C89:F89"/>
    <mergeCell ref="A1:F1"/>
    <mergeCell ref="A2:F2"/>
    <mergeCell ref="A3:F3"/>
    <mergeCell ref="A4:F4"/>
    <mergeCell ref="A6:F6"/>
    <mergeCell ref="A91:F91"/>
    <mergeCell ref="C93:F93"/>
    <mergeCell ref="A96:F96"/>
    <mergeCell ref="A97:F97"/>
    <mergeCell ref="C115:F115"/>
    <mergeCell ref="C114:F114"/>
    <mergeCell ref="C109:F109"/>
  </mergeCells>
  <conditionalFormatting sqref="F89:F97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 xml:space="preserve">&amp;CAcueducto Múltiple Partido - La Gorra
Lote J - Red de Distribución Sectore Mata de Tuna&amp;R&amp;P/&amp;N
</oddFooter>
  </headerFooter>
  <rowBreaks count="2" manualBreakCount="2">
    <brk id="52" max="5" man="1"/>
    <brk id="7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J - Red Mata de Tuna</vt:lpstr>
      <vt:lpstr>'Lote J - Red Mata de Tuna'!Área_de_impresión</vt:lpstr>
      <vt:lpstr>'Lote J - Red Mata de Tuna'!Títulos_a_imprimir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2022-05-10T21:07:50Z</cp:lastPrinted>
  <dcterms:created xsi:type="dcterms:W3CDTF">2021-09-30T13:07:49Z</dcterms:created>
  <dcterms:modified xsi:type="dcterms:W3CDTF">2023-07-03T15:28:29Z</dcterms:modified>
</cp:coreProperties>
</file>