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klin.morillo\Desktop\LISTO\+AMP. AC. MUNICIPIO DE NAGUA\"/>
    </mc:Choice>
  </mc:AlternateContent>
  <bookViews>
    <workbookView xWindow="0" yWindow="0" windowWidth="28800" windowHeight="11580" tabRatio="813"/>
  </bookViews>
  <sheets>
    <sheet name="ESTIM. CON VINC MAYO 2022 P (2)" sheetId="53" r:id="rId1"/>
    <sheet name="ESTIM. CON VINC MAYO 2022 PJ" sheetId="50" state="hidden" r:id="rId2"/>
    <sheet name="MATERIALES" sheetId="5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">#REF!</definedName>
    <definedName name="_Fill" hidden="1">#REF!</definedName>
    <definedName name="_xlnm._FilterDatabase" localSheetId="0" hidden="1">'ESTIM. CON VINC MAYO 2022 P (2)'!$A$6:$G$705</definedName>
    <definedName name="_xlnm._FilterDatabase" localSheetId="1" hidden="1">'ESTIM. CON VINC MAYO 2022 PJ'!$A$6:$N$540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_IMPRESIÓN_IM">#REF!</definedName>
    <definedName name="AC38G40">'[2]LISTADO INSUMOS DEL 2000'!$I$29</definedName>
    <definedName name="acero">#REF!</definedName>
    <definedName name="Acero_QQ">#REF!</definedName>
    <definedName name="acero60">#REF!</definedName>
    <definedName name="ACUEDUCTO">[3]INS!#REF!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#REF!</definedName>
    <definedName name="alambre18">#REF!</definedName>
    <definedName name="ALBANIL">#REF!</definedName>
    <definedName name="ALBANIL2">#REF!</definedName>
    <definedName name="ALBANIL3">#REF!</definedName>
    <definedName name="ana">[4]PRESUPUESTO!$C$4</definedName>
    <definedName name="analiis">[5]M.O.!#REF!</definedName>
    <definedName name="ANALISSSSS">#N/A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 localSheetId="0">'ESTIM. CON VINC MAYO 2022 P (2)'!$A$1:$G$708</definedName>
    <definedName name="_xlnm.Print_Area">#REF!</definedName>
    <definedName name="ARENA_PAÑETE">#REF!</definedName>
    <definedName name="ArenaItabo">#REF!</definedName>
    <definedName name="ArenaPlanta">#REF!</definedName>
    <definedName name="as">#N/A</definedName>
    <definedName name="asd">#REF!</definedName>
    <definedName name="AYCARP">#REF!</definedName>
    <definedName name="Ayudante">#REF!</definedName>
    <definedName name="Ayudante_2da">#REF!</definedName>
    <definedName name="Ayudante_Soldador">#REF!</definedName>
    <definedName name="b">[6]ADDENDA!#REF!</definedName>
    <definedName name="BALDOSAS_TRANSPARENTE">#REF!</definedName>
    <definedName name="bas3e">#N/A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[7]INSU!$B$42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#REF!</definedName>
    <definedName name="BVNBVNBV">#N/A</definedName>
    <definedName name="C._ADICIONAL">#N/A</definedName>
    <definedName name="caballeteasbecto">[8]precios!#REF!</definedName>
    <definedName name="caballeteasbeto">[8]precios!#REF!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COL">[5]M.O.!#REF!</definedName>
    <definedName name="CARANTEPECHO">#REF!</definedName>
    <definedName name="CARCOL30">#REF!</definedName>
    <definedName name="CARCOL50">#REF!</definedName>
    <definedName name="CARCOLAMARRE">#REF!</definedName>
    <definedName name="CARGA_SOCIAL">#REF!</definedName>
    <definedName name="CARLOSAPLA">#REF!</definedName>
    <definedName name="CARLOSAVARIASAGUAS">#REF!</definedName>
    <definedName name="CARMURO">#REF!</definedName>
    <definedName name="CARP1">#REF!</definedName>
    <definedName name="CARP2">#REF!</definedName>
    <definedName name="CARPDINTEL">#REF!</definedName>
    <definedName name="CARPINTERIA_COL_PERIMETRO">#REF!</definedName>
    <definedName name="CARPINTERIA_INSTAL_COL_PERIMETRO">#REF!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ETILLA">#REF!</definedName>
    <definedName name="CASABE">[5]M.O.!#REF!</definedName>
    <definedName name="CASBESTO">#REF!</definedName>
    <definedName name="CBLOCK10">#REF!</definedName>
    <definedName name="cell">'[9]LISTADO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[7]INSU!$B$104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>#REF!</definedName>
    <definedName name="CLAVOZINC">[10]INS!$D$767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>[3]INS!#REF!</definedName>
    <definedName name="CRUZ_HG_1_12">#REF!</definedName>
    <definedName name="cuadro">[6]ADDENDA!#REF!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#REF!</definedName>
    <definedName name="derop">#N/A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natelo">#N/A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[6]ADDENDA!#REF!</definedName>
    <definedName name="Extracción_IM">#REF!</definedName>
    <definedName name="FIOR">#REF!</definedName>
    <definedName name="FREGADERO_DOBLE_ACERO_INOX">#REF!</definedName>
    <definedName name="FREGADERO_SENCILLO_ACERO_INOX">#REF!</definedName>
    <definedName name="FSDFS">#N/A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'[10]HORM. Y MORTEROS.'!$H$212</definedName>
    <definedName name="hormigon140">#REF!</definedName>
    <definedName name="hormigon180">#REF!</definedName>
    <definedName name="hormigon210">#REF!</definedName>
    <definedName name="ilma">[5]M.O.!#REF!</definedName>
    <definedName name="Imprimir_área_IM">[4]PRESUPUESTO!$A$1763:$L$1796</definedName>
    <definedName name="ingeniera">#N/A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>[5]M.O.!#REF!</definedName>
    <definedName name="LADRILLOS_4x8x2">#REF!</definedName>
    <definedName name="LAMPARA_FLUORESC_2x4">#REF!</definedName>
    <definedName name="LAMPARAS_DE_1500W_220V">[7]INSU!$B$41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#REF!</definedName>
    <definedName name="maderabrutapino">#REF!</definedName>
    <definedName name="Maestro">#REF!</definedName>
    <definedName name="MAESTROCARP">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#REF!</definedName>
    <definedName name="MOTONIVELADORA">#REF!</definedName>
    <definedName name="MURO30">#REF!</definedName>
    <definedName name="MUROBOVEDA12A10X2AD">#REF!</definedName>
    <definedName name="NADA">[11]Insumos!#REF!</definedName>
    <definedName name="NINGUNA">[11]Insumos!#REF!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[10]SALARIOS!$C$10</definedName>
    <definedName name="OXIGENO_CIL">#REF!</definedName>
    <definedName name="p">[12]peso!#REF!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[7]MO!$B$11</definedName>
    <definedName name="PEONCARP">#REF!</definedName>
    <definedName name="PERFIL_CUADRADO_34">[7]INSU!$B$91</definedName>
    <definedName name="Pernos">#REF!</definedName>
    <definedName name="PICO">#REF!</definedName>
    <definedName name="PIEDRA">#REF!</definedName>
    <definedName name="PIEDRA_GAVIONES">#REF!</definedName>
    <definedName name="PINO">[10]INS!$D$770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[7]INSU!$B$103</definedName>
    <definedName name="PLANTA_ELECTRICA">#REF!</definedName>
    <definedName name="PLASTICO">[7]INSU!$B$90</definedName>
    <definedName name="PLIGADORA2">#REF!</definedName>
    <definedName name="PLOMERO">#REF!</definedName>
    <definedName name="PLOMERO_SOLDADOR">#REF!</definedName>
    <definedName name="PLOMEROAYUDANTE">#REF!</definedName>
    <definedName name="PLOMEROOFICIAL">#REF!</definedName>
    <definedName name="PLYWOOD_34_2CARAS">#REF!</definedName>
    <definedName name="pmadera2162">[8]precios!#REF!</definedName>
    <definedName name="po">[13]PRESUPUESTO!$O$9:$O$236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[14]Precios!$A$4:$F$1576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#REF!</definedName>
    <definedName name="Q">#REF!</definedName>
    <definedName name="qw">[13]PRESUPUESTO!$M$10:$AH$731</definedName>
    <definedName name="qwe">[4]PRESUPUESTO!$D$133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[15]COF!$G$733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#N/A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[5]M.O.!$C$12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2" i="50" l="1"/>
  <c r="G520" i="50"/>
  <c r="G519" i="50"/>
  <c r="G518" i="50"/>
  <c r="G517" i="50"/>
  <c r="G516" i="50"/>
  <c r="G514" i="50"/>
  <c r="G513" i="50"/>
  <c r="G511" i="50"/>
  <c r="G510" i="50"/>
  <c r="G509" i="50"/>
  <c r="G507" i="50"/>
  <c r="G506" i="50"/>
  <c r="G503" i="50"/>
  <c r="G502" i="50"/>
  <c r="G501" i="50"/>
  <c r="G500" i="50"/>
  <c r="G498" i="50"/>
  <c r="G497" i="50"/>
  <c r="G496" i="50"/>
  <c r="G495" i="50"/>
  <c r="G493" i="50"/>
  <c r="G492" i="50"/>
  <c r="G491" i="50"/>
  <c r="G490" i="50"/>
  <c r="G488" i="50"/>
  <c r="G487" i="50"/>
  <c r="G486" i="50"/>
  <c r="G485" i="50"/>
  <c r="G484" i="50"/>
  <c r="G482" i="50"/>
  <c r="G481" i="50"/>
  <c r="G480" i="50"/>
  <c r="G478" i="50"/>
  <c r="G475" i="50"/>
  <c r="G474" i="50"/>
  <c r="G472" i="50"/>
  <c r="G470" i="50"/>
  <c r="G468" i="50"/>
  <c r="G466" i="50"/>
  <c r="G465" i="50"/>
  <c r="G464" i="50"/>
  <c r="G463" i="50"/>
  <c r="G462" i="50"/>
  <c r="G460" i="50"/>
  <c r="G457" i="50"/>
  <c r="G456" i="50"/>
  <c r="G455" i="50"/>
  <c r="G454" i="50"/>
  <c r="G452" i="50"/>
  <c r="G451" i="50"/>
  <c r="G450" i="50"/>
  <c r="G448" i="50"/>
  <c r="G447" i="50"/>
  <c r="G445" i="50"/>
  <c r="G444" i="50"/>
  <c r="G443" i="50"/>
  <c r="G442" i="50"/>
  <c r="G441" i="50"/>
  <c r="G439" i="50"/>
  <c r="G438" i="50"/>
  <c r="G437" i="50"/>
  <c r="G435" i="50"/>
  <c r="G433" i="50"/>
  <c r="G432" i="50"/>
  <c r="G431" i="50"/>
  <c r="G430" i="50"/>
  <c r="G429" i="50"/>
  <c r="G428" i="50"/>
  <c r="G427" i="50"/>
  <c r="G426" i="50"/>
  <c r="G424" i="50"/>
  <c r="G423" i="50"/>
  <c r="G422" i="50"/>
  <c r="G421" i="50"/>
  <c r="G420" i="50"/>
  <c r="G419" i="50"/>
  <c r="G418" i="50"/>
  <c r="G417" i="50"/>
  <c r="G416" i="50"/>
  <c r="G415" i="50"/>
  <c r="G414" i="50"/>
  <c r="G413" i="50"/>
  <c r="G412" i="50"/>
  <c r="G411" i="50"/>
  <c r="G410" i="50"/>
  <c r="G409" i="50"/>
  <c r="G408" i="50"/>
  <c r="G407" i="50"/>
  <c r="G406" i="50"/>
  <c r="G405" i="50"/>
  <c r="G404" i="50"/>
  <c r="G403" i="50"/>
  <c r="G402" i="50"/>
  <c r="G401" i="50"/>
  <c r="G400" i="50"/>
  <c r="G399" i="50"/>
  <c r="G398" i="50"/>
  <c r="G396" i="50"/>
  <c r="G395" i="50"/>
  <c r="G393" i="50"/>
  <c r="G392" i="50"/>
  <c r="G391" i="50"/>
  <c r="G390" i="50"/>
  <c r="G389" i="50"/>
  <c r="G388" i="50"/>
  <c r="G387" i="50"/>
  <c r="G386" i="50"/>
  <c r="G384" i="50"/>
  <c r="G383" i="50"/>
  <c r="G382" i="50"/>
  <c r="G381" i="50"/>
  <c r="G380" i="50"/>
  <c r="G379" i="50"/>
  <c r="G378" i="50"/>
  <c r="G377" i="50"/>
  <c r="G376" i="50"/>
  <c r="G375" i="50"/>
  <c r="G374" i="50"/>
  <c r="G373" i="50"/>
  <c r="G371" i="50"/>
  <c r="G370" i="50"/>
  <c r="G369" i="50"/>
  <c r="G367" i="50"/>
  <c r="G366" i="50"/>
  <c r="G365" i="50"/>
  <c r="G364" i="50"/>
  <c r="G361" i="50"/>
  <c r="G360" i="50"/>
  <c r="G358" i="50"/>
  <c r="G357" i="50"/>
  <c r="G356" i="50"/>
  <c r="G354" i="50"/>
  <c r="G353" i="50"/>
  <c r="G351" i="50"/>
  <c r="G350" i="50"/>
  <c r="G347" i="50"/>
  <c r="G346" i="50"/>
  <c r="G345" i="50"/>
  <c r="G344" i="50"/>
  <c r="G343" i="50"/>
  <c r="G341" i="50"/>
  <c r="G340" i="50"/>
  <c r="G339" i="50"/>
  <c r="G336" i="50"/>
  <c r="G334" i="50"/>
  <c r="G332" i="50"/>
  <c r="G330" i="50"/>
  <c r="G329" i="50"/>
  <c r="G328" i="50"/>
  <c r="G327" i="50"/>
  <c r="G326" i="50"/>
  <c r="G324" i="50"/>
  <c r="G323" i="50"/>
  <c r="G322" i="50"/>
  <c r="G320" i="50"/>
  <c r="G318" i="50"/>
  <c r="G317" i="50"/>
  <c r="G316" i="50"/>
  <c r="G315" i="50"/>
  <c r="G313" i="50"/>
  <c r="G312" i="50"/>
  <c r="G311" i="50"/>
  <c r="G310" i="50"/>
  <c r="G309" i="50"/>
  <c r="G307" i="50"/>
  <c r="G306" i="50"/>
  <c r="G305" i="50"/>
  <c r="G304" i="50"/>
  <c r="G303" i="50"/>
  <c r="G301" i="50"/>
  <c r="G298" i="50"/>
  <c r="G297" i="50"/>
  <c r="G296" i="50"/>
  <c r="G294" i="50"/>
  <c r="G293" i="50"/>
  <c r="G291" i="50"/>
  <c r="G289" i="50"/>
  <c r="G287" i="50"/>
  <c r="G286" i="50"/>
  <c r="G285" i="50"/>
  <c r="G284" i="50"/>
  <c r="G283" i="50"/>
  <c r="G281" i="50"/>
  <c r="G280" i="50"/>
  <c r="G279" i="50"/>
  <c r="G277" i="50"/>
  <c r="G274" i="50"/>
  <c r="G273" i="50"/>
  <c r="G272" i="50"/>
  <c r="G271" i="50"/>
  <c r="G270" i="50"/>
  <c r="G269" i="50"/>
  <c r="G268" i="50"/>
  <c r="G266" i="50"/>
  <c r="G265" i="50"/>
  <c r="G264" i="50"/>
  <c r="G262" i="50"/>
  <c r="G261" i="50"/>
  <c r="G259" i="50"/>
  <c r="G258" i="50"/>
  <c r="G257" i="50"/>
  <c r="G256" i="50"/>
  <c r="G255" i="50"/>
  <c r="G253" i="50"/>
  <c r="G252" i="50"/>
  <c r="G251" i="50"/>
  <c r="G249" i="50"/>
  <c r="G247" i="50"/>
  <c r="G246" i="50"/>
  <c r="G245" i="50"/>
  <c r="G244" i="50"/>
  <c r="G242" i="50"/>
  <c r="G241" i="50"/>
  <c r="G240" i="50"/>
  <c r="G239" i="50"/>
  <c r="G238" i="50"/>
  <c r="G237" i="50"/>
  <c r="G236" i="50"/>
  <c r="G235" i="50"/>
  <c r="G234" i="50"/>
  <c r="G232" i="50"/>
  <c r="G231" i="50"/>
  <c r="G230" i="50"/>
  <c r="G229" i="50"/>
  <c r="G228" i="50"/>
  <c r="G226" i="50"/>
  <c r="G225" i="50"/>
  <c r="G224" i="50"/>
  <c r="G223" i="50"/>
  <c r="G222" i="50"/>
  <c r="G221" i="50"/>
  <c r="G220" i="50"/>
  <c r="G219" i="50"/>
  <c r="G217" i="50"/>
  <c r="G216" i="50"/>
  <c r="G214" i="50"/>
  <c r="G213" i="50"/>
  <c r="G212" i="50"/>
  <c r="G211" i="50"/>
  <c r="G210" i="50"/>
  <c r="G209" i="50"/>
  <c r="G208" i="50"/>
  <c r="G207" i="50"/>
  <c r="G206" i="50"/>
  <c r="G205" i="50"/>
  <c r="G204" i="50"/>
  <c r="G203" i="50"/>
  <c r="G201" i="50"/>
  <c r="G200" i="50"/>
  <c r="G199" i="50"/>
  <c r="G197" i="50"/>
  <c r="G196" i="50"/>
  <c r="G195" i="50"/>
  <c r="G194" i="50"/>
  <c r="G191" i="50"/>
  <c r="G190" i="50"/>
  <c r="G188" i="50"/>
  <c r="G187" i="50"/>
  <c r="G186" i="50"/>
  <c r="G185" i="50"/>
  <c r="G184" i="50"/>
  <c r="G182" i="50"/>
  <c r="G179" i="50"/>
  <c r="G178" i="50"/>
  <c r="G177" i="50"/>
  <c r="G176" i="50"/>
  <c r="G175" i="50"/>
  <c r="G173" i="50"/>
  <c r="G172" i="50"/>
  <c r="G171" i="50"/>
  <c r="G168" i="50"/>
  <c r="G166" i="50"/>
  <c r="G164" i="50"/>
  <c r="G162" i="50"/>
  <c r="G161" i="50"/>
  <c r="G160" i="50"/>
  <c r="G159" i="50"/>
  <c r="G158" i="50"/>
  <c r="G156" i="50"/>
  <c r="G155" i="50"/>
  <c r="G154" i="50"/>
  <c r="G152" i="50"/>
  <c r="G150" i="50"/>
  <c r="G149" i="50"/>
  <c r="G148" i="50"/>
  <c r="G147" i="50"/>
  <c r="G146" i="50"/>
  <c r="G145" i="50"/>
  <c r="G144" i="50"/>
  <c r="G143" i="50"/>
  <c r="G142" i="50"/>
  <c r="G141" i="50"/>
  <c r="G140" i="50"/>
  <c r="G139" i="50"/>
  <c r="G138" i="50"/>
  <c r="G137" i="50"/>
  <c r="G136" i="50"/>
  <c r="G135" i="50"/>
  <c r="G134" i="50"/>
  <c r="G133" i="50"/>
  <c r="G132" i="50"/>
  <c r="G131" i="50"/>
  <c r="G130" i="50"/>
  <c r="G128" i="50"/>
  <c r="G127" i="50"/>
  <c r="G126" i="50"/>
  <c r="G125" i="50"/>
  <c r="G124" i="50"/>
  <c r="G123" i="50"/>
  <c r="G122" i="50"/>
  <c r="G121" i="50"/>
  <c r="G120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1" i="50"/>
  <c r="G100" i="50"/>
  <c r="G99" i="50"/>
  <c r="G97" i="50"/>
  <c r="G96" i="50"/>
  <c r="G94" i="50"/>
  <c r="G93" i="50"/>
  <c r="G92" i="50"/>
  <c r="G90" i="50"/>
  <c r="G89" i="50"/>
  <c r="G87" i="50"/>
  <c r="G86" i="50"/>
  <c r="G85" i="50"/>
  <c r="G84" i="50"/>
  <c r="G83" i="50"/>
  <c r="G81" i="50"/>
  <c r="G80" i="50"/>
  <c r="G79" i="50"/>
  <c r="G77" i="50"/>
  <c r="G76" i="50"/>
  <c r="G75" i="50"/>
  <c r="G72" i="50"/>
  <c r="G71" i="50"/>
  <c r="G70" i="50"/>
  <c r="G69" i="50"/>
  <c r="G68" i="50"/>
  <c r="G67" i="50"/>
  <c r="G66" i="50"/>
  <c r="G65" i="50"/>
  <c r="G64" i="50"/>
  <c r="G63" i="50"/>
  <c r="G61" i="50"/>
  <c r="G60" i="50"/>
  <c r="G59" i="50"/>
  <c r="G58" i="50"/>
  <c r="G57" i="50"/>
  <c r="G56" i="50"/>
  <c r="G55" i="50"/>
  <c r="G54" i="50"/>
  <c r="G52" i="50"/>
  <c r="G51" i="50"/>
  <c r="G50" i="50"/>
  <c r="G49" i="50"/>
  <c r="G48" i="50"/>
  <c r="G46" i="50"/>
  <c r="G45" i="50"/>
  <c r="G44" i="50"/>
  <c r="G43" i="50"/>
  <c r="G42" i="50"/>
  <c r="G40" i="50"/>
  <c r="G36" i="50"/>
  <c r="G35" i="50"/>
  <c r="G34" i="50"/>
  <c r="G33" i="50"/>
  <c r="G32" i="50"/>
  <c r="G30" i="50"/>
  <c r="G29" i="50"/>
  <c r="G28" i="50"/>
  <c r="G26" i="50"/>
  <c r="G25" i="50"/>
  <c r="G23" i="50"/>
  <c r="G21" i="50"/>
  <c r="G19" i="50"/>
  <c r="G18" i="50"/>
  <c r="G17" i="50"/>
  <c r="G16" i="50"/>
  <c r="G15" i="50"/>
  <c r="G13" i="50"/>
  <c r="G12" i="50"/>
  <c r="G11" i="50"/>
  <c r="J520" i="50"/>
  <c r="J521" i="50"/>
  <c r="J522" i="50"/>
  <c r="J517" i="50"/>
  <c r="J518" i="50"/>
  <c r="J519" i="50"/>
  <c r="J523" i="50"/>
  <c r="J524" i="50"/>
  <c r="J525" i="50"/>
  <c r="J526" i="50"/>
  <c r="J527" i="50"/>
  <c r="J528" i="50"/>
  <c r="J529" i="50"/>
  <c r="J530" i="50"/>
  <c r="J531" i="50"/>
  <c r="J532" i="50"/>
  <c r="J533" i="50"/>
  <c r="J534" i="50"/>
  <c r="J535" i="50"/>
  <c r="J536" i="50"/>
  <c r="J537" i="50"/>
  <c r="J538" i="50"/>
  <c r="J539" i="50"/>
  <c r="J540" i="50"/>
  <c r="J541" i="50"/>
  <c r="J542" i="50"/>
  <c r="J543" i="50"/>
  <c r="J544" i="50"/>
  <c r="J545" i="50"/>
  <c r="J546" i="50"/>
  <c r="J547" i="50"/>
  <c r="J548" i="50"/>
  <c r="J549" i="50"/>
  <c r="J550" i="50"/>
  <c r="J551" i="50"/>
  <c r="J552" i="50"/>
  <c r="J553" i="50"/>
  <c r="J554" i="50"/>
  <c r="J555" i="50"/>
  <c r="J556" i="50"/>
  <c r="J557" i="50"/>
  <c r="J558" i="50"/>
  <c r="J559" i="50"/>
  <c r="J560" i="50"/>
  <c r="J561" i="50"/>
  <c r="J562" i="50"/>
  <c r="J563" i="50"/>
  <c r="J564" i="50"/>
  <c r="J565" i="50"/>
  <c r="J566" i="50"/>
  <c r="J567" i="50"/>
  <c r="J489" i="50"/>
  <c r="J490" i="50"/>
  <c r="J491" i="50"/>
  <c r="J492" i="50"/>
  <c r="J493" i="50"/>
  <c r="J494" i="50"/>
  <c r="J495" i="50"/>
  <c r="J496" i="50"/>
  <c r="J497" i="50"/>
  <c r="J498" i="50"/>
  <c r="J499" i="50"/>
  <c r="J500" i="50"/>
  <c r="J501" i="50"/>
  <c r="J502" i="50"/>
  <c r="J503" i="50"/>
  <c r="J504" i="50"/>
  <c r="J505" i="50"/>
  <c r="J506" i="50"/>
  <c r="J507" i="50"/>
  <c r="J508" i="50"/>
  <c r="J509" i="50"/>
  <c r="J510" i="50"/>
  <c r="J511" i="50"/>
  <c r="J512" i="50"/>
  <c r="J513" i="50"/>
  <c r="J514" i="50"/>
  <c r="J515" i="50"/>
  <c r="J516" i="50"/>
  <c r="J473" i="50"/>
  <c r="J474" i="50"/>
  <c r="J475" i="50"/>
  <c r="J476" i="50"/>
  <c r="J477" i="50"/>
  <c r="J478" i="50"/>
  <c r="J479" i="50"/>
  <c r="J480" i="50"/>
  <c r="J481" i="50"/>
  <c r="J482" i="50"/>
  <c r="J483" i="50"/>
  <c r="J484" i="50"/>
  <c r="J485" i="50"/>
  <c r="J486" i="50"/>
  <c r="J487" i="50"/>
  <c r="J488" i="50"/>
  <c r="J455" i="50"/>
  <c r="J456" i="50"/>
  <c r="J457" i="50"/>
  <c r="J458" i="50"/>
  <c r="J459" i="50"/>
  <c r="J460" i="50"/>
  <c r="J461" i="50"/>
  <c r="J462" i="50"/>
  <c r="J463" i="50"/>
  <c r="J464" i="50"/>
  <c r="J465" i="50"/>
  <c r="J466" i="50"/>
  <c r="J467" i="50"/>
  <c r="J468" i="50"/>
  <c r="J469" i="50"/>
  <c r="J470" i="50"/>
  <c r="J471" i="50"/>
  <c r="J472" i="50"/>
  <c r="J452" i="50"/>
  <c r="J453" i="50"/>
  <c r="J454" i="50"/>
  <c r="J429" i="50"/>
  <c r="J430" i="50"/>
  <c r="J431" i="50"/>
  <c r="J432" i="50"/>
  <c r="J433" i="50"/>
  <c r="J434" i="50"/>
  <c r="J435" i="50"/>
  <c r="J436" i="50"/>
  <c r="J437" i="50"/>
  <c r="J438" i="50"/>
  <c r="J439" i="50"/>
  <c r="J440" i="50"/>
  <c r="J441" i="50"/>
  <c r="J442" i="50"/>
  <c r="J443" i="50"/>
  <c r="J444" i="50"/>
  <c r="J445" i="50"/>
  <c r="J446" i="50"/>
  <c r="J447" i="50"/>
  <c r="J448" i="50"/>
  <c r="J449" i="50"/>
  <c r="J450" i="50"/>
  <c r="J451" i="50"/>
  <c r="J419" i="50"/>
  <c r="J420" i="50"/>
  <c r="J421" i="50"/>
  <c r="J422" i="50"/>
  <c r="J423" i="50"/>
  <c r="J424" i="50"/>
  <c r="J425" i="50"/>
  <c r="J426" i="50"/>
  <c r="J427" i="50"/>
  <c r="J428" i="50"/>
  <c r="J382" i="50"/>
  <c r="J383" i="50"/>
  <c r="J384" i="50"/>
  <c r="J385" i="50"/>
  <c r="J386" i="50"/>
  <c r="J387" i="50"/>
  <c r="J388" i="50"/>
  <c r="J389" i="50"/>
  <c r="J390" i="50"/>
  <c r="J391" i="50"/>
  <c r="J392" i="50"/>
  <c r="J393" i="50"/>
  <c r="J394" i="50"/>
  <c r="J395" i="50"/>
  <c r="J396" i="50"/>
  <c r="J397" i="50"/>
  <c r="J398" i="50"/>
  <c r="J399" i="50"/>
  <c r="J400" i="50"/>
  <c r="J401" i="50"/>
  <c r="J402" i="50"/>
  <c r="J403" i="50"/>
  <c r="J404" i="50"/>
  <c r="J405" i="50"/>
  <c r="J406" i="50"/>
  <c r="J407" i="50"/>
  <c r="J408" i="50"/>
  <c r="J409" i="50"/>
  <c r="J410" i="50"/>
  <c r="J411" i="50"/>
  <c r="J412" i="50"/>
  <c r="J413" i="50"/>
  <c r="J414" i="50"/>
  <c r="J415" i="50"/>
  <c r="J416" i="50"/>
  <c r="J417" i="50"/>
  <c r="J418" i="50"/>
  <c r="J349" i="50"/>
  <c r="J350" i="50"/>
  <c r="J351" i="50"/>
  <c r="J352" i="50"/>
  <c r="J353" i="50"/>
  <c r="J354" i="50"/>
  <c r="J355" i="50"/>
  <c r="J356" i="50"/>
  <c r="J357" i="50"/>
  <c r="J358" i="50"/>
  <c r="J359" i="50"/>
  <c r="J360" i="50"/>
  <c r="J361" i="50"/>
  <c r="J362" i="50"/>
  <c r="J363" i="50"/>
  <c r="J364" i="50"/>
  <c r="J365" i="50"/>
  <c r="J366" i="50"/>
  <c r="J367" i="50"/>
  <c r="J368" i="50"/>
  <c r="J369" i="50"/>
  <c r="J370" i="50"/>
  <c r="J371" i="50"/>
  <c r="J372" i="50"/>
  <c r="J373" i="50"/>
  <c r="J374" i="50"/>
  <c r="J375" i="50"/>
  <c r="J376" i="50"/>
  <c r="J377" i="50"/>
  <c r="J378" i="50"/>
  <c r="J379" i="50"/>
  <c r="J380" i="50"/>
  <c r="J381" i="50"/>
  <c r="J347" i="50"/>
  <c r="J348" i="50"/>
  <c r="J344" i="50"/>
  <c r="J345" i="50"/>
  <c r="J346" i="50"/>
  <c r="J341" i="50"/>
  <c r="J342" i="50"/>
  <c r="J343" i="50"/>
  <c r="J317" i="50"/>
  <c r="J318" i="50"/>
  <c r="J319" i="50"/>
  <c r="J320" i="50"/>
  <c r="J321" i="50"/>
  <c r="J322" i="50"/>
  <c r="J323" i="50"/>
  <c r="J324" i="50"/>
  <c r="J325" i="50"/>
  <c r="J326" i="50"/>
  <c r="J327" i="50"/>
  <c r="J328" i="50"/>
  <c r="J329" i="50"/>
  <c r="J330" i="50"/>
  <c r="J331" i="50"/>
  <c r="J332" i="50"/>
  <c r="J333" i="50"/>
  <c r="J334" i="50"/>
  <c r="J335" i="50"/>
  <c r="J336" i="50"/>
  <c r="J337" i="50"/>
  <c r="J338" i="50"/>
  <c r="J339" i="50"/>
  <c r="J340" i="50"/>
  <c r="J310" i="50"/>
  <c r="J311" i="50"/>
  <c r="J312" i="50"/>
  <c r="J313" i="50"/>
  <c r="J314" i="50"/>
  <c r="J315" i="50"/>
  <c r="J316" i="50"/>
  <c r="J271" i="50"/>
  <c r="J272" i="50"/>
  <c r="J273" i="50"/>
  <c r="J274" i="50"/>
  <c r="J275" i="50"/>
  <c r="J276" i="50"/>
  <c r="J277" i="50"/>
  <c r="J278" i="50"/>
  <c r="J279" i="50"/>
  <c r="J280" i="50"/>
  <c r="J281" i="50"/>
  <c r="J282" i="50"/>
  <c r="J283" i="50"/>
  <c r="J284" i="50"/>
  <c r="J285" i="50"/>
  <c r="J286" i="50"/>
  <c r="J287" i="50"/>
  <c r="J288" i="50"/>
  <c r="J289" i="50"/>
  <c r="J290" i="50"/>
  <c r="J291" i="50"/>
  <c r="J292" i="50"/>
  <c r="J293" i="50"/>
  <c r="J294" i="50"/>
  <c r="J295" i="50"/>
  <c r="J296" i="50"/>
  <c r="J297" i="50"/>
  <c r="J298" i="50"/>
  <c r="J299" i="50"/>
  <c r="J300" i="50"/>
  <c r="J301" i="50"/>
  <c r="J302" i="50"/>
  <c r="J303" i="50"/>
  <c r="J304" i="50"/>
  <c r="J305" i="50"/>
  <c r="J306" i="50"/>
  <c r="J307" i="50"/>
  <c r="J308" i="50"/>
  <c r="J309" i="50"/>
  <c r="J266" i="50"/>
  <c r="J267" i="50"/>
  <c r="J268" i="50"/>
  <c r="J269" i="50"/>
  <c r="J270" i="50"/>
  <c r="J243" i="50"/>
  <c r="J244" i="50"/>
  <c r="J245" i="50"/>
  <c r="J246" i="50"/>
  <c r="J247" i="50"/>
  <c r="J248" i="50"/>
  <c r="J249" i="50"/>
  <c r="J250" i="50"/>
  <c r="J251" i="50"/>
  <c r="J252" i="50"/>
  <c r="J253" i="50"/>
  <c r="J254" i="50"/>
  <c r="J255" i="50"/>
  <c r="J256" i="50"/>
  <c r="J257" i="50"/>
  <c r="J258" i="50"/>
  <c r="J259" i="50"/>
  <c r="J260" i="50"/>
  <c r="J261" i="50"/>
  <c r="J262" i="50"/>
  <c r="J263" i="50"/>
  <c r="J264" i="50"/>
  <c r="J265" i="50"/>
  <c r="J211" i="50"/>
  <c r="J212" i="50"/>
  <c r="J213" i="50"/>
  <c r="J214" i="50"/>
  <c r="J215" i="50"/>
  <c r="J216" i="50"/>
  <c r="J217" i="50"/>
  <c r="J218" i="50"/>
  <c r="J219" i="50"/>
  <c r="J220" i="50"/>
  <c r="J221" i="50"/>
  <c r="J222" i="50"/>
  <c r="J223" i="50"/>
  <c r="J224" i="50"/>
  <c r="J225" i="50"/>
  <c r="J226" i="50"/>
  <c r="J227" i="50"/>
  <c r="J228" i="50"/>
  <c r="J229" i="50"/>
  <c r="J230" i="50"/>
  <c r="J231" i="50"/>
  <c r="J232" i="50"/>
  <c r="J233" i="50"/>
  <c r="J234" i="50"/>
  <c r="J235" i="50"/>
  <c r="J236" i="50"/>
  <c r="J237" i="50"/>
  <c r="J238" i="50"/>
  <c r="J239" i="50"/>
  <c r="J240" i="50"/>
  <c r="J241" i="50"/>
  <c r="J242" i="50"/>
  <c r="J208" i="50"/>
  <c r="J209" i="50"/>
  <c r="J210" i="50"/>
  <c r="J180" i="50"/>
  <c r="J181" i="50"/>
  <c r="J182" i="50"/>
  <c r="J183" i="50"/>
  <c r="J184" i="50"/>
  <c r="J185" i="50"/>
  <c r="J186" i="50"/>
  <c r="J187" i="50"/>
  <c r="J188" i="50"/>
  <c r="J189" i="50"/>
  <c r="J190" i="50"/>
  <c r="J191" i="50"/>
  <c r="J192" i="50"/>
  <c r="J193" i="50"/>
  <c r="J194" i="50"/>
  <c r="J195" i="50"/>
  <c r="J196" i="50"/>
  <c r="J197" i="50"/>
  <c r="J198" i="50"/>
  <c r="J199" i="50"/>
  <c r="J200" i="50"/>
  <c r="J201" i="50"/>
  <c r="J202" i="50"/>
  <c r="J203" i="50"/>
  <c r="J204" i="50"/>
  <c r="J205" i="50"/>
  <c r="J206" i="50"/>
  <c r="J207" i="50"/>
  <c r="J176" i="50"/>
  <c r="J177" i="50"/>
  <c r="J178" i="50"/>
  <c r="J179" i="50"/>
  <c r="J175" i="50"/>
  <c r="J150" i="50"/>
  <c r="J151" i="50"/>
  <c r="J152" i="50"/>
  <c r="J153" i="50"/>
  <c r="J154" i="50"/>
  <c r="J155" i="50"/>
  <c r="J156" i="50"/>
  <c r="J157" i="50"/>
  <c r="J158" i="50"/>
  <c r="J159" i="50"/>
  <c r="J160" i="50"/>
  <c r="J161" i="50"/>
  <c r="J162" i="50"/>
  <c r="J163" i="50"/>
  <c r="J164" i="50"/>
  <c r="J165" i="50"/>
  <c r="J166" i="50"/>
  <c r="J167" i="50"/>
  <c r="J168" i="50"/>
  <c r="J170" i="50"/>
  <c r="J171" i="50"/>
  <c r="J172" i="50"/>
  <c r="J173" i="50"/>
  <c r="J174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72" i="50"/>
  <c r="J73" i="50"/>
  <c r="J74" i="50"/>
  <c r="J75" i="50"/>
  <c r="J76" i="50"/>
  <c r="J77" i="50"/>
  <c r="J78" i="50"/>
  <c r="J79" i="50"/>
  <c r="J80" i="50"/>
  <c r="J81" i="50"/>
  <c r="J82" i="50"/>
  <c r="J83" i="50"/>
  <c r="J84" i="50"/>
  <c r="J85" i="50"/>
  <c r="J86" i="50"/>
  <c r="J87" i="50"/>
  <c r="J88" i="50"/>
  <c r="J89" i="50"/>
  <c r="J90" i="50"/>
  <c r="J91" i="50"/>
  <c r="J92" i="50"/>
  <c r="J93" i="50"/>
  <c r="J94" i="50"/>
  <c r="J95" i="50"/>
  <c r="J96" i="50"/>
  <c r="J97" i="50"/>
  <c r="J98" i="50"/>
  <c r="J99" i="50"/>
  <c r="J100" i="50"/>
  <c r="J101" i="50"/>
  <c r="J102" i="50"/>
  <c r="J103" i="50"/>
  <c r="J104" i="50"/>
  <c r="J105" i="50"/>
  <c r="J106" i="50"/>
  <c r="J107" i="50"/>
  <c r="J108" i="50"/>
  <c r="J109" i="50"/>
  <c r="J110" i="50"/>
  <c r="J111" i="50"/>
  <c r="J112" i="50"/>
  <c r="J113" i="50"/>
  <c r="J114" i="50"/>
  <c r="J115" i="50"/>
  <c r="J116" i="50"/>
  <c r="J117" i="50"/>
  <c r="J118" i="50"/>
  <c r="J119" i="50"/>
  <c r="J120" i="50"/>
  <c r="J121" i="50"/>
  <c r="J122" i="50"/>
  <c r="J123" i="50"/>
  <c r="J124" i="50"/>
  <c r="J125" i="50"/>
  <c r="J126" i="50"/>
  <c r="J127" i="50"/>
  <c r="J128" i="50"/>
  <c r="J129" i="50"/>
  <c r="J130" i="50"/>
  <c r="J131" i="50"/>
  <c r="J132" i="50"/>
  <c r="J133" i="50"/>
  <c r="J134" i="50"/>
  <c r="J135" i="50"/>
  <c r="J136" i="50"/>
  <c r="J137" i="50"/>
  <c r="J138" i="50"/>
  <c r="J139" i="50"/>
  <c r="J140" i="50"/>
  <c r="J141" i="50"/>
  <c r="J142" i="50"/>
  <c r="J143" i="50"/>
  <c r="J144" i="50"/>
  <c r="J145" i="50"/>
  <c r="J146" i="50"/>
  <c r="J147" i="50"/>
  <c r="J148" i="50"/>
  <c r="J149" i="50"/>
  <c r="J50" i="50"/>
  <c r="J51" i="50"/>
  <c r="J52" i="50"/>
  <c r="J36" i="50"/>
  <c r="J37" i="50"/>
  <c r="J38" i="50"/>
  <c r="J39" i="50"/>
  <c r="J40" i="50"/>
  <c r="J41" i="50"/>
  <c r="J42" i="50"/>
  <c r="J43" i="50"/>
  <c r="J44" i="50"/>
  <c r="J45" i="50"/>
  <c r="J46" i="50"/>
  <c r="J47" i="50"/>
  <c r="J48" i="50"/>
  <c r="J49" i="50"/>
  <c r="J35" i="50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3" i="50"/>
  <c r="J34" i="50"/>
  <c r="J9" i="50"/>
  <c r="G13" i="53" l="1"/>
  <c r="G9" i="53"/>
  <c r="G14" i="53"/>
  <c r="B42" i="50"/>
  <c r="B48" i="50"/>
  <c r="B63" i="50"/>
  <c r="G73" i="50"/>
  <c r="G74" i="50"/>
  <c r="G78" i="50"/>
  <c r="G82" i="50"/>
  <c r="G88" i="50"/>
  <c r="G91" i="50"/>
  <c r="G95" i="50"/>
  <c r="G98" i="50"/>
  <c r="G102" i="50"/>
  <c r="G103" i="50"/>
  <c r="G119" i="50"/>
  <c r="G129" i="50"/>
  <c r="G153" i="50"/>
  <c r="G157" i="50"/>
  <c r="F169" i="50"/>
  <c r="G169" i="50" s="1"/>
  <c r="G170" i="50"/>
  <c r="G174" i="50"/>
  <c r="G180" i="50"/>
  <c r="G189" i="50"/>
  <c r="B203" i="50"/>
  <c r="B204" i="50" s="1"/>
  <c r="B205" i="50" s="1"/>
  <c r="B206" i="50" s="1"/>
  <c r="B207" i="50" s="1"/>
  <c r="B208" i="50" s="1"/>
  <c r="B209" i="50" s="1"/>
  <c r="B210" i="50" s="1"/>
  <c r="B219" i="50"/>
  <c r="B228" i="50"/>
  <c r="B229" i="50" s="1"/>
  <c r="G233" i="50"/>
  <c r="G250" i="50"/>
  <c r="B283" i="50"/>
  <c r="F337" i="50"/>
  <c r="G348" i="50"/>
  <c r="B373" i="50"/>
  <c r="B374" i="50" s="1"/>
  <c r="B375" i="50" s="1"/>
  <c r="B386" i="50"/>
  <c r="F473" i="50"/>
  <c r="G473" i="50" s="1"/>
  <c r="B509" i="50"/>
  <c r="B510" i="50" s="1"/>
  <c r="B511" i="50" s="1"/>
  <c r="G685" i="53"/>
  <c r="G687" i="53"/>
  <c r="G12" i="53"/>
  <c r="G17" i="53"/>
  <c r="G18" i="53"/>
  <c r="G19" i="53"/>
  <c r="G20" i="53"/>
  <c r="G21" i="53"/>
  <c r="G24" i="53"/>
  <c r="G27" i="53"/>
  <c r="G30" i="53"/>
  <c r="G35" i="53"/>
  <c r="G36" i="53"/>
  <c r="G37" i="53"/>
  <c r="G40" i="53"/>
  <c r="G41" i="53"/>
  <c r="G42" i="53"/>
  <c r="G44" i="53"/>
  <c r="G46" i="53"/>
  <c r="G53" i="53"/>
  <c r="G56" i="53"/>
  <c r="G57" i="53"/>
  <c r="G58" i="53"/>
  <c r="G59" i="53"/>
  <c r="G60" i="53"/>
  <c r="G63" i="53"/>
  <c r="G64" i="53"/>
  <c r="G65" i="53"/>
  <c r="G66" i="53"/>
  <c r="G67" i="53"/>
  <c r="G70" i="53"/>
  <c r="G71" i="53"/>
  <c r="G72" i="53"/>
  <c r="G73" i="53"/>
  <c r="G74" i="53"/>
  <c r="G75" i="53"/>
  <c r="G76" i="53"/>
  <c r="G78" i="53"/>
  <c r="G81" i="53"/>
  <c r="G82" i="53"/>
  <c r="G83" i="53"/>
  <c r="G84" i="53"/>
  <c r="G85" i="53"/>
  <c r="G86" i="53"/>
  <c r="G87" i="53"/>
  <c r="G88" i="53"/>
  <c r="G90" i="53"/>
  <c r="G92" i="53"/>
  <c r="G98" i="53"/>
  <c r="G99" i="53"/>
  <c r="G100" i="53"/>
  <c r="G103" i="53"/>
  <c r="G104" i="53"/>
  <c r="G105" i="53"/>
  <c r="G108" i="53"/>
  <c r="G109" i="53"/>
  <c r="G110" i="53"/>
  <c r="G111" i="53"/>
  <c r="G112" i="53"/>
  <c r="G115" i="53"/>
  <c r="G116" i="53"/>
  <c r="G119" i="53"/>
  <c r="G120" i="53"/>
  <c r="G121" i="53"/>
  <c r="G124" i="53"/>
  <c r="G125" i="53"/>
  <c r="G128" i="53"/>
  <c r="G129" i="53"/>
  <c r="G130" i="53"/>
  <c r="G137" i="53"/>
  <c r="G138" i="53"/>
  <c r="G139" i="53"/>
  <c r="G140" i="53"/>
  <c r="G141" i="53"/>
  <c r="G142" i="53"/>
  <c r="G143" i="53"/>
  <c r="G144" i="53"/>
  <c r="G145" i="53"/>
  <c r="G146" i="53"/>
  <c r="G147" i="53"/>
  <c r="G148" i="53"/>
  <c r="G149" i="53"/>
  <c r="G150" i="53"/>
  <c r="G151" i="53"/>
  <c r="G155" i="53"/>
  <c r="G156" i="53"/>
  <c r="G157" i="53"/>
  <c r="G158" i="53"/>
  <c r="G159" i="53"/>
  <c r="G160" i="53"/>
  <c r="G161" i="53"/>
  <c r="G162" i="53"/>
  <c r="G163" i="53"/>
  <c r="G166" i="53"/>
  <c r="G167" i="53"/>
  <c r="G168" i="53"/>
  <c r="G169" i="53"/>
  <c r="G170" i="53"/>
  <c r="G171" i="53"/>
  <c r="G172" i="53"/>
  <c r="G173" i="53"/>
  <c r="G174" i="53"/>
  <c r="G175" i="53"/>
  <c r="G176" i="53"/>
  <c r="G177" i="53"/>
  <c r="G178" i="53"/>
  <c r="G179" i="53"/>
  <c r="G180" i="53"/>
  <c r="G181" i="53"/>
  <c r="G182" i="53"/>
  <c r="G183" i="53"/>
  <c r="G184" i="53"/>
  <c r="G185" i="53"/>
  <c r="G186" i="53"/>
  <c r="G193" i="53"/>
  <c r="G196" i="53"/>
  <c r="G197" i="53"/>
  <c r="G198" i="53"/>
  <c r="G201" i="53"/>
  <c r="G202" i="53"/>
  <c r="G203" i="53"/>
  <c r="G204" i="53"/>
  <c r="G205" i="53"/>
  <c r="G208" i="53"/>
  <c r="G211" i="53"/>
  <c r="G214" i="53"/>
  <c r="G219" i="53"/>
  <c r="G220" i="53"/>
  <c r="G221" i="53"/>
  <c r="G224" i="53"/>
  <c r="G225" i="53"/>
  <c r="G226" i="53"/>
  <c r="G228" i="53"/>
  <c r="G230" i="53"/>
  <c r="G236" i="53"/>
  <c r="G239" i="53"/>
  <c r="G240" i="53"/>
  <c r="G241" i="53"/>
  <c r="G242" i="53"/>
  <c r="G243" i="53"/>
  <c r="G246" i="53"/>
  <c r="G247" i="53"/>
  <c r="G251" i="53"/>
  <c r="G252" i="53"/>
  <c r="G253" i="53"/>
  <c r="G254" i="53"/>
  <c r="G256" i="53"/>
  <c r="G257" i="53"/>
  <c r="G258" i="53"/>
  <c r="G259" i="53"/>
  <c r="G261" i="53"/>
  <c r="G262" i="53"/>
  <c r="G263" i="53"/>
  <c r="G264" i="53"/>
  <c r="G265" i="53"/>
  <c r="G266" i="53"/>
  <c r="G267" i="53"/>
  <c r="G268" i="53"/>
  <c r="G269" i="53"/>
  <c r="G270" i="53"/>
  <c r="G271" i="53"/>
  <c r="G275" i="53"/>
  <c r="G278" i="53"/>
  <c r="G279" i="53"/>
  <c r="G282" i="53"/>
  <c r="G283" i="53"/>
  <c r="G284" i="53"/>
  <c r="G285" i="53"/>
  <c r="G286" i="53"/>
  <c r="G287" i="53"/>
  <c r="G288" i="53"/>
  <c r="G289" i="53"/>
  <c r="G292" i="53"/>
  <c r="G293" i="53"/>
  <c r="G294" i="53"/>
  <c r="G295" i="53"/>
  <c r="G296" i="53"/>
  <c r="G299" i="53"/>
  <c r="G300" i="53"/>
  <c r="G301" i="53"/>
  <c r="G302" i="53"/>
  <c r="G303" i="53"/>
  <c r="G304" i="53"/>
  <c r="G305" i="53"/>
  <c r="G306" i="53"/>
  <c r="G307" i="53"/>
  <c r="G310" i="53"/>
  <c r="G311" i="53"/>
  <c r="G312" i="53"/>
  <c r="G314" i="53"/>
  <c r="G318" i="53"/>
  <c r="G321" i="53"/>
  <c r="G322" i="53"/>
  <c r="G323" i="53"/>
  <c r="G326" i="53"/>
  <c r="G327" i="53"/>
  <c r="G328" i="53"/>
  <c r="G329" i="53"/>
  <c r="G330" i="53"/>
  <c r="G333" i="53"/>
  <c r="G334" i="53"/>
  <c r="G337" i="53"/>
  <c r="G338" i="53"/>
  <c r="G339" i="53"/>
  <c r="G342" i="53"/>
  <c r="G343" i="53"/>
  <c r="G345" i="53"/>
  <c r="G347" i="53"/>
  <c r="G349" i="53"/>
  <c r="G351" i="53"/>
  <c r="G353" i="53"/>
  <c r="G358" i="53"/>
  <c r="G361" i="53"/>
  <c r="G362" i="53"/>
  <c r="G363" i="53"/>
  <c r="G366" i="53"/>
  <c r="G367" i="53"/>
  <c r="G368" i="53"/>
  <c r="G369" i="53"/>
  <c r="G370" i="53"/>
  <c r="G373" i="53"/>
  <c r="G376" i="53"/>
  <c r="G379" i="53"/>
  <c r="G384" i="53"/>
  <c r="G385" i="53"/>
  <c r="G386" i="53"/>
  <c r="G390" i="53"/>
  <c r="G393" i="53"/>
  <c r="G394" i="53"/>
  <c r="G395" i="53"/>
  <c r="G396" i="53"/>
  <c r="G397" i="53"/>
  <c r="G400" i="53"/>
  <c r="G401" i="53"/>
  <c r="G402" i="53"/>
  <c r="G403" i="53"/>
  <c r="G404" i="53"/>
  <c r="G407" i="53"/>
  <c r="G408" i="53"/>
  <c r="G410" i="53"/>
  <c r="G412" i="53"/>
  <c r="G417" i="53"/>
  <c r="G420" i="53"/>
  <c r="G421" i="53"/>
  <c r="G422" i="53"/>
  <c r="G425" i="53"/>
  <c r="G426" i="53"/>
  <c r="G427" i="53"/>
  <c r="G428" i="53"/>
  <c r="G429" i="53"/>
  <c r="G432" i="53"/>
  <c r="G435" i="53"/>
  <c r="G438" i="53"/>
  <c r="G443" i="53"/>
  <c r="G444" i="53"/>
  <c r="G445" i="53"/>
  <c r="G448" i="53"/>
  <c r="G449" i="53"/>
  <c r="G450" i="53"/>
  <c r="G452" i="53"/>
  <c r="G454" i="53"/>
  <c r="G460" i="53"/>
  <c r="G462" i="53"/>
  <c r="G465" i="53"/>
  <c r="G466" i="53"/>
  <c r="G469" i="53"/>
  <c r="G470" i="53"/>
  <c r="G471" i="53"/>
  <c r="G474" i="53"/>
  <c r="G475" i="53"/>
  <c r="G479" i="53"/>
  <c r="G480" i="53"/>
  <c r="G481" i="53"/>
  <c r="G482" i="53"/>
  <c r="G485" i="53"/>
  <c r="G486" i="53"/>
  <c r="G487" i="53"/>
  <c r="G490" i="53"/>
  <c r="G491" i="53"/>
  <c r="G492" i="53"/>
  <c r="G493" i="53"/>
  <c r="G494" i="53"/>
  <c r="G495" i="53"/>
  <c r="G496" i="53"/>
  <c r="G497" i="53"/>
  <c r="G498" i="53"/>
  <c r="G499" i="53"/>
  <c r="G500" i="53"/>
  <c r="G502" i="53"/>
  <c r="G505" i="53"/>
  <c r="G506" i="53"/>
  <c r="G507" i="53"/>
  <c r="G508" i="53"/>
  <c r="G509" i="53"/>
  <c r="G510" i="53"/>
  <c r="G511" i="53"/>
  <c r="G512" i="53"/>
  <c r="G515" i="53"/>
  <c r="G516" i="53"/>
  <c r="G519" i="53"/>
  <c r="G520" i="53"/>
  <c r="G521" i="53"/>
  <c r="G522" i="53"/>
  <c r="G523" i="53"/>
  <c r="G524" i="53"/>
  <c r="G525" i="53"/>
  <c r="G526" i="53"/>
  <c r="G527" i="53"/>
  <c r="G528" i="53"/>
  <c r="G529" i="53"/>
  <c r="G530" i="53"/>
  <c r="G531" i="53"/>
  <c r="G532" i="53"/>
  <c r="G533" i="53"/>
  <c r="G534" i="53"/>
  <c r="G535" i="53"/>
  <c r="G536" i="53"/>
  <c r="G537" i="53"/>
  <c r="G538" i="53"/>
  <c r="G539" i="53"/>
  <c r="G540" i="53"/>
  <c r="G541" i="53"/>
  <c r="G542" i="53"/>
  <c r="G543" i="53"/>
  <c r="G545" i="53"/>
  <c r="G547" i="53"/>
  <c r="G550" i="53"/>
  <c r="G551" i="53"/>
  <c r="G552" i="53"/>
  <c r="G553" i="53"/>
  <c r="G555" i="53"/>
  <c r="G557" i="53"/>
  <c r="G559" i="53"/>
  <c r="G561" i="53"/>
  <c r="G564" i="53"/>
  <c r="G567" i="53"/>
  <c r="G568" i="53"/>
  <c r="G569" i="53"/>
  <c r="G572" i="53"/>
  <c r="G573" i="53"/>
  <c r="G574" i="53"/>
  <c r="G575" i="53"/>
  <c r="G576" i="53"/>
  <c r="G579" i="53"/>
  <c r="G580" i="53"/>
  <c r="G583" i="53"/>
  <c r="G584" i="53"/>
  <c r="G585" i="53"/>
  <c r="G588" i="53"/>
  <c r="G589" i="53"/>
  <c r="G591" i="53"/>
  <c r="G593" i="53"/>
  <c r="G598" i="53"/>
  <c r="G601" i="53"/>
  <c r="G602" i="53"/>
  <c r="G603" i="53"/>
  <c r="G604" i="53"/>
  <c r="G605" i="53"/>
  <c r="G608" i="53"/>
  <c r="G611" i="53"/>
  <c r="G614" i="53"/>
  <c r="G618" i="53"/>
  <c r="G620" i="53"/>
  <c r="G627" i="53"/>
  <c r="G630" i="53"/>
  <c r="G631" i="53"/>
  <c r="G632" i="53"/>
  <c r="G635" i="53"/>
  <c r="G636" i="53"/>
  <c r="G637" i="53"/>
  <c r="G638" i="53"/>
  <c r="G639" i="53"/>
  <c r="G642" i="53"/>
  <c r="G643" i="53"/>
  <c r="G644" i="53"/>
  <c r="G645" i="53"/>
  <c r="G648" i="53"/>
  <c r="G649" i="53"/>
  <c r="G650" i="53"/>
  <c r="G651" i="53"/>
  <c r="G654" i="53"/>
  <c r="G655" i="53"/>
  <c r="G656" i="53"/>
  <c r="G657" i="53"/>
  <c r="G662" i="53"/>
  <c r="G663" i="53"/>
  <c r="G666" i="53"/>
  <c r="G667" i="53"/>
  <c r="G668" i="53"/>
  <c r="G671" i="53"/>
  <c r="G672" i="53"/>
  <c r="G675" i="53"/>
  <c r="G676" i="53"/>
  <c r="G677" i="53"/>
  <c r="G679" i="53"/>
  <c r="G681" i="53"/>
  <c r="G29" i="53"/>
  <c r="G273" i="53"/>
  <c r="G705" i="53"/>
  <c r="G704" i="53"/>
  <c r="G703" i="53"/>
  <c r="G223" i="53"/>
  <c r="G218" i="53"/>
  <c r="G14" i="50"/>
  <c r="G538" i="50"/>
  <c r="G537" i="50"/>
  <c r="G536" i="50"/>
  <c r="G31" i="50"/>
  <c r="G27" i="50"/>
  <c r="B23" i="50"/>
  <c r="B25" i="50" s="1"/>
  <c r="B21" i="50" s="1"/>
  <c r="B15" i="50"/>
  <c r="B16" i="50" s="1"/>
  <c r="B17" i="50" s="1"/>
  <c r="B18" i="50" s="1"/>
  <c r="B19" i="50" s="1"/>
  <c r="G9" i="50"/>
  <c r="G616" i="53" l="1"/>
  <c r="G381" i="53"/>
  <c r="G413" i="53" s="1"/>
  <c r="G600" i="53"/>
  <c r="G440" i="53"/>
  <c r="G455" i="53" s="1"/>
  <c r="G32" i="53"/>
  <c r="G167" i="50"/>
  <c r="G337" i="50"/>
  <c r="F504" i="50"/>
  <c r="G504" i="50" s="1"/>
  <c r="B158" i="50"/>
  <c r="B159" i="50" s="1"/>
  <c r="B160" i="50" s="1"/>
  <c r="B284" i="50"/>
  <c r="B513" i="50"/>
  <c r="B514" i="50" s="1"/>
  <c r="B11" i="50" s="1"/>
  <c r="B326" i="50"/>
  <c r="G688" i="53"/>
  <c r="G187" i="53"/>
  <c r="G132" i="53"/>
  <c r="G354" i="53"/>
  <c r="G594" i="53"/>
  <c r="G216" i="53" l="1"/>
  <c r="G231" i="53" s="1"/>
  <c r="G47" i="53"/>
  <c r="G621" i="53"/>
  <c r="B161" i="50"/>
  <c r="B12" i="50"/>
  <c r="B13" i="50" s="1"/>
  <c r="B279" i="50"/>
  <c r="B327" i="50"/>
  <c r="B329" i="50" s="1"/>
  <c r="B462" i="50"/>
  <c r="G188" i="53"/>
  <c r="G659" i="53" l="1"/>
  <c r="B162" i="50"/>
  <c r="B463" i="50"/>
  <c r="B464" i="50" s="1"/>
  <c r="B465" i="50" s="1"/>
  <c r="B484" i="50"/>
  <c r="B485" i="50" s="1"/>
  <c r="B480" i="50"/>
  <c r="G527" i="50"/>
  <c r="G534" i="50"/>
  <c r="G529" i="50"/>
  <c r="G533" i="50"/>
  <c r="G525" i="50"/>
  <c r="G526" i="50"/>
  <c r="G535" i="50"/>
  <c r="G530" i="50"/>
  <c r="G528" i="50"/>
  <c r="G531" i="50"/>
  <c r="G682" i="53" l="1"/>
  <c r="G689" i="53" s="1"/>
  <c r="G698" i="53" s="1"/>
  <c r="B486" i="50"/>
  <c r="B487" i="50" s="1"/>
  <c r="B230" i="50"/>
  <c r="B231" i="50" s="1"/>
  <c r="B232" i="50" s="1"/>
  <c r="B154" i="50"/>
  <c r="G532" i="50"/>
  <c r="G695" i="53" l="1"/>
  <c r="G694" i="53"/>
  <c r="G692" i="53"/>
  <c r="G699" i="53" s="1"/>
  <c r="G700" i="53"/>
  <c r="G693" i="53"/>
  <c r="G701" i="53"/>
  <c r="G702" i="53"/>
  <c r="G696" i="53"/>
  <c r="G697" i="53"/>
  <c r="B200" i="50"/>
  <c r="B155" i="50"/>
  <c r="B322" i="50"/>
  <c r="G706" i="53" l="1"/>
  <c r="G708" i="53" s="1"/>
  <c r="B156" i="50"/>
  <c r="B280" i="50"/>
  <c r="B281" i="50" s="1"/>
  <c r="B201" i="50"/>
  <c r="B370" i="50"/>
  <c r="B371" i="50" s="1"/>
  <c r="B466" i="50" s="1"/>
  <c r="B488" i="50" s="1"/>
  <c r="B323" i="50" l="1"/>
  <c r="B324" i="50" l="1"/>
  <c r="B481" i="50"/>
  <c r="B482" i="50" s="1"/>
  <c r="B330" i="50" l="1"/>
  <c r="B285" i="50"/>
  <c r="B286" i="50" s="1"/>
  <c r="B287" i="50" s="1"/>
  <c r="B376" i="50"/>
  <c r="B377" i="50" s="1"/>
  <c r="B378" i="50" s="1"/>
  <c r="B379" i="50" s="1"/>
  <c r="B380" i="50" s="1"/>
  <c r="B381" i="50" s="1"/>
  <c r="B220" i="50"/>
  <c r="B221" i="50" s="1"/>
  <c r="B222" i="50" s="1"/>
  <c r="B223" i="50" s="1"/>
  <c r="B224" i="50" s="1"/>
  <c r="B225" i="50" s="1"/>
  <c r="B226" i="50" s="1"/>
  <c r="B387" i="50"/>
  <c r="B388" i="50" s="1"/>
  <c r="B389" i="50" s="1"/>
  <c r="B390" i="50" s="1"/>
  <c r="B391" i="50" s="1"/>
  <c r="B392" i="50" s="1"/>
  <c r="B393" i="50" s="1"/>
  <c r="B211" i="50"/>
  <c r="B328" i="50"/>
  <c r="B495" i="50"/>
  <c r="B496" i="50" s="1"/>
  <c r="B497" i="50" s="1"/>
  <c r="B498" i="50" s="1"/>
  <c r="B500" i="50"/>
  <c r="B501" i="50" s="1"/>
  <c r="B502" i="50" s="1"/>
  <c r="B503" i="50" s="1"/>
  <c r="B490" i="50"/>
  <c r="B491" i="50" s="1"/>
  <c r="B492" i="50" s="1"/>
  <c r="B493" i="50" s="1"/>
  <c r="B49" i="50"/>
  <c r="B50" i="50" s="1"/>
  <c r="B51" i="50" s="1"/>
  <c r="B52" i="50" s="1"/>
  <c r="B43" i="50"/>
  <c r="B44" i="50" s="1"/>
  <c r="B45" i="50" s="1"/>
  <c r="B46" i="50" s="1"/>
  <c r="B339" i="50"/>
  <c r="B340" i="50" s="1"/>
  <c r="B341" i="50" s="1"/>
  <c r="B28" i="50"/>
  <c r="B29" i="50" s="1"/>
  <c r="B30" i="50" s="1"/>
  <c r="B32" i="50" s="1"/>
  <c r="B33" i="50" s="1"/>
  <c r="B34" i="50" s="1"/>
  <c r="B296" i="50"/>
  <c r="B297" i="50" s="1"/>
  <c r="B298" i="50" s="1"/>
  <c r="B343" i="50"/>
  <c r="B344" i="50" s="1"/>
  <c r="B345" i="50" s="1"/>
  <c r="B516" i="50"/>
  <c r="B517" i="50" s="1"/>
  <c r="B518" i="50" s="1"/>
  <c r="B54" i="50"/>
  <c r="B55" i="50" s="1"/>
  <c r="B56" i="50" s="1"/>
  <c r="B166" i="50"/>
  <c r="B334" i="50"/>
  <c r="B336" i="50"/>
  <c r="B164" i="50"/>
  <c r="B168" i="50" s="1"/>
  <c r="B171" i="50" s="1"/>
  <c r="B172" i="50" s="1"/>
  <c r="B173" i="50" s="1"/>
  <c r="B175" i="50" s="1"/>
  <c r="B176" i="50" s="1"/>
  <c r="B177" i="50" s="1"/>
  <c r="B332" i="50"/>
  <c r="B291" i="50"/>
  <c r="B293" i="50"/>
  <c r="B470" i="50"/>
  <c r="B472" i="50"/>
  <c r="B468" i="50"/>
  <c r="B506" i="50"/>
  <c r="B507" i="50" s="1"/>
  <c r="B289" i="50"/>
  <c r="B184" i="50"/>
  <c r="B185" i="50" s="1"/>
  <c r="B186" i="50" s="1"/>
  <c r="B187" i="50" s="1"/>
  <c r="B188" i="50" s="1"/>
  <c r="B57" i="50" l="1"/>
  <c r="B58" i="50" s="1"/>
  <c r="B59" i="50" l="1"/>
  <c r="B60" i="50" s="1"/>
  <c r="B64" i="50" s="1"/>
  <c r="B65" i="50" s="1"/>
  <c r="B66" i="50" s="1"/>
  <c r="B67" i="50" l="1"/>
  <c r="B68" i="50" s="1"/>
  <c r="B69" i="50" s="1"/>
  <c r="B70" i="50" s="1"/>
</calcChain>
</file>

<file path=xl/sharedStrings.xml><?xml version="1.0" encoding="utf-8"?>
<sst xmlns="http://schemas.openxmlformats.org/spreadsheetml/2006/main" count="3241" uniqueCount="1038">
  <si>
    <t>TOTAL GASTOS INDIRECTOS</t>
  </si>
  <si>
    <t>CANTIDAD</t>
  </si>
  <si>
    <t>%</t>
  </si>
  <si>
    <t>ML</t>
  </si>
  <si>
    <t>P.U. (RD$)</t>
  </si>
  <si>
    <t>GASTOS INDIRECTOS</t>
  </si>
  <si>
    <t>PA</t>
  </si>
  <si>
    <t>REPLANTEO</t>
  </si>
  <si>
    <t>M</t>
  </si>
  <si>
    <t>MOVIMIENTO DE TIERRA:</t>
  </si>
  <si>
    <t>VALOR ( RD$)</t>
  </si>
  <si>
    <t>A</t>
  </si>
  <si>
    <t>Z</t>
  </si>
  <si>
    <t>VARIOS</t>
  </si>
  <si>
    <t>SUMINISTRO Y COLOCACION DE:</t>
  </si>
  <si>
    <t>MOVIMIENTO DE TIERRA</t>
  </si>
  <si>
    <t xml:space="preserve">PRELIMINARES </t>
  </si>
  <si>
    <t>9.1.2</t>
  </si>
  <si>
    <t>9.1.3</t>
  </si>
  <si>
    <t>9.1.1</t>
  </si>
  <si>
    <t>9.2.1</t>
  </si>
  <si>
    <t>9.2.2</t>
  </si>
  <si>
    <t>9.2.3</t>
  </si>
  <si>
    <t>9.2.4</t>
  </si>
  <si>
    <t>9.2.5</t>
  </si>
  <si>
    <t>9.3.1</t>
  </si>
  <si>
    <t>9.3.2</t>
  </si>
  <si>
    <t>9.3.3</t>
  </si>
  <si>
    <t>9.3.4</t>
  </si>
  <si>
    <t>9.3.5</t>
  </si>
  <si>
    <t>B</t>
  </si>
  <si>
    <t>C</t>
  </si>
  <si>
    <t>Nº</t>
  </si>
  <si>
    <t>DESCRIPCIÓN</t>
  </si>
  <si>
    <t>UD</t>
  </si>
  <si>
    <t>Ud</t>
  </si>
  <si>
    <t>Día</t>
  </si>
  <si>
    <t>1.1</t>
  </si>
  <si>
    <t>SUMINISTRO DE TUBERÍA</t>
  </si>
  <si>
    <t>COLOCACIÓN DE TUBERÍA</t>
  </si>
  <si>
    <t>Replanteo</t>
  </si>
  <si>
    <t>Ley 6-86</t>
  </si>
  <si>
    <t>Imprevistos</t>
  </si>
  <si>
    <t>M³</t>
  </si>
  <si>
    <t>Fraguache</t>
  </si>
  <si>
    <t>Cantos</t>
  </si>
  <si>
    <t>P.A.</t>
  </si>
  <si>
    <t>Remoción de carpeta asfáltica</t>
  </si>
  <si>
    <t>Relleno compactado de material c/compactador mecánico en capas de 0.20m</t>
  </si>
  <si>
    <t>REPOSICIÓN DE CARPETA ASFÁLTICA</t>
  </si>
  <si>
    <t xml:space="preserve">Imprimación sencilla </t>
  </si>
  <si>
    <t>HR</t>
  </si>
  <si>
    <t>DEMOLICIÓN DE:</t>
  </si>
  <si>
    <t>Contén</t>
  </si>
  <si>
    <t>Bote de material demolido c/camión</t>
  </si>
  <si>
    <t>REPOSICIÓN DE:</t>
  </si>
  <si>
    <t>U</t>
  </si>
  <si>
    <t>APLICACIÓN DE:</t>
  </si>
  <si>
    <t>CORTE, EXTRACCIÓN Y BOTE DE CARPETA ASFÁLTICA (L=1,370.00 M)</t>
  </si>
  <si>
    <t>Corte de Asfalto e=2" (2 lados)</t>
  </si>
  <si>
    <t>Remoción de carpeta Asfáltica</t>
  </si>
  <si>
    <t>M²</t>
  </si>
  <si>
    <t>M³E</t>
  </si>
  <si>
    <t xml:space="preserve">Excavación material compacto c/equipo </t>
  </si>
  <si>
    <t>Asiento de arena (Suministro y colocación)</t>
  </si>
  <si>
    <t>M³N</t>
  </si>
  <si>
    <t>M³S</t>
  </si>
  <si>
    <t>M³C</t>
  </si>
  <si>
    <t>Suministro de material de mina a 15 Km (Caliche) (Sujeto aprobación por la supervisión)</t>
  </si>
  <si>
    <t>De Ø12" PVC (SDR-26) c/J. G. + 4% pérdida por campana</t>
  </si>
  <si>
    <t>De Ø12" PVC (SDR-26) c/J. G.</t>
  </si>
  <si>
    <t>PRUEBA HIDROSTÁTICA</t>
  </si>
  <si>
    <t>Caja telescópica para Válvula de Compuerta (Según diseño)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</si>
  <si>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</si>
  <si>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</si>
  <si>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</si>
  <si>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D</t>
  </si>
  <si>
    <t>E</t>
  </si>
  <si>
    <t>F</t>
  </si>
  <si>
    <t>De Ø6" PVC (SDR-26) c/J. G. + 3% pérdida por campana</t>
  </si>
  <si>
    <t>G</t>
  </si>
  <si>
    <t>De Ø3" PVC (SDR-26) c/J. G. + 2% pérdida por campana</t>
  </si>
  <si>
    <t>Acera de 1.00 m (2,675M)</t>
  </si>
  <si>
    <t xml:space="preserve">De Ø3" PVC (SDR-26) c/J. G. </t>
  </si>
  <si>
    <t>Válvula de Compuerta de Ø6" H.F. de 150 PSI, Platillada, Completa (Incluye cuerpo de válvula, niple, tornillos, tuercas, juntas de goma y junta dresser)</t>
  </si>
  <si>
    <t>Válvula de Compuerta de Ø3" H.F. de 150 PSI, Platillada, Completa (Incluye cuerpo de válvula, niple, tornillos, tuercas, juntas de goma y junta dresser)</t>
  </si>
  <si>
    <t>Corte de asfalto e=2", ambos lados</t>
  </si>
  <si>
    <t>Asiento de arena (suministro y colocación)</t>
  </si>
  <si>
    <t>De Ø4" PVC (SDR-26) c/J. G. + 2% pérdida por campana</t>
  </si>
  <si>
    <t xml:space="preserve">De Ø4" PVC (SDR-26) c/J. G. </t>
  </si>
  <si>
    <t>Válvula de Compuerta de Ø4" H.F. de 150 PSI, Platillada, Completa (Incluye cuerpo de válvula, niple, tornillos, tuercas, juntas de goma y junta dresser)</t>
  </si>
  <si>
    <t>Meses</t>
  </si>
  <si>
    <t>SUB-TOTAL FASE Z</t>
  </si>
  <si>
    <t>SUB-TOTAL GENERAL</t>
  </si>
  <si>
    <t>Honorarios Profesionales</t>
  </si>
  <si>
    <t>Gastos Administrativos</t>
  </si>
  <si>
    <t>Seguros, Pólizas y Fianzas</t>
  </si>
  <si>
    <t>Gastos de Transporte</t>
  </si>
  <si>
    <t>Supervisión de la Obra</t>
  </si>
  <si>
    <t>Puesta en Marcha y Estabilización del Sistema</t>
  </si>
  <si>
    <t>Medida de Compensación Ambiental</t>
  </si>
  <si>
    <t>CODIA</t>
  </si>
  <si>
    <t>TOTAL GENERAL EN RD$</t>
  </si>
  <si>
    <t>MUROS</t>
  </si>
  <si>
    <t>GLS</t>
  </si>
  <si>
    <t>PRELIMINARES</t>
  </si>
  <si>
    <t xml:space="preserve">MOVIMIENTO DE TIERRA </t>
  </si>
  <si>
    <t xml:space="preserve">ESCALERAS: </t>
  </si>
  <si>
    <t>Visita</t>
  </si>
  <si>
    <t>Tapa metálica para acceso en techo depósito (0.80m x 0.80m) (según detalle diseño)</t>
  </si>
  <si>
    <t>Pañete exterior</t>
  </si>
  <si>
    <t>VERJA EN BLOQUES DE 6" VIOLINADOS</t>
  </si>
  <si>
    <t>Replanteo verja</t>
  </si>
  <si>
    <t>Excavación zapatas a mano</t>
  </si>
  <si>
    <t xml:space="preserve">Reposición material compactado </t>
  </si>
  <si>
    <t xml:space="preserve">Bote de material con camión d=5 km (incluye carguío y esparcimiento en botadero) </t>
  </si>
  <si>
    <t>HORMIGÓN ARMADO EN:</t>
  </si>
  <si>
    <t>Zapata de muros (0.45 x 0.25)m  - 0.87 qq/m3, f᾽c=210 kg/cm²</t>
  </si>
  <si>
    <t>Zapata  de  columnas  (0.60 x 0.60 x 0.25)m - 2.08qq/m3 f᾽c=210 kg/cm²</t>
  </si>
  <si>
    <t>Columnas de amarre (0.20 x 0.20)m - 4.36 qq/m3, f᾽c=210 kg/cm²</t>
  </si>
  <si>
    <t>Viga de amarre SNP (0.20 x 0.20)m - 2.45 qq/m3,  f᾽c=210 kg/cm²</t>
  </si>
  <si>
    <t xml:space="preserve">Viga apoyo del riel puerta corrediza L=8.40m- 2.32 qq/m3, f᾽c=210 kg/cm² </t>
  </si>
  <si>
    <t>Block 8" Ø3/8"@0.60m BNP</t>
  </si>
  <si>
    <t xml:space="preserve">Block 6" Ø3/8"@0.60m SNP violinado </t>
  </si>
  <si>
    <t>TERMINACIÓN DE SUPERFICIE</t>
  </si>
  <si>
    <t>Pañete en vigas y columnas</t>
  </si>
  <si>
    <t>PINTURA</t>
  </si>
  <si>
    <t>Pintura base blanca en vigas y columnas</t>
  </si>
  <si>
    <t xml:space="preserve">Acrílica azul turquesa en vigas y columnas </t>
  </si>
  <si>
    <t>9.4.1</t>
  </si>
  <si>
    <t>9.4.2</t>
  </si>
  <si>
    <t>INSTALACIÓN DE:</t>
  </si>
  <si>
    <t>ZONA:  III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</si>
  <si>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</si>
  <si>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MOVIMIENTO DE TIERRA: ( 837.79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</si>
  <si>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HORMIGÓN  ARMADO F᾽c=280 KG/CM² (CON LIGADORA Y BOMBA PARA VACIADO) EN:</t>
  </si>
  <si>
    <t xml:space="preserve">ENCOFRADO  METÁLICO A TODO COSTO PARA MUROS DE HORMIGÓN ARMADO  (VER DETALLE)  </t>
  </si>
  <si>
    <t>TERMINACIÓN DE SUPERFICIE:</t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</si>
  <si>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</si>
  <si>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11.10.1</t>
  </si>
  <si>
    <t>11.10.2</t>
  </si>
  <si>
    <t>11.10.3</t>
  </si>
  <si>
    <t>ACERA PERIMETRAL 0.80  M</t>
  </si>
  <si>
    <t>13.2.1</t>
  </si>
  <si>
    <t>13.2.2</t>
  </si>
  <si>
    <t>13.2.3</t>
  </si>
  <si>
    <t>13.3.1</t>
  </si>
  <si>
    <t>13.3.2</t>
  </si>
  <si>
    <t>13.4.1</t>
  </si>
  <si>
    <t>13.5.1</t>
  </si>
  <si>
    <t>M³c</t>
  </si>
  <si>
    <t>Bote material c/equipo D=5 Km</t>
  </si>
  <si>
    <t>3.3.1</t>
  </si>
  <si>
    <t>3.3.2</t>
  </si>
  <si>
    <t>Regado, nivelado y perfilado con equipo</t>
  </si>
  <si>
    <t>3.3.3</t>
  </si>
  <si>
    <t>Compactado y mojado con equipo</t>
  </si>
  <si>
    <t xml:space="preserve">Conformación de cunetas </t>
  </si>
  <si>
    <t>Encache con e=0.20m.</t>
  </si>
  <si>
    <t>HORMIGON ARMADO F'c=280 KG/CM² EN:</t>
  </si>
  <si>
    <t>Zabaleta interior</t>
  </si>
  <si>
    <t>SUMINISTRO Y DOSIFICACION DE:</t>
  </si>
  <si>
    <t>Aditivo impermeabilizante para hormigones estructurales.</t>
  </si>
  <si>
    <t>Junta hidrofilica de Bentonita Hidroexpansiva</t>
  </si>
  <si>
    <t>Niple pasamuro Ø12" x 16", platillado en un extremo.</t>
  </si>
  <si>
    <t>Niple pasamuro Ø8" x 16", platillado en un extremo.</t>
  </si>
  <si>
    <t>Niple Ø12" x 24", platillado en un extremo.</t>
  </si>
  <si>
    <t>Niple Ø12" x 6", platillado en un extremo.</t>
  </si>
  <si>
    <t>Codo Ø12" x 90º, platillado en un extremo.</t>
  </si>
  <si>
    <t>Codo Ø8" x 90º, platillado en un extremo.</t>
  </si>
  <si>
    <t>Codo Ø12" x 90º.</t>
  </si>
  <si>
    <t>Codo Ø8" x 90º.</t>
  </si>
  <si>
    <t xml:space="preserve">Tee Ø12" x Ø12". </t>
  </si>
  <si>
    <t xml:space="preserve">Tee Ø8" x Ø8". </t>
  </si>
  <si>
    <t xml:space="preserve">Cruz Ø12" x Ø12". </t>
  </si>
  <si>
    <t>Tubería acero Ø12" SCH-40.</t>
  </si>
  <si>
    <t>Tubería acero Ø8" SCH-40.</t>
  </si>
  <si>
    <t>Tornillo acero Ø7/8" X 4" c/tuerca y arandela de presión.</t>
  </si>
  <si>
    <t>Tornillo acero Ø3/4" X 3" c/tuerca y arandela de presión.</t>
  </si>
  <si>
    <t>Junta de goma para platillo Ø12"</t>
  </si>
  <si>
    <t>Junta de goma para platillo Ø8"</t>
  </si>
  <si>
    <t>Registro para válvulas By-Pass.</t>
  </si>
  <si>
    <t>Registro para válvulas desagüe y rebose #2.</t>
  </si>
  <si>
    <t>Apoyo en H.S. de VC Ø12" H.F</t>
  </si>
  <si>
    <t>Alquiler equipo y mano de obra soldadura</t>
  </si>
  <si>
    <t xml:space="preserve">Interior  Acero Inox. (VER DETALLE PLANO) h=6,60m  </t>
  </si>
  <si>
    <t xml:space="preserve">Exterior  H.G. (VER DETALLE PLANO) h=5,75m  </t>
  </si>
  <si>
    <t>Tapa registro acceso en techo tanque en Acero Inox..</t>
  </si>
  <si>
    <t xml:space="preserve">Relleno compactado de material c/compactador mecánico </t>
  </si>
  <si>
    <t>Escalera interior acero inoxidable H = 7.00 m (Según detalle de diseño)</t>
  </si>
  <si>
    <t>Escalera exterior H.N. c/protección anticaída H 7.10m (según detalle de diseño)</t>
  </si>
  <si>
    <t>Barandas en Techo en Tubos Ø3/4" Galvanizado</t>
  </si>
  <si>
    <t>Ventilación de Techo (Ver Detalle)</t>
  </si>
  <si>
    <t>Registro H.A. P/Válvula (1.60 x1.50x 3.10) M</t>
  </si>
  <si>
    <t>Registro H.A. P/Vávula (2.90 x2.40x 1.77 )M</t>
  </si>
  <si>
    <t>Excavación Zapatas a Mano</t>
  </si>
  <si>
    <t>Reposición Material Compactado</t>
  </si>
  <si>
    <t>Bote de Material con Camión en Situ</t>
  </si>
  <si>
    <r>
      <t>MOVIMIENTO DE TIERRA PARA TUBERÍAS (63.07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</si>
  <si>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Codo 12" x 45º </t>
  </si>
  <si>
    <t xml:space="preserve">Niple de Ø12"x36" </t>
  </si>
  <si>
    <t xml:space="preserve">Codo 12" x 90º </t>
  </si>
  <si>
    <t xml:space="preserve">Tee 12"x12" </t>
  </si>
  <si>
    <t xml:space="preserve">Yee 12"x12" </t>
  </si>
  <si>
    <t>Tubería de Ø12" SCH-40</t>
  </si>
  <si>
    <t>Limpieza de  Área (Corte y Desbrose a Mano)</t>
  </si>
  <si>
    <t xml:space="preserve">Replanteo </t>
  </si>
  <si>
    <t>De Ø8" PVC (SDR-26) c/J. G. + 4% pérdida por campana</t>
  </si>
  <si>
    <t xml:space="preserve">De Ø8" PVC (SDR-26) c/J. G. </t>
  </si>
  <si>
    <t xml:space="preserve">De Ø6" PVC (SDR-26) c/J. G. </t>
  </si>
  <si>
    <t>SUMINISTRO Y COLOCACIÓN DE PIEZAS ESPECIALES, VALVULAS Y REGISTROS PARA VALVULAS:</t>
  </si>
  <si>
    <t xml:space="preserve">Acera de 1.00m </t>
  </si>
  <si>
    <t>Transporte de asfalto, Distancia = 69 km apróx.</t>
  </si>
  <si>
    <t xml:space="preserve">De Ø12" PVC (SDR-21) C/J.G.. </t>
  </si>
  <si>
    <t>De Ø12" PVC (SDR-21) C/J.G.. + 4% pérdida por campana</t>
  </si>
  <si>
    <t xml:space="preserve">Relleno de reposición compactado de material c/compactador mecánico </t>
  </si>
  <si>
    <t>Replanteo y Control topográfico</t>
  </si>
  <si>
    <t xml:space="preserve">Explanación de terreno c/equipo  (incluye el corte para conformación de  taludes) </t>
  </si>
  <si>
    <t xml:space="preserve">Pañete exterior </t>
  </si>
  <si>
    <t>Pañete interior pulido</t>
  </si>
  <si>
    <t>Fino losa de fondo, pulido</t>
  </si>
  <si>
    <t>Fino techo</t>
  </si>
  <si>
    <t xml:space="preserve">INSTALACIONES ENTRADA, SALIDA, DESAGUE, REBOSE Y BY-PASS (SUMINISTRO Y COLOCACIÓN) PIEZAS ESPECIALES ACERO SCH-40 C/PROTECCIÓN ANTICORROSIVA </t>
  </si>
  <si>
    <t>Excavación  material compacto c/equipo para fundación</t>
  </si>
  <si>
    <r>
      <t>HORMIGÓN ARMADO F</t>
    </r>
    <r>
      <rPr>
        <b/>
        <sz val="10"/>
        <rFont val="Calibri"/>
        <family val="2"/>
      </rPr>
      <t>'</t>
    </r>
    <r>
      <rPr>
        <b/>
        <sz val="10"/>
        <rFont val="Arial"/>
        <family val="2"/>
      </rPr>
      <t>C=210/CM2 EN:</t>
    </r>
  </si>
  <si>
    <t>Fraguache en vigas y columnas</t>
  </si>
  <si>
    <t>13.3.3</t>
  </si>
  <si>
    <t>13.3.4</t>
  </si>
  <si>
    <t>13.3.5</t>
  </si>
  <si>
    <t>13.5.2</t>
  </si>
  <si>
    <t>13.5.3</t>
  </si>
  <si>
    <t>13.6.1</t>
  </si>
  <si>
    <t>13.6.2</t>
  </si>
  <si>
    <t>Pintura Base Blanca en exterior</t>
  </si>
  <si>
    <t>Pintura Acrílica Azul  en exterior</t>
  </si>
  <si>
    <t xml:space="preserve">Pañete interior pulido </t>
  </si>
  <si>
    <t xml:space="preserve">Fino losa de fondo, pulido </t>
  </si>
  <si>
    <t>Válvula de Compuerta Ø12" H.F., platillada.</t>
  </si>
  <si>
    <t>Válvula de Compuerta Ø8" H.F., platillada.</t>
  </si>
  <si>
    <t>Pintura acrílica  exterior (inc. pintura base)</t>
  </si>
  <si>
    <t xml:space="preserve">MOVIMIENTO DE TIERRA PARA TUBERÍAS </t>
  </si>
  <si>
    <t>15.2.1</t>
  </si>
  <si>
    <t>15.2.2</t>
  </si>
  <si>
    <t>15.2.3</t>
  </si>
  <si>
    <t>15.3.1</t>
  </si>
  <si>
    <t>15.3.2</t>
  </si>
  <si>
    <t>15.3.3</t>
  </si>
  <si>
    <t>15.3.4</t>
  </si>
  <si>
    <t>15.3.5</t>
  </si>
  <si>
    <t>15.4.1</t>
  </si>
  <si>
    <t>15.4.2</t>
  </si>
  <si>
    <t>15.5.1</t>
  </si>
  <si>
    <t>15.5.2</t>
  </si>
  <si>
    <t>15.5.3</t>
  </si>
  <si>
    <t>15.6.2</t>
  </si>
  <si>
    <t>15.6.1</t>
  </si>
  <si>
    <t>CORTE Y EXTRACCIÓN DE ASFALTO (L=2,810 M)</t>
  </si>
  <si>
    <t>SUMINISTRO Y COLOCACIÓN DE PIEZAS ESPECIALES:</t>
  </si>
  <si>
    <t>SUMINISTRO Y COLOCACIÓN DE  VALVULAS :</t>
  </si>
  <si>
    <t>Válvula de Compuerta de Ø2" H.F. de 150 PSI, Platillada, Completa (Incluye cuerpo de válvula, niple, tornillos, tuercas, juntas de goma y junta dresser)</t>
  </si>
  <si>
    <t>CORTE Y EXTRACCIÓN DE ASFALTO (L=880.56 M)</t>
  </si>
  <si>
    <t>LÍNEA DE CONDUCCIÓN  (DESDE PLANTA  POTABILIZADORA DE 200 LPS HASTA ESTACION DE BOMBEO)</t>
  </si>
  <si>
    <t>De Ø24" PVC (SDR-26) c/J. G.</t>
  </si>
  <si>
    <t>De Ø24" PVC (SDR-26) c/J. G. + 7% pérdida por campana</t>
  </si>
  <si>
    <t>Bote material sobrante c/camión Dist=5Km (Incluye esparcimiento en botadero)</t>
  </si>
  <si>
    <t>Suministro de material de mina a 15 Km (Caliche) (Sujeto aprobación por la Supervisión)</t>
  </si>
  <si>
    <t>SUB TOTAL A</t>
  </si>
  <si>
    <t>SUB TOTAL FASE B</t>
  </si>
  <si>
    <t xml:space="preserve">CAMINO DE ACCESO A DEPÓSITO REGULADOR </t>
  </si>
  <si>
    <t xml:space="preserve">CONSTRUCCION DE CUNETA ENCACHADA, e=0.20 m L= 49.92 m  </t>
  </si>
  <si>
    <t>D-1</t>
  </si>
  <si>
    <t>D-2</t>
  </si>
  <si>
    <t>Válvula de Compuerta Platillada ø12" H.F 200 PSI completa</t>
  </si>
  <si>
    <t>SUB-TOTAL FASE D</t>
  </si>
  <si>
    <t>Bote material  c/camión Dist=5Km (Incluye esparcimiento en botadero)</t>
  </si>
  <si>
    <t>SUB TOTAL FASE C</t>
  </si>
  <si>
    <t>Corte de material compacto con equipo.</t>
  </si>
  <si>
    <t>H</t>
  </si>
  <si>
    <t>SUB TOTAL H</t>
  </si>
  <si>
    <t>SUMINISTRO Y COLOCACIÓN DE ACOMETIDAS EN POLIETILENO  DE Ø3"</t>
  </si>
  <si>
    <t xml:space="preserve">Acometidas Urbanas </t>
  </si>
  <si>
    <t xml:space="preserve">Acometidas Rurales </t>
  </si>
  <si>
    <t xml:space="preserve"> ITBIS  (Ley 07-2007)</t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</si>
  <si>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Gls pintados amarillo tráfico con cinta lumínica, pasarelas de madera y hombres con banderolas, chalecos y cascos de seguridad)</t>
    </r>
  </si>
  <si>
    <t>REPARACIÓN DE SERVICIOS EXISTENTES</t>
  </si>
  <si>
    <t>USO BOMBAS DE ACHIQUE</t>
  </si>
  <si>
    <t>Achique Ø3" (5,5 HP)</t>
  </si>
  <si>
    <t>SUMINISTRO TUBERÍAS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</si>
  <si>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</si>
  <si>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</si>
  <si>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</si>
  <si>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</si>
  <si>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</si>
  <si>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SUMINISTRO DE:</t>
  </si>
  <si>
    <t>Coupling Ø1/2" PVC</t>
  </si>
  <si>
    <t>CouplingOUPLING 3/4" PVC</t>
  </si>
  <si>
    <t>Coupling 1" PVC</t>
  </si>
  <si>
    <t>Coupling Ø2" PVC</t>
  </si>
  <si>
    <t>Junta mecánica tipo Dresser Ø3" 150 PSI</t>
  </si>
  <si>
    <t xml:space="preserve">MANO DE OBRA </t>
  </si>
  <si>
    <t>Maestro plomero (1H)</t>
  </si>
  <si>
    <t>Días</t>
  </si>
  <si>
    <t>Peon (2H)</t>
  </si>
  <si>
    <t>Transporte de asfalto, Distancia = 69km apróx.</t>
  </si>
  <si>
    <t>Transporte de asfalto, Distancia =69 km apróx.</t>
  </si>
  <si>
    <t>Bote material asfaltico  c/camión Dist=5Km (Incluye esparcimiento en botadero)</t>
  </si>
  <si>
    <t>Bote material  asfaltico c/camión Dist=5Km (Incluye esparcimiento en botadero)</t>
  </si>
  <si>
    <t>Bote material asfaltico c/camión Dist=5Km (Incluye esparcimiento en botadero)</t>
  </si>
  <si>
    <t xml:space="preserve">Obra: </t>
  </si>
  <si>
    <t>INGENIERÍA Y TOPOGRAFÍA DE CAMPO</t>
  </si>
  <si>
    <t xml:space="preserve">Zapata de muros 2.46 qq/m³ </t>
  </si>
  <si>
    <t>Zapata columna C1,   3.28 qq/m³</t>
  </si>
  <si>
    <t>Losa de fondo, e=0.20 m - 0.78 qq/m³</t>
  </si>
  <si>
    <r>
      <t>Hormigón ciclópeo, e= 0.05m para nivelación fundación, F</t>
    </r>
    <r>
      <rPr>
        <sz val="10"/>
        <rFont val="Calibri"/>
        <family val="2"/>
      </rPr>
      <t>'c</t>
    </r>
    <r>
      <rPr>
        <sz val="10"/>
        <rFont val="Arial"/>
        <family val="2"/>
      </rPr>
      <t>=140Kg/Cm².</t>
    </r>
  </si>
  <si>
    <r>
      <rPr>
        <b/>
        <sz val="10"/>
        <rFont val="Arial"/>
        <family val="2"/>
      </rPr>
      <t>ALQUILER ANDAMIOS</t>
    </r>
    <r>
      <rPr>
        <sz val="10"/>
        <rFont val="Arial"/>
        <family val="2"/>
      </rPr>
      <t xml:space="preserve"> (incluye armado y desintalación)</t>
    </r>
  </si>
  <si>
    <t>M³E/Km</t>
  </si>
  <si>
    <t>Válvula de Compuerta de Ø2"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</si>
  <si>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</si>
  <si>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 pintados amarillo tráfico con cinta lumínica, pasarelas de madera y hombres con banderolas, chalecos y cascos de seguridad)</t>
    </r>
  </si>
  <si>
    <t>Block 8" Ø3/8"@0.60 m BNP</t>
  </si>
  <si>
    <t xml:space="preserve">Block 6" Ø3/8"@0.60 m SNP violinado </t>
  </si>
  <si>
    <t>EMBELLECIMIENTO CON GRAVILLA</t>
  </si>
  <si>
    <t>LOGO Y LETRERO DE INAPA</t>
  </si>
  <si>
    <t xml:space="preserve">CONSTRUCCIÓN DE CUNETA ENCACHADA, e=0.20 m, L= 17 m  </t>
  </si>
  <si>
    <t>DESMONTE Y CORTE DE CAPA VEGETAL</t>
  </si>
  <si>
    <t>RELLENO PARA CONFORMAR RASANTE Y BASE DEL CAMINO</t>
  </si>
  <si>
    <t>Encache con e=0.20 m</t>
  </si>
  <si>
    <t xml:space="preserve">Zapata de muros, e=0.60 m -  2.51 qq/m³ ( Incluye Zapata columna C2 )  </t>
  </si>
  <si>
    <t>Zapata columna C1, e=0.60 m -  1.70 qq/m³</t>
  </si>
  <si>
    <t>Losa de fondo, e=0.20 m - 2.12 qq/m³</t>
  </si>
  <si>
    <t>Columna C2, (0.45m x 0.45m) - 5.72 qq/m³</t>
  </si>
  <si>
    <t xml:space="preserve">Zabaleta (Ruedo) H.S., e=0.65 m </t>
  </si>
  <si>
    <t>Columna central C1,  (0.55m x 0.55m ) - 5.27 qq/m³</t>
  </si>
  <si>
    <t>Muros, e=0.35 m -  3.17 qq/m³</t>
  </si>
  <si>
    <t>Vigas, (0.30m x 0.50m ) - 3.43 qq/m³</t>
  </si>
  <si>
    <t>Losa de techo, e=0.15 m - 1.80 qq/m³</t>
  </si>
  <si>
    <t>Ventilación de techo. Incluye Rejilla malla metálica</t>
  </si>
  <si>
    <r>
      <t>Hormigón ciclópeo, e= 0.05 m para nivelación fundación, F</t>
    </r>
    <r>
      <rPr>
        <sz val="10"/>
        <rFont val="Calibri"/>
        <family val="2"/>
      </rPr>
      <t>'c</t>
    </r>
    <r>
      <rPr>
        <sz val="10"/>
        <rFont val="Arial"/>
        <family val="2"/>
      </rPr>
      <t>=140Kg/cm².</t>
    </r>
  </si>
  <si>
    <t>SUMINISTRO Y COLOCACIÓN DE PIEZAS ESPECIALES  ENTRADA, SALIDA, DESAGÜE, REBOSE Y BY-PASS EN ACERO SCH-40, CON PROTECCIÓN ANTICORROSIVA.</t>
  </si>
  <si>
    <t>Junta mecanica tipo Dresser Ø12"</t>
  </si>
  <si>
    <t>Junta mecanica tipo Dresser Ø8"</t>
  </si>
  <si>
    <r>
      <rPr>
        <b/>
        <sz val="10"/>
        <rFont val="Arial"/>
        <family val="2"/>
      </rPr>
      <t>ALAMBRE GALVANIZADO TIPO TRINCHERA. I</t>
    </r>
    <r>
      <rPr>
        <sz val="10"/>
        <rFont val="Arial"/>
        <family val="2"/>
      </rPr>
      <t>ncluye  soporte metalicos para  alambre trinchera con angulares de 1½"x 3/16" + planchuela de anclaje y mano de obra de soldadura, cada 2 m (según diseño)</t>
    </r>
  </si>
  <si>
    <r>
      <rPr>
        <b/>
        <sz val="10"/>
        <rFont val="Arial"/>
        <family val="2"/>
      </rPr>
      <t xml:space="preserve">PUERTA CORREDIZA </t>
    </r>
    <r>
      <rPr>
        <sz val="10"/>
        <rFont val="Arial"/>
        <family val="2"/>
      </rPr>
      <t>L=4.0 m (Incluye angular del riel, rodamientos y demas accesorios de instalación) (según detalle de diseño)</t>
    </r>
  </si>
  <si>
    <t>Suministro de material de mina a 15 km (Caliche) (Sujeto aprobación por la supervisión)</t>
  </si>
  <si>
    <t>RED DE DISTRIBUCIÓN</t>
  </si>
  <si>
    <r>
      <rPr>
        <b/>
        <sz val="10"/>
        <rFont val="Arial"/>
        <family val="2"/>
      </rPr>
      <t>CAMPAMENTO. I</t>
    </r>
    <r>
      <rPr>
        <sz val="10"/>
        <rFont val="Arial"/>
        <family val="2"/>
      </rPr>
      <t>ncluye alquiler del solar con o sin casa  y caseta de materiales)</t>
    </r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</si>
  <si>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16' x 10' impresión Full Color conteniendo logo de INAPA, nombre de proyecto y contratista. estructura en tubos galvanizados 1</t>
    </r>
    <r>
      <rPr>
        <sz val="10"/>
        <rFont val="Abadi"/>
        <family val="2"/>
        <charset val="1"/>
      </rPr>
      <t>½</t>
    </r>
    <r>
      <rPr>
        <sz val="10"/>
        <rFont val="Arial"/>
        <family val="2"/>
      </rPr>
      <t>"x 1½" y soportes en tubo cuadrado 16" x 10"</t>
    </r>
  </si>
  <si>
    <t>LÍNEA DE IMPULSION (DESDE ESTACION DE BOMBEO  EXISTENTE DE 1,518 M3 HASTA DEPOSITO REGULADOR DE 2,000 M3)</t>
  </si>
  <si>
    <t xml:space="preserve">CONSTRUCCIÓN DEPÓSITO REGULADOR H.A. CON CAPACIDAD. 1,300 M³ SUPERFICIAL </t>
  </si>
  <si>
    <t>I</t>
  </si>
  <si>
    <t>Iluminación provisional dentro del deposito (Alambrado, rosetas, y demás accesorios. Incluye mano de obra)</t>
  </si>
  <si>
    <t>LIMPIEZA Y REMOCION DE ESCOMBROS</t>
  </si>
  <si>
    <t>Limpieza y desbroce de maleza a mano en área exterior del deposito</t>
  </si>
  <si>
    <t xml:space="preserve">Limpieza y remoción de sedimentos y basura en interior de las cámaras </t>
  </si>
  <si>
    <t>Limpieza y remoción de escombros en registros de entrada y salida del deposito</t>
  </si>
  <si>
    <t>Remoción de sedimentos adheridos a las paredes y fondo del deposito (Incluye alquiler de bomba a presión, mano de obra y limpieza)</t>
  </si>
  <si>
    <t>Bote de material con camión (dist. 5km, incluye carguío y  esparcimiento en botadero) (Sujeto aprobación de la supervisión)</t>
  </si>
  <si>
    <t xml:space="preserve">REHABILITACION INFRAESTRUCTURA FISICA </t>
  </si>
  <si>
    <t>Aplicación de inhibidor de corrosión (Incluye limpieza previa de oxido con productos químicos para tales fines)</t>
  </si>
  <si>
    <t>Demolición de muros H.A. para huecos de puertas (Dim. Aprox.: 1.20mx1.50m) para interconexión de cámaras en interior del deposito (Incluye alquiler de taladro demoledor, mano de obra y bote de escombros)</t>
  </si>
  <si>
    <t>Corte de estructura de escalera no reutilizable en interior de deposito (2U)</t>
  </si>
  <si>
    <t>Bote de escombros de demolición con camión (dist. 5km, incluye carguío y  esparcimiento en botadero)</t>
  </si>
  <si>
    <t>TERMINACION DE SUPERFICIE</t>
  </si>
  <si>
    <t>Fraguachado  losa de techo (Incluye piqueteo y aplicación de aditivo para pañete)</t>
  </si>
  <si>
    <t>Fino techo, con aditivo  impermeabilizante</t>
  </si>
  <si>
    <t>Pintura interior con recubrimiento epóxico de grado sanitario para superficies húmedas, color blanco (Incluye muros, columnas y vigas)</t>
  </si>
  <si>
    <t>DESMONTAR VALVULA COMPUERTA AVERIADA EN LINEAS DE ENTRADA Y SALIDA DEL DEPOSITO</t>
  </si>
  <si>
    <t>SUMINISTRO E INTALACION DE:</t>
  </si>
  <si>
    <t>Tubería acero Ø20" SCH-40 (Incluye mano de obra, movimiento de tierra, bote de escombros, grúa y prueba de estanqueidad) (Sujeto aprobación de la supervisión)</t>
  </si>
  <si>
    <t>Válvulas de Compuerta Ø24" H.F. platillada (completa)</t>
  </si>
  <si>
    <t>Válvulas de Compuerta Ø20" H.F. platillada (completa)</t>
  </si>
  <si>
    <t>Válvulas de Compuerta Ø16" H.F. platillada (completa)</t>
  </si>
  <si>
    <t>Escalera interior acero inoxidable L=1.80m, (según diseño)</t>
  </si>
  <si>
    <t>Ventilación de techo en tubería acero Ø12" SCH-30 (según diseño)</t>
  </si>
  <si>
    <t>Tapa registro acceso para registros 1mx1m metálica</t>
  </si>
  <si>
    <t>Tapa metálica para registro acceso en techo tanque (1mx1m)</t>
  </si>
  <si>
    <t xml:space="preserve">LOGO DE INAPA </t>
  </si>
  <si>
    <t>LIMPIEZA FINAL</t>
  </si>
  <si>
    <t>Demolición de restos de verja anterior deteriorada no recuperable (Incluye muros, zabaleta estructural y demás)</t>
  </si>
  <si>
    <t>Bote de material resultante de demolición con camión d=5 km (incluye carguío y esparcimiento en botadero) (Sujeto aprobación de la supervisión)</t>
  </si>
  <si>
    <t>Puerta corrediza Long=4.0 m (incluye angular del riel, rodamientos y demás accesorios de instalación), según diseño</t>
  </si>
  <si>
    <r>
      <t>Confección de hueco en cámaras 1.50mx1.20m (e</t>
    </r>
    <r>
      <rPr>
        <i/>
        <sz val="10"/>
        <rFont val="Arial"/>
        <family val="2"/>
      </rPr>
      <t>=</t>
    </r>
    <r>
      <rPr>
        <sz val="10"/>
        <rFont val="Arial"/>
        <family val="2"/>
      </rPr>
      <t>0.35m) (Incluye: repello, terminación de pañete corte de varillas y confección de cantos)</t>
    </r>
  </si>
  <si>
    <r>
      <t>CONSTRUCCIÓN DEPÓSITO REGULADOR H.A SUPERFICIAL 2,000 M</t>
    </r>
    <r>
      <rPr>
        <b/>
        <vertAlign val="superscript"/>
        <sz val="10"/>
        <rFont val="Arial"/>
        <family val="2"/>
      </rPr>
      <t>3</t>
    </r>
  </si>
  <si>
    <r>
      <t>DEPÓSITO REGULADOR H.A. SUPERFICIAL  2,000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, CIRCULAR 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</si>
  <si>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</si>
  <si>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r>
      <t>Muro Circular 0.35 m - 2.98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</si>
  <si>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Columna C1 (0.60x0.60) m - 4.71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Central</t>
    </r>
  </si>
  <si>
    <r>
      <t>Columna C2 (4 ud) (0.50x0.50) m - 4.15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</si>
  <si>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Viga V1 (0.30x0.50) m - 3.16 qq/m</t>
    </r>
    <r>
      <rPr>
        <vertAlign val="superscript"/>
        <sz val="10"/>
        <rFont val="Arial"/>
        <family val="2"/>
      </rPr>
      <t>3</t>
    </r>
  </si>
  <si>
    <r>
      <t>Losa de Techo 0.15 m - 1.80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</si>
  <si>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Zabaleta H.A. ( 0.60 x 0.60) m - 1.89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</si>
  <si>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HORMIGÓN ARMADO F</t>
    </r>
    <r>
      <rPr>
        <b/>
        <sz val="10"/>
        <rFont val="Calibri"/>
        <family val="2"/>
      </rPr>
      <t>'</t>
    </r>
    <r>
      <rPr>
        <b/>
        <sz val="10"/>
        <rFont val="Arial"/>
        <family val="2"/>
      </rPr>
      <t>c=210/CM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</si>
  <si>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r>
      <t>Zapata de  Muros (0.45 x 0.25) m  - 0.87 qq/m</t>
    </r>
    <r>
      <rPr>
        <vertAlign val="superscript"/>
        <sz val="10"/>
        <rFont val="Arial"/>
        <family val="2"/>
      </rPr>
      <t>3</t>
    </r>
  </si>
  <si>
    <r>
      <t>Zapata de  Columnaas  (0.60 x 0.60 x 0.25) m - 2.08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</si>
  <si>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Columna de Amarre (0.20 x 0.20) m - 4.36 qq/m</t>
    </r>
    <r>
      <rPr>
        <vertAlign val="superscript"/>
        <sz val="10"/>
        <rFont val="Arial"/>
        <family val="2"/>
      </rPr>
      <t>3</t>
    </r>
  </si>
  <si>
    <r>
      <t>Viga de 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</t>
    </r>
  </si>
  <si>
    <r>
      <t>Viga apoyo del Riel Puerta Corrediza L=8.40 m - 2.32 qq/m</t>
    </r>
    <r>
      <rPr>
        <vertAlign val="superscript"/>
        <sz val="10"/>
        <rFont val="Arial"/>
        <family val="2"/>
      </rPr>
      <t>3</t>
    </r>
  </si>
  <si>
    <r>
      <t>CONSTRUCCIÓN DEPÓSITO REGULADOR DE 1,300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H.A.</t>
    </r>
  </si>
  <si>
    <r>
      <t>CAMINO DE ACCESO DEPÓSITO REGULADOR DE 1,300 M</t>
    </r>
    <r>
      <rPr>
        <b/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</si>
  <si>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ALQUILER DE ANDAMIOS</t>
    </r>
    <r>
      <rPr>
        <sz val="10"/>
        <rFont val="Arial"/>
        <family val="2"/>
      </rPr>
      <t xml:space="preserve"> (incluye armado y desintalación)</t>
    </r>
  </si>
  <si>
    <r>
      <t>Zapata de  Columnas  (0.60 x 0.60 x 0.25) m - 2.08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</si>
  <si>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Viga de  Amarre SNP (0.20 x 0.20) m - 2.45 qq/m</t>
    </r>
    <r>
      <rPr>
        <vertAlign val="superscript"/>
        <sz val="10"/>
        <rFont val="Arial"/>
        <family val="2"/>
      </rPr>
      <t>3</t>
    </r>
  </si>
  <si>
    <r>
      <t>Viga apoyo del Riel Puerta Corrediza L=8.40 m- 2.32 qq/m</t>
    </r>
    <r>
      <rPr>
        <vertAlign val="superscript"/>
        <sz val="10"/>
        <rFont val="Arial"/>
        <family val="2"/>
      </rPr>
      <t>3</t>
    </r>
  </si>
  <si>
    <r>
      <t>LÍNEA DE CONDUCCIÓN  (DESDE  DEPOSITO REGULADOR 1,300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HASTA TUBERIA DE Ø24")</t>
    </r>
  </si>
  <si>
    <r>
      <t>LÍNEA DE CONDUCCIÓN  (DESDE  DEPOSITO REGULADOR 2,000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HASTA COMUNIDAD KM3-KM5)</t>
    </r>
  </si>
  <si>
    <t>Embellecimiento area exterior con grava</t>
  </si>
  <si>
    <t>Suministro y colocación de Lona Asfáltica (4mm) en techo del Depósito</t>
  </si>
  <si>
    <t>Pintura acrílica  caseta (inc. Base)</t>
  </si>
  <si>
    <t xml:space="preserve">Pintura acrílica  exterior </t>
  </si>
  <si>
    <t>9.5.1</t>
  </si>
  <si>
    <t>9.5.2</t>
  </si>
  <si>
    <t>9.5.3</t>
  </si>
  <si>
    <t>9.6.1</t>
  </si>
  <si>
    <t>9.6.2</t>
  </si>
  <si>
    <t>9.7.1</t>
  </si>
  <si>
    <t>9.7.2</t>
  </si>
  <si>
    <t>9.7.3</t>
  </si>
  <si>
    <t>B-1</t>
  </si>
  <si>
    <t>ESTACION DE BOMBEO</t>
  </si>
  <si>
    <t>SUB-TOTAL FASE B-1</t>
  </si>
  <si>
    <t>B-2</t>
  </si>
  <si>
    <t>Pañete en losa de techo en interior del Depósito (incluye plataforma para trabajar doble altura)</t>
  </si>
  <si>
    <t>SUB TOTAL I</t>
  </si>
  <si>
    <t xml:space="preserve"> ELECTRIFICACIÓN PRIMARIA (5 EQUIPOS DE BOMBEO)</t>
  </si>
  <si>
    <t>Postes en H.A,V 40´ 800 daN</t>
  </si>
  <si>
    <t xml:space="preserve">Ud </t>
  </si>
  <si>
    <t>Estructura MT-301</t>
  </si>
  <si>
    <t>Estructura MT-323</t>
  </si>
  <si>
    <t>Estructura PR-101</t>
  </si>
  <si>
    <t>Estructura EQ-MT</t>
  </si>
  <si>
    <t>Estructura P3B-110</t>
  </si>
  <si>
    <t>Transformador pad mounted de 500 KVA a 12,470-7200 / 480/240 V., 3Ø, sumergido en aceite.</t>
  </si>
  <si>
    <t xml:space="preserve">Cono de alivio exterior </t>
  </si>
  <si>
    <t>Elbow conector No.1/0</t>
  </si>
  <si>
    <t>Cut-out de 200 AMP ABB</t>
  </si>
  <si>
    <t>Pararrayos 9 KV</t>
  </si>
  <si>
    <t>Alambre AAAC No. 1/0</t>
  </si>
  <si>
    <t>Pies</t>
  </si>
  <si>
    <t>ELECTRIFICACIÓN SECUNDARIA (5 EQUIPOS DE BOMBEO)</t>
  </si>
  <si>
    <t xml:space="preserve">Alimentador eléctrico desde transformador tipo pad mounted hasta pane board, compuesto por 6 conductores eléctricos No. 250 MCM (f), 1 conductor eléctrico THW No. 4/0 (n) y 1 conductor eléctrico HDB No.4/0 a 7 hilos trenzados (t) en tubería PVC de Ø4", incluye accesorios.  </t>
  </si>
  <si>
    <t xml:space="preserve">Alimentador eléctrico desde panel board hasta arrancadores soft start de electrobombas, compuesto por 3 conductores eléctricos THW No. 2/0 (f) y 1 conductor eléctrico THW No.2 (t) en tubería EMT de Ø3" incluye accesorios. </t>
  </si>
  <si>
    <t xml:space="preserve">Alimentador eléctrico desde arrancadores soft start de electrobombas hasta motor electrico de electrobombas, compuesto por 3 conductores eléctricos THW No. 2/0 (f) y 1 conductor eléctrico THW No.2 (t) en tuberías IMC y L.T. de Ø3" incluye accesorios. </t>
  </si>
  <si>
    <t xml:space="preserve">Alimentador eléctrico desde panel board hasta transformador seco y panel de distribucion 4/8 circuitos, compuesto por 2 conductores eléctricos THW No. 10 en tubería EMT  de Ø3/4" incluye accesorios. </t>
  </si>
  <si>
    <t>Panel board con main breaker de 800/3 amp, 6 breakers 200/3 amp, y 1 breaker15/2 amp, enclosure NEMA 3R</t>
  </si>
  <si>
    <t>Transformador seco de 3 KVA</t>
  </si>
  <si>
    <t>Panel de distribucion 4/8 circuitos</t>
  </si>
  <si>
    <t>EQUIPO DE BOMBEO (EQUIPOS No.1, No.2 y No.3)</t>
  </si>
  <si>
    <t>Suministro de electrobomba turbina de eje vertical de 920 GPM vs 260' TDH y 6 pies, 12" de colunna mas tazones con motor eléctrico de 100 HP para interperie, 460 VOLTS, 3Ø'', 1,700 RPM.</t>
  </si>
  <si>
    <t>Suministro de electrobomba turbina de eje vertical de 1200 GPM vs 220' TDH y 6 pies, 12" de colunna mas tazones con motor eléctrico de 100 HP para interperie, 460 VOLTS, 3Ø'', 1,700 RPM.</t>
  </si>
  <si>
    <t>Instalación de electrobomba (inc. grúa)</t>
  </si>
  <si>
    <t>Arrancador tipo suave para 100 HP, NEMA 3R</t>
  </si>
  <si>
    <t>Niples plantillados en un extremo Ø8'' x 12''</t>
  </si>
  <si>
    <t>Yee de Ø8'' a Ø12'' (inc. 2 codos de Φ8" x 45 grados y 2 reduccion de Φ8" a Φ12")</t>
  </si>
  <si>
    <t>Instalación manométrica completa</t>
  </si>
  <si>
    <t>Junta tipo dresser de Ø8''</t>
  </si>
  <si>
    <t>Válvula check platillada de Ø8'' a 250 PSI</t>
  </si>
  <si>
    <t>Válvula de compuerta vástago ascendente de Ø8'' platillada 250 PSI.</t>
  </si>
  <si>
    <t xml:space="preserve">Válvula de compuerta vástago ascendente de Ø6'' platillada 250 PSI, en descarga libre </t>
  </si>
  <si>
    <t>Reduccion de Ø12'' a Ø6''  Acero</t>
  </si>
  <si>
    <t>Tuberia de desague de Ø6'' Acero SCH-40</t>
  </si>
  <si>
    <t>Tuberia para descarga de Ø8'' Acero SCH-40</t>
  </si>
  <si>
    <t>Tuberia para maniford de Ø12'' Acero SCH-40</t>
  </si>
  <si>
    <t>Construccion de maniford de Ø12'' x Ø8'' (inc. 3 codos de Φ8" x 45 grados) Acero SCH-40</t>
  </si>
  <si>
    <t>Tee platillada Ø12'' x Ø12'' x 6" en acero</t>
  </si>
  <si>
    <t>Niples plantillados Acero en un extremo Ø6'' x 12'' para descarga libre</t>
  </si>
  <si>
    <t>Soportes en H.A. para descargas</t>
  </si>
  <si>
    <t>Construcción de descarga de Ø8"</t>
  </si>
  <si>
    <t xml:space="preserve">Pintura de óxido azul para descargas </t>
  </si>
  <si>
    <t xml:space="preserve"> ELECTRIFICACIÓN Y EQUIPAMIENTO</t>
  </si>
  <si>
    <t>Mano de Obra Eléctrica  Secundaria (30%)</t>
  </si>
  <si>
    <t>Mano de Obra Eléctrica Primaria (20%)</t>
  </si>
  <si>
    <t>Instalación de Postes</t>
  </si>
  <si>
    <t>Hoyo para Postes</t>
  </si>
  <si>
    <t>SUB-TOTAL B-2</t>
  </si>
  <si>
    <t>Completivo Transporte de Postes</t>
  </si>
  <si>
    <t>Tramitación de Planos Eléctricos</t>
  </si>
  <si>
    <t>Interconexión con EDESUR</t>
  </si>
  <si>
    <t>Alimentador eléctrico desde medidor de energia en alta tension hasta  transformador tipo pad mounted compuesto por: 3  conductores eléctricos URD  No.2 al 33% concentrico en tuberías IMC Y PVC de Ø3'', conectores y soporte de tubería.</t>
  </si>
  <si>
    <t>REHABILITACION DEPOSITO REGULADOR 1,518 M³ (CONVERSION DE FILTROS EN DEPOSITO REGULADOR Y ESTACION DE BOMBEO)</t>
  </si>
  <si>
    <t xml:space="preserve">VERJA EN BLOQUES DE 6" VIOLINADOS,  L=155.00 M </t>
  </si>
  <si>
    <r>
      <t>LÍNEA DE IMPULSIÓN (DESDE  ESTACIÓN DE BOMBEO DE 1,518 M3 EXISTENTE HASTA DEPÓSITO REGULADOR DE 1,300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</si>
  <si>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SUB TOTAL E</t>
  </si>
  <si>
    <t>SUB TOTAL FASE F</t>
  </si>
  <si>
    <t>G-1</t>
  </si>
  <si>
    <t>G-2</t>
  </si>
  <si>
    <t>SUB-TOTAL G</t>
  </si>
  <si>
    <r>
      <t xml:space="preserve">Ubicación: </t>
    </r>
    <r>
      <rPr>
        <b/>
        <sz val="10"/>
        <rFont val="Arial"/>
        <family val="2"/>
      </rPr>
      <t>PROVINCIA MARÍA TRINIDAD SÁNCHEZ</t>
    </r>
  </si>
  <si>
    <t>AMPLIACIÓN ACUEDUCTO MUNICIPIO DE NAGUA, PROVINCIA MARIA TRINIDAD SANCHEZ.</t>
  </si>
  <si>
    <t>PJ.0001</t>
  </si>
  <si>
    <t>PJ.0002</t>
  </si>
  <si>
    <t>PJ.0003</t>
  </si>
  <si>
    <t>PJ.0005</t>
  </si>
  <si>
    <t>PJ.0006</t>
  </si>
  <si>
    <t>PJ.0007</t>
  </si>
  <si>
    <t>PJ.0008</t>
  </si>
  <si>
    <t>PJ.0010</t>
  </si>
  <si>
    <t>PJ.0011</t>
  </si>
  <si>
    <t>PJ.0012</t>
  </si>
  <si>
    <t>PJ.0013</t>
  </si>
  <si>
    <t>PJ.0014</t>
  </si>
  <si>
    <t>PJ.0015</t>
  </si>
  <si>
    <t>PJ.0017</t>
  </si>
  <si>
    <t>PJ.0018</t>
  </si>
  <si>
    <t>PJ.0020</t>
  </si>
  <si>
    <t>PJ.0021</t>
  </si>
  <si>
    <t>PJ.0023</t>
  </si>
  <si>
    <t>PJ.0024</t>
  </si>
  <si>
    <t>PJ.0026</t>
  </si>
  <si>
    <t>PJ.0028</t>
  </si>
  <si>
    <t>PJ.0029</t>
  </si>
  <si>
    <t>PJ.0030</t>
  </si>
  <si>
    <t>PJ.0031</t>
  </si>
  <si>
    <t>PJ.0033</t>
  </si>
  <si>
    <t>PJ.0034</t>
  </si>
  <si>
    <t>PJ.0035</t>
  </si>
  <si>
    <t>PJ.0036</t>
  </si>
  <si>
    <t>PJ.0038</t>
  </si>
  <si>
    <t>PJ.0040</t>
  </si>
  <si>
    <t>PJ.0041</t>
  </si>
  <si>
    <t>PJ.0043</t>
  </si>
  <si>
    <t>PJ.0045</t>
  </si>
  <si>
    <t>PJ.0046</t>
  </si>
  <si>
    <t>PJ.0047</t>
  </si>
  <si>
    <t>PJ.0049</t>
  </si>
  <si>
    <t>PJ.0050</t>
  </si>
  <si>
    <t>PJ.0051</t>
  </si>
  <si>
    <t>PJ.0052</t>
  </si>
  <si>
    <t>PJ.0053</t>
  </si>
  <si>
    <t>PJ.0054</t>
  </si>
  <si>
    <t>PJ.0056</t>
  </si>
  <si>
    <t>PJ.0057</t>
  </si>
  <si>
    <t>PJ.0058</t>
  </si>
  <si>
    <t>PJ.0059</t>
  </si>
  <si>
    <t>PJ.0060</t>
  </si>
  <si>
    <t>PJ.0061</t>
  </si>
  <si>
    <t>PJ.0063</t>
  </si>
  <si>
    <t>PJ.0064</t>
  </si>
  <si>
    <t>PJ.0065</t>
  </si>
  <si>
    <t>PJ.0066</t>
  </si>
  <si>
    <t>PJ.0067</t>
  </si>
  <si>
    <t>PJ.0068</t>
  </si>
  <si>
    <t>PJ.0069</t>
  </si>
  <si>
    <t>PJ.0070</t>
  </si>
  <si>
    <t>PJ.0072</t>
  </si>
  <si>
    <t>PJ.0074</t>
  </si>
  <si>
    <t>PJ.0075</t>
  </si>
  <si>
    <t>PJ.0076</t>
  </si>
  <si>
    <t>PJ.0077</t>
  </si>
  <si>
    <t>PJ.0078</t>
  </si>
  <si>
    <t>PJ.0079</t>
  </si>
  <si>
    <t>PJ.0080</t>
  </si>
  <si>
    <t>PJ.0081</t>
  </si>
  <si>
    <t>PJ.0082</t>
  </si>
  <si>
    <t>PJ.0084</t>
  </si>
  <si>
    <t>PJ.0086</t>
  </si>
  <si>
    <t>PJ.0089</t>
  </si>
  <si>
    <t>PJ.0091</t>
  </si>
  <si>
    <t>PJ.0092</t>
  </si>
  <si>
    <t>PJ.0093</t>
  </si>
  <si>
    <t>PJ.0094</t>
  </si>
  <si>
    <t>PJ.0096</t>
  </si>
  <si>
    <t>PJ.0097</t>
  </si>
  <si>
    <t>PJ.0098</t>
  </si>
  <si>
    <t>PJ.0099</t>
  </si>
  <si>
    <t>PJ.0101</t>
  </si>
  <si>
    <t>PJ.0102</t>
  </si>
  <si>
    <t>PJ.0103</t>
  </si>
  <si>
    <t>PJ.0104</t>
  </si>
  <si>
    <t>PJ.0105</t>
  </si>
  <si>
    <t>PJ.0106</t>
  </si>
  <si>
    <t>PJ.0108</t>
  </si>
  <si>
    <t>PJ.0109</t>
  </si>
  <si>
    <t>PJ.0110</t>
  </si>
  <si>
    <t>PJ.0112</t>
  </si>
  <si>
    <t>PJ.0113</t>
  </si>
  <si>
    <t>PJ.0114</t>
  </si>
  <si>
    <t>PJ.0115</t>
  </si>
  <si>
    <t>PJ.0117</t>
  </si>
  <si>
    <t>PJ.0118</t>
  </si>
  <si>
    <t>PJ.0119</t>
  </si>
  <si>
    <t>PJ.0121</t>
  </si>
  <si>
    <t>PJ.0122</t>
  </si>
  <si>
    <t>PJ.0123</t>
  </si>
  <si>
    <t>PJ.0124</t>
  </si>
  <si>
    <t>PJ.0126</t>
  </si>
  <si>
    <t>PJ.0128</t>
  </si>
  <si>
    <t>PJ.0130</t>
  </si>
  <si>
    <t>PJ.0131</t>
  </si>
  <si>
    <t>PJ.0132</t>
  </si>
  <si>
    <t>PJ.0133</t>
  </si>
  <si>
    <t>PJ.0134</t>
  </si>
  <si>
    <t>PJ.0135</t>
  </si>
  <si>
    <t>PJ.0136</t>
  </si>
  <si>
    <t>PJ.0137</t>
  </si>
  <si>
    <t>PJ.0138</t>
  </si>
  <si>
    <t>PJ.0139</t>
  </si>
  <si>
    <t>PJ.0140</t>
  </si>
  <si>
    <t>PJ.0141</t>
  </si>
  <si>
    <t>PJ.0142</t>
  </si>
  <si>
    <t>PJ.0143</t>
  </si>
  <si>
    <t>PJ.0144</t>
  </si>
  <si>
    <t>PJ.0145</t>
  </si>
  <si>
    <t>PJ.0148</t>
  </si>
  <si>
    <t>PJ.0149</t>
  </si>
  <si>
    <t>PJ.0150</t>
  </si>
  <si>
    <t>PJ.0151</t>
  </si>
  <si>
    <t>PJ.0152</t>
  </si>
  <si>
    <t>PJ.0153</t>
  </si>
  <si>
    <t>PJ.0154</t>
  </si>
  <si>
    <t>PJ.0155</t>
  </si>
  <si>
    <t>PJ.0156</t>
  </si>
  <si>
    <t>PJ.0157</t>
  </si>
  <si>
    <t>PJ.0159</t>
  </si>
  <si>
    <t>PJ.0160</t>
  </si>
  <si>
    <t>PJ.0161</t>
  </si>
  <si>
    <t>PJ.0162</t>
  </si>
  <si>
    <t>PJ.0163</t>
  </si>
  <si>
    <t>PJ.0164</t>
  </si>
  <si>
    <t>PJ.0165</t>
  </si>
  <si>
    <t>PJ.0166</t>
  </si>
  <si>
    <t>PJ.0167</t>
  </si>
  <si>
    <t>PJ.0168</t>
  </si>
  <si>
    <t>PJ.0169</t>
  </si>
  <si>
    <t>PJ.0170</t>
  </si>
  <si>
    <t>PJ.0171</t>
  </si>
  <si>
    <t>PJ.0172</t>
  </si>
  <si>
    <t>PJ.0173</t>
  </si>
  <si>
    <t>PJ.0174</t>
  </si>
  <si>
    <t>PJ.0175</t>
  </si>
  <si>
    <t>PJ.0176</t>
  </si>
  <si>
    <t>PJ.0177</t>
  </si>
  <si>
    <t>PJ.0178</t>
  </si>
  <si>
    <t>PJ.0179</t>
  </si>
  <si>
    <t>PJ.0180</t>
  </si>
  <si>
    <t>PJ.0181</t>
  </si>
  <si>
    <t>PJ.0182</t>
  </si>
  <si>
    <t>PJ.0185</t>
  </si>
  <si>
    <t>PJ.0187</t>
  </si>
  <si>
    <t>PJ.0189</t>
  </si>
  <si>
    <t>PJ.0190</t>
  </si>
  <si>
    <t>PJ.0191</t>
  </si>
  <si>
    <t>PJ.0192</t>
  </si>
  <si>
    <t>PJ.0194</t>
  </si>
  <si>
    <t>PJ.0195</t>
  </si>
  <si>
    <t>PJ.0196</t>
  </si>
  <si>
    <t>PJ.0197</t>
  </si>
  <si>
    <t>PJ.0198</t>
  </si>
  <si>
    <t>PJ.0199</t>
  </si>
  <si>
    <t>PJ.0201</t>
  </si>
  <si>
    <t>PJ.0202</t>
  </si>
  <si>
    <t>PJ.0204</t>
  </si>
  <si>
    <t>PJ.0205</t>
  </si>
  <si>
    <t>PJ.0207</t>
  </si>
  <si>
    <t>PJ.0208</t>
  </si>
  <si>
    <t>PJ.0210</t>
  </si>
  <si>
    <t>PJ.0212</t>
  </si>
  <si>
    <t>PJ.0213</t>
  </si>
  <si>
    <t>PJ.0214</t>
  </si>
  <si>
    <t>PJ.0215</t>
  </si>
  <si>
    <t>PJ.0217</t>
  </si>
  <si>
    <t>PJ.0218</t>
  </si>
  <si>
    <t>PJ.0219</t>
  </si>
  <si>
    <t>PJ.0220</t>
  </si>
  <si>
    <t>PJ.0222</t>
  </si>
  <si>
    <t>PJ.0224</t>
  </si>
  <si>
    <t>PJ.0225</t>
  </si>
  <si>
    <t>PJ.0227</t>
  </si>
  <si>
    <t>PJ.0229</t>
  </si>
  <si>
    <t>PJ.0230</t>
  </si>
  <si>
    <t>PJ.0232</t>
  </si>
  <si>
    <t>PJ.0233</t>
  </si>
  <si>
    <t>PJ.0234</t>
  </si>
  <si>
    <t>PJ.0235</t>
  </si>
  <si>
    <t>PJ.0236</t>
  </si>
  <si>
    <t>PJ.0237</t>
  </si>
  <si>
    <t>PJ.0239</t>
  </si>
  <si>
    <t>PJ.0240</t>
  </si>
  <si>
    <t>PJ.0241</t>
  </si>
  <si>
    <t>PJ.0243</t>
  </si>
  <si>
    <t>PJ.0244</t>
  </si>
  <si>
    <t>PJ.0245</t>
  </si>
  <si>
    <t>PJ.0246</t>
  </si>
  <si>
    <t>PJ.0247</t>
  </si>
  <si>
    <t>PJ.0248</t>
  </si>
  <si>
    <t>PJ.0250</t>
  </si>
  <si>
    <t>PJ.0251</t>
  </si>
  <si>
    <t>PJ.0252</t>
  </si>
  <si>
    <t>PJ.0253</t>
  </si>
  <si>
    <t>PJ.0255</t>
  </si>
  <si>
    <t>PJ.0256</t>
  </si>
  <si>
    <t>PJ.0257</t>
  </si>
  <si>
    <t>PJ.0258</t>
  </si>
  <si>
    <t>PJ.0259</t>
  </si>
  <si>
    <t>PJ.0260</t>
  </si>
  <si>
    <t>PJ.0261</t>
  </si>
  <si>
    <t>PJ.0262</t>
  </si>
  <si>
    <t>PJ.0263</t>
  </si>
  <si>
    <t>PJ.0264</t>
  </si>
  <si>
    <t>PJ.0265</t>
  </si>
  <si>
    <t>PJ.0267</t>
  </si>
  <si>
    <t>PJ.0269</t>
  </si>
  <si>
    <t>PJ.0271</t>
  </si>
  <si>
    <t>PJ.0272</t>
  </si>
  <si>
    <t>PJ.0273</t>
  </si>
  <si>
    <t>PJ.0275</t>
  </si>
  <si>
    <t>PJ.0276</t>
  </si>
  <si>
    <t>PJ.0277</t>
  </si>
  <si>
    <t>PJ.0278</t>
  </si>
  <si>
    <t>PJ.0279</t>
  </si>
  <si>
    <t>PJ.0280</t>
  </si>
  <si>
    <t>PJ.0281</t>
  </si>
  <si>
    <t>PJ.0282</t>
  </si>
  <si>
    <t>PJ.0283</t>
  </si>
  <si>
    <t>PJ.0285</t>
  </si>
  <si>
    <t>PJ.0286</t>
  </si>
  <si>
    <t>PJ.0287</t>
  </si>
  <si>
    <t>PJ.0288</t>
  </si>
  <si>
    <t>PJ.0289</t>
  </si>
  <si>
    <t>PJ.0290</t>
  </si>
  <si>
    <t>PJ.0292</t>
  </si>
  <si>
    <t>PJ.0293</t>
  </si>
  <si>
    <t>PJ.0294</t>
  </si>
  <si>
    <t>PJ.0295</t>
  </si>
  <si>
    <t>PJ.0296</t>
  </si>
  <si>
    <t>PJ.0297</t>
  </si>
  <si>
    <t>PJ.0298</t>
  </si>
  <si>
    <t>PJ.0299</t>
  </si>
  <si>
    <t>PJ.0300</t>
  </si>
  <si>
    <t>PJ.0301</t>
  </si>
  <si>
    <t>PJ.0303</t>
  </si>
  <si>
    <t>PJ.0304</t>
  </si>
  <si>
    <t>PJ.0305</t>
  </si>
  <si>
    <t>PJ.0306</t>
  </si>
  <si>
    <t>PJ.0308</t>
  </si>
  <si>
    <t>PJ.0311</t>
  </si>
  <si>
    <t>PJ.0312</t>
  </si>
  <si>
    <t>PJ.0314</t>
  </si>
  <si>
    <t>PJ.0315</t>
  </si>
  <si>
    <t>PJ.0316</t>
  </si>
  <si>
    <t>PJ.0317</t>
  </si>
  <si>
    <t>PJ.0319</t>
  </si>
  <si>
    <t>PJ.0320</t>
  </si>
  <si>
    <t>PJ.0321</t>
  </si>
  <si>
    <t>PJ.0322</t>
  </si>
  <si>
    <t>PJ.0323</t>
  </si>
  <si>
    <t>PJ.0324</t>
  </si>
  <si>
    <t>PJ.0326</t>
  </si>
  <si>
    <t>PJ.0327</t>
  </si>
  <si>
    <t>PJ.0328</t>
  </si>
  <si>
    <t>PJ.0330</t>
  </si>
  <si>
    <t>PJ.0331</t>
  </si>
  <si>
    <t>PJ.0332</t>
  </si>
  <si>
    <t>PJ.0333</t>
  </si>
  <si>
    <t>PJ.0335</t>
  </si>
  <si>
    <t>PJ.0336</t>
  </si>
  <si>
    <t>PJ.0337</t>
  </si>
  <si>
    <t>PJ.0339</t>
  </si>
  <si>
    <t>PJ.0341</t>
  </si>
  <si>
    <t>PJ.0343</t>
  </si>
  <si>
    <t>PJ.0345</t>
  </si>
  <si>
    <t>PJ.0347</t>
  </si>
  <si>
    <t>PJ.0348</t>
  </si>
  <si>
    <t>PJ.0350</t>
  </si>
  <si>
    <t>PJ.0351</t>
  </si>
  <si>
    <t>PJ.0352</t>
  </si>
  <si>
    <t>PJ.0354</t>
  </si>
  <si>
    <t>PJ.0355</t>
  </si>
  <si>
    <t>PJ.0356</t>
  </si>
  <si>
    <t>PJ.0357</t>
  </si>
  <si>
    <t>PJ.0359</t>
  </si>
  <si>
    <t>PJ.0360</t>
  </si>
  <si>
    <t>PJ.0361</t>
  </si>
  <si>
    <t>PJ.0362</t>
  </si>
  <si>
    <t>PJ.0363</t>
  </si>
  <si>
    <t>PJ.0364</t>
  </si>
  <si>
    <t>PJ.0366</t>
  </si>
  <si>
    <t>PJ.0367</t>
  </si>
  <si>
    <t>PJ.0369</t>
  </si>
  <si>
    <t>PJ.0370</t>
  </si>
  <si>
    <t>PJ.0372</t>
  </si>
  <si>
    <t>PJ.0373</t>
  </si>
  <si>
    <t>PJ.0375</t>
  </si>
  <si>
    <t>PJ.0377</t>
  </si>
  <si>
    <t>PJ.0378</t>
  </si>
  <si>
    <t>PJ.0379</t>
  </si>
  <si>
    <t>PJ.0380</t>
  </si>
  <si>
    <t>PJ.0382</t>
  </si>
  <si>
    <t>PJ.0383</t>
  </si>
  <si>
    <t>PJ.0384</t>
  </si>
  <si>
    <t>PJ.0386</t>
  </si>
  <si>
    <t>PJ.0387</t>
  </si>
  <si>
    <t>PJ.0388</t>
  </si>
  <si>
    <t>PJ.0389</t>
  </si>
  <si>
    <t>PJ.0390</t>
  </si>
  <si>
    <t>PJ.0391</t>
  </si>
  <si>
    <t>PJ.0393</t>
  </si>
  <si>
    <t>PJ.0394</t>
  </si>
  <si>
    <t>PJ.0395</t>
  </si>
  <si>
    <t>PJ.0396</t>
  </si>
  <si>
    <t>PJ.0397</t>
  </si>
  <si>
    <t>PJ.0398</t>
  </si>
  <si>
    <t>PJ.0400</t>
  </si>
  <si>
    <t>PJ.0401</t>
  </si>
  <si>
    <t>PJ.0402</t>
  </si>
  <si>
    <t>PJ.0404</t>
  </si>
  <si>
    <t>PJ.0406</t>
  </si>
  <si>
    <t>PJ.0407</t>
  </si>
  <si>
    <t>PJ.0409</t>
  </si>
  <si>
    <t>PJ.0411</t>
  </si>
  <si>
    <t>PJ.0413</t>
  </si>
  <si>
    <t>PJ.0414</t>
  </si>
  <si>
    <t>PJ.0415</t>
  </si>
  <si>
    <t>PJ.0416</t>
  </si>
  <si>
    <t>PJ.0418</t>
  </si>
  <si>
    <t>PJ.0419</t>
  </si>
  <si>
    <t>PJ.0420</t>
  </si>
  <si>
    <t>PJ.0421</t>
  </si>
  <si>
    <t>PJ.0422</t>
  </si>
  <si>
    <t>PJ.0423</t>
  </si>
  <si>
    <t>PJ.0425</t>
  </si>
  <si>
    <t>PJ.0426</t>
  </si>
  <si>
    <t>PJ.0428</t>
  </si>
  <si>
    <t>PJ.0429</t>
  </si>
  <si>
    <t>PJ.0431</t>
  </si>
  <si>
    <t>PJ.0432</t>
  </si>
  <si>
    <t>PJ.0434</t>
  </si>
  <si>
    <t>PJ.0436</t>
  </si>
  <si>
    <t>PJ.0437</t>
  </si>
  <si>
    <t>PJ.0438</t>
  </si>
  <si>
    <t>PJ.0439</t>
  </si>
  <si>
    <t>PJ.0441</t>
  </si>
  <si>
    <t>PJ.0442</t>
  </si>
  <si>
    <t>PJ.0443</t>
  </si>
  <si>
    <t>PJ.0444</t>
  </si>
  <si>
    <t>PJ.0446</t>
  </si>
  <si>
    <t>PJ.0448</t>
  </si>
  <si>
    <t>PJ.0449</t>
  </si>
  <si>
    <t>PJ.0451</t>
  </si>
  <si>
    <t>PJ.0453</t>
  </si>
  <si>
    <t>PJ.0454</t>
  </si>
  <si>
    <t>PJ.0456</t>
  </si>
  <si>
    <t>PJ.0458</t>
  </si>
  <si>
    <t>PJ.0459</t>
  </si>
  <si>
    <t>PJ.0460</t>
  </si>
  <si>
    <t>PJ.0462</t>
  </si>
  <si>
    <t>PJ.0463</t>
  </si>
  <si>
    <t>PJ.0464</t>
  </si>
  <si>
    <t>PJ.0465</t>
  </si>
  <si>
    <t>PJ.0467</t>
  </si>
  <si>
    <t>PJ.0468</t>
  </si>
  <si>
    <t>PJ.0469</t>
  </si>
  <si>
    <t>PJ.0471</t>
  </si>
  <si>
    <t>PJ.0472</t>
  </si>
  <si>
    <t>PJ.0473</t>
  </si>
  <si>
    <t>PJ.0474</t>
  </si>
  <si>
    <t>PJ.0475</t>
  </si>
  <si>
    <t>PJ.0476</t>
  </si>
  <si>
    <t>PJ.0478</t>
  </si>
  <si>
    <t>PJ.0479</t>
  </si>
  <si>
    <t>PJ.0480</t>
  </si>
  <si>
    <t>PJ.0481</t>
  </si>
  <si>
    <t>PJ.0483</t>
  </si>
  <si>
    <t>PJ.0484</t>
  </si>
  <si>
    <t>PJ.0485</t>
  </si>
  <si>
    <t>PJ.0486</t>
  </si>
  <si>
    <t>PJ.0487</t>
  </si>
  <si>
    <t>PJ.0488</t>
  </si>
  <si>
    <t>PJ.0489</t>
  </si>
  <si>
    <t>PJ.0490</t>
  </si>
  <si>
    <t>PJ.0491</t>
  </si>
  <si>
    <t>PJ.0492</t>
  </si>
  <si>
    <t>PJ.0493</t>
  </si>
  <si>
    <t>PJ.0494</t>
  </si>
  <si>
    <t>PJ.0496</t>
  </si>
  <si>
    <t>PJ.0498</t>
  </si>
  <si>
    <t>PJ.0499</t>
  </si>
  <si>
    <t>PJ.0500</t>
  </si>
  <si>
    <t>PJ.0501</t>
  </si>
  <si>
    <t>PJ.0502</t>
  </si>
  <si>
    <t>PJ.0503</t>
  </si>
  <si>
    <t>PJ.0504</t>
  </si>
  <si>
    <t>PJ.0505</t>
  </si>
  <si>
    <t>PJ.0506</t>
  </si>
  <si>
    <t>PJ.0508</t>
  </si>
  <si>
    <t>PJ.0509</t>
  </si>
  <si>
    <t>PJ.0510</t>
  </si>
  <si>
    <t>PJ.0512</t>
  </si>
  <si>
    <t>PJ.0513</t>
  </si>
  <si>
    <t>PJ.0514</t>
  </si>
  <si>
    <t>PJ.0515</t>
  </si>
  <si>
    <t>PJ.0516</t>
  </si>
  <si>
    <t>PJ.0517</t>
  </si>
  <si>
    <t>PARTIDAS</t>
  </si>
  <si>
    <t>PJ.0518</t>
  </si>
  <si>
    <t>PJ.0519</t>
  </si>
  <si>
    <t>PJ.0520</t>
  </si>
  <si>
    <t>PJ.0521</t>
  </si>
  <si>
    <t>PJ.0522</t>
  </si>
  <si>
    <t>PJ.0523</t>
  </si>
  <si>
    <t>PJ.0524</t>
  </si>
  <si>
    <t>PJ.0525</t>
  </si>
  <si>
    <t>PJ.0526</t>
  </si>
  <si>
    <t>PJ.0527</t>
  </si>
  <si>
    <t>PJ.0528</t>
  </si>
  <si>
    <t>PJ.0529</t>
  </si>
  <si>
    <t>PJ.0530</t>
  </si>
  <si>
    <t>PJ.0531</t>
  </si>
  <si>
    <t>PJ.0532</t>
  </si>
  <si>
    <t>PJ.0533</t>
  </si>
  <si>
    <t>PJ.0534</t>
  </si>
  <si>
    <t>PJ.0535</t>
  </si>
  <si>
    <t>PJ.0536</t>
  </si>
  <si>
    <t>PJ.0537</t>
  </si>
  <si>
    <t>PJ.0539</t>
  </si>
  <si>
    <t>PJ.0541</t>
  </si>
  <si>
    <t>PJ.0543</t>
  </si>
  <si>
    <t>PJ.0544</t>
  </si>
  <si>
    <t>PJ.0545</t>
  </si>
  <si>
    <t>PJ.0546</t>
  </si>
  <si>
    <t>PJ.0547</t>
  </si>
  <si>
    <t>PJ.0549</t>
  </si>
  <si>
    <t>PJ.0551</t>
  </si>
  <si>
    <t>PJ.0553</t>
  </si>
  <si>
    <t>PJ.0555</t>
  </si>
  <si>
    <t>PJ.0557</t>
  </si>
  <si>
    <t>PJ.0558</t>
  </si>
  <si>
    <t>PJ.0560</t>
  </si>
  <si>
    <t>PJ.0561</t>
  </si>
  <si>
    <t>PJ.0562</t>
  </si>
  <si>
    <t>PJ.0563</t>
  </si>
  <si>
    <t>PJ.0565</t>
  </si>
  <si>
    <t>PJ.0566</t>
  </si>
  <si>
    <t>PJ.0567</t>
  </si>
  <si>
    <t>PJ.0568</t>
  </si>
  <si>
    <t>PJ.0569</t>
  </si>
  <si>
    <t>PJ.0570</t>
  </si>
  <si>
    <t>PJ.0572</t>
  </si>
  <si>
    <t>PJ.0573</t>
  </si>
  <si>
    <t>PJ.0574</t>
  </si>
  <si>
    <t>PJ.0576</t>
  </si>
  <si>
    <t>PJ.0577</t>
  </si>
  <si>
    <t>PJ.0578</t>
  </si>
  <si>
    <t>PJ.0579</t>
  </si>
  <si>
    <t>PJ.0581</t>
  </si>
  <si>
    <t>PJ.0582</t>
  </si>
  <si>
    <t>PJ.0583</t>
  </si>
  <si>
    <t>PJ.0585</t>
  </si>
  <si>
    <t>PJ.0587</t>
  </si>
  <si>
    <t>PJ.0588</t>
  </si>
  <si>
    <t>PJ.0590</t>
  </si>
  <si>
    <t>PJ.0591</t>
  </si>
  <si>
    <t>PJ.0592</t>
  </si>
  <si>
    <t>PJ.0594</t>
  </si>
  <si>
    <t>PJ.0595</t>
  </si>
  <si>
    <t>PJ.0596</t>
  </si>
  <si>
    <t>PJ.0597</t>
  </si>
  <si>
    <t>PJ.0598</t>
  </si>
  <si>
    <t>PJ.0599</t>
  </si>
  <si>
    <t>PJ.0601</t>
  </si>
  <si>
    <t>PJ.0602</t>
  </si>
  <si>
    <t>PJ.0604</t>
  </si>
  <si>
    <t>PJ.0605</t>
  </si>
  <si>
    <t>PJ.0607</t>
  </si>
  <si>
    <t>PJ.0608</t>
  </si>
  <si>
    <t>PJ.0610</t>
  </si>
  <si>
    <t>PJ.0612</t>
  </si>
  <si>
    <t>PJ.0614</t>
  </si>
  <si>
    <t>PJ.0615</t>
  </si>
  <si>
    <t>PJ.0618</t>
  </si>
  <si>
    <t>PJ.0620</t>
  </si>
  <si>
    <t>PJ.0621</t>
  </si>
  <si>
    <t>PJ.0623</t>
  </si>
  <si>
    <t>PJ.0624</t>
  </si>
  <si>
    <t>PJ.0625</t>
  </si>
  <si>
    <t>PJ.0626</t>
  </si>
  <si>
    <t>PJ.0628</t>
  </si>
  <si>
    <t>PJ.0629</t>
  </si>
  <si>
    <t>PJ.0630</t>
  </si>
  <si>
    <t>PJ.0631</t>
  </si>
  <si>
    <t>PJ.0632</t>
  </si>
  <si>
    <t>PJ.0633</t>
  </si>
  <si>
    <t>PJ.0635</t>
  </si>
  <si>
    <t>PJ.0636</t>
  </si>
  <si>
    <t>PJ.0637</t>
  </si>
  <si>
    <t>PJ.0638</t>
  </si>
  <si>
    <t>PJ.0639</t>
  </si>
  <si>
    <t>PJ.0641</t>
  </si>
  <si>
    <t>PJ.0642</t>
  </si>
  <si>
    <t>PJ.0643</t>
  </si>
  <si>
    <t>PJ.0644</t>
  </si>
  <si>
    <t>PJ.0645</t>
  </si>
  <si>
    <t>PJ.0647</t>
  </si>
  <si>
    <t>PJ.0648</t>
  </si>
  <si>
    <t>PJ.0649</t>
  </si>
  <si>
    <t>PJ.0650</t>
  </si>
  <si>
    <t>PJ.0651</t>
  </si>
  <si>
    <t>PJ.0653</t>
  </si>
  <si>
    <t>PJ.0655</t>
  </si>
  <si>
    <t>PJ.0656</t>
  </si>
  <si>
    <t>PJ.0657</t>
  </si>
  <si>
    <t>PJ.0659</t>
  </si>
  <si>
    <t>PJ.0660</t>
  </si>
  <si>
    <t>PJ.0661</t>
  </si>
  <si>
    <t>PJ.0662</t>
  </si>
  <si>
    <t>PJ.0664</t>
  </si>
  <si>
    <t>PJ.0665</t>
  </si>
  <si>
    <t>PJ.0666</t>
  </si>
  <si>
    <t>PJ.0668</t>
  </si>
  <si>
    <t>PJ.0669</t>
  </si>
  <si>
    <t>PJ.0670</t>
  </si>
  <si>
    <t>PJ.0671</t>
  </si>
  <si>
    <t>PJ.0673</t>
  </si>
  <si>
    <t>PJ.0675</t>
  </si>
  <si>
    <t>PJ.0676</t>
  </si>
  <si>
    <t>PJ.0678</t>
  </si>
  <si>
    <t>PJ.0679</t>
  </si>
  <si>
    <t>PJ.0681</t>
  </si>
  <si>
    <t>PJ.0682</t>
  </si>
  <si>
    <t>PJ.0683</t>
  </si>
  <si>
    <t>PJ.0684</t>
  </si>
  <si>
    <t>PJ.0685</t>
  </si>
  <si>
    <t>PJ.0686</t>
  </si>
  <si>
    <t>PJ.0687</t>
  </si>
  <si>
    <t>PJ.0688</t>
  </si>
  <si>
    <t>PJ.0689</t>
  </si>
  <si>
    <t>PJ.0690</t>
  </si>
  <si>
    <t>PJ.0691</t>
  </si>
  <si>
    <t>PJ.0692</t>
  </si>
  <si>
    <t>PJ.0693</t>
  </si>
  <si>
    <t>PJ.0694</t>
  </si>
  <si>
    <t>PJ.0695</t>
  </si>
  <si>
    <t>PJ.0696</t>
  </si>
  <si>
    <t>PJ.0697</t>
  </si>
  <si>
    <t>PJ.0698</t>
  </si>
  <si>
    <t>CODIGO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</si>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</sst>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0.00_)"/>
    <numFmt numFmtId="167" formatCode="_-* #,##0.00_-;\-* #,##0.00_-;_-* &quot;-&quot;??_-;_-@_-"/>
    <numFmt numFmtId="168" formatCode="#,##0.00;[Red]#,##0.00"/>
    <numFmt numFmtId="169" formatCode="_-[$€-2]* #,##0.00_-;\-[$€-2]* #,##0.00_-;_-[$€-2]* &quot;-&quot;??_-"/>
    <numFmt numFmtId="170" formatCode="#."/>
    <numFmt numFmtId="171" formatCode="#.0"/>
    <numFmt numFmtId="172" formatCode="#.00"/>
    <numFmt numFmtId="173" formatCode="0.0"/>
    <numFmt numFmtId="174" formatCode="0.0%"/>
    <numFmt numFmtId="175" formatCode="0.000"/>
    <numFmt numFmtId="176" formatCode="#,##0.00_ ;\-#,##0.00\ "/>
    <numFmt numFmtId="177" formatCode="&quot;$&quot;#,##0.00;\-&quot;$&quot;#,##0.00"/>
    <numFmt numFmtId="178" formatCode="#,##0.0"/>
    <numFmt numFmtId="179" formatCode="&quot;$&quot;#,##0.00;[Red]\-&quot;$&quot;#,##0.00"/>
    <numFmt numFmtId="180" formatCode="#,##0.0;\-#,##0.0"/>
    <numFmt numFmtId="181" formatCode="General_)"/>
    <numFmt numFmtId="182" formatCode="#,##0;\-#,##0"/>
    <numFmt numFmtId="183" formatCode="#,##0.0\ _€;\-#,##0.0\ _€"/>
    <numFmt numFmtId="184" formatCode="0.00;[Red]0.00"/>
    <numFmt numFmtId="185" formatCode="#,##0.0_ ;\-#,##0.0\ "/>
    <numFmt numFmtId="186" formatCode="#,##0.0000"/>
    <numFmt numFmtId="187" formatCode="_(* #,##0.000_);_(* \(#,##0.000\);_(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2"/>
      <name val="Courier"/>
      <family val="3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badi"/>
      <family val="2"/>
      <charset val="1"/>
    </font>
    <font>
      <vertAlign val="superscript"/>
      <sz val="10"/>
      <name val="Arial"/>
      <family val="2"/>
    </font>
    <font>
      <sz val="8"/>
      <name val="Arial"/>
    </font>
    <font>
      <sz val="11"/>
      <color rgb="FF000000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FF40FF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4D4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0.1499984740745262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 tint="-0.14999847407452621"/>
      </left>
      <right style="medium">
        <color theme="0" tint="-4.9989318521683403E-2"/>
      </right>
      <top style="thin">
        <color theme="0" tint="-0.14999847407452621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0.14999847407452621"/>
      </top>
      <bottom/>
      <diagonal/>
    </border>
    <border>
      <left style="medium">
        <color theme="0" tint="-4.9989318521683403E-2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2" borderId="0" applyNumberFormat="0" applyBorder="0" applyAlignment="0" applyProtection="0"/>
    <xf numFmtId="0" fontId="14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26" fillId="19" borderId="1" applyNumberFormat="0" applyAlignment="0" applyProtection="0"/>
    <xf numFmtId="43" fontId="11" fillId="0" borderId="0" applyFont="0" applyFill="0" applyBorder="0" applyAlignment="0" applyProtection="0"/>
    <xf numFmtId="0" fontId="15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169" fontId="7" fillId="0" borderId="0" applyFont="0" applyFill="0" applyBorder="0" applyAlignment="0" applyProtection="0"/>
    <xf numFmtId="170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0" fontId="16" fillId="7" borderId="0" applyNumberFormat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0" fillId="10" borderId="0" applyNumberFormat="0" applyBorder="0" applyAlignment="0" applyProtection="0"/>
    <xf numFmtId="0" fontId="21" fillId="0" borderId="0"/>
    <xf numFmtId="166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9" fontId="30" fillId="0" borderId="0"/>
    <xf numFmtId="0" fontId="11" fillId="0" borderId="0"/>
    <xf numFmtId="174" fontId="25" fillId="0" borderId="0"/>
    <xf numFmtId="39" fontId="30" fillId="0" borderId="0"/>
    <xf numFmtId="0" fontId="11" fillId="0" borderId="0"/>
    <xf numFmtId="166" fontId="25" fillId="0" borderId="0"/>
    <xf numFmtId="39" fontId="30" fillId="0" borderId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3" fillId="19" borderId="2" applyNumberFormat="0" applyAlignment="0" applyProtection="0"/>
    <xf numFmtId="0" fontId="1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27" fillId="0" borderId="4" applyNumberFormat="0" applyFill="0" applyAlignment="0" applyProtection="0"/>
    <xf numFmtId="0" fontId="24" fillId="0" borderId="5" applyNumberFormat="0" applyFill="0" applyAlignment="0" applyProtection="0"/>
    <xf numFmtId="16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/>
    <xf numFmtId="39" fontId="30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39" fontId="30" fillId="0" borderId="0"/>
    <xf numFmtId="0" fontId="7" fillId="0" borderId="0"/>
    <xf numFmtId="165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39" fontId="30" fillId="0" borderId="0"/>
    <xf numFmtId="164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39" fontId="30" fillId="0" borderId="0"/>
    <xf numFmtId="43" fontId="7" fillId="0" borderId="0" applyFont="0" applyFill="0" applyBorder="0" applyAlignment="0" applyProtection="0"/>
    <xf numFmtId="0" fontId="3" fillId="0" borderId="0"/>
    <xf numFmtId="0" fontId="2" fillId="0" borderId="0"/>
  </cellStyleXfs>
  <cellXfs count="629">
    <xf numFmtId="0" fontId="0" fillId="0" borderId="0" xfId="0"/>
    <xf numFmtId="4" fontId="7" fillId="23" borderId="0" xfId="0" applyNumberFormat="1" applyFont="1" applyFill="1" applyAlignment="1">
      <alignment vertical="center"/>
    </xf>
    <xf numFmtId="184" fontId="7" fillId="23" borderId="1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23" borderId="0" xfId="0" applyFont="1" applyFill="1" applyAlignment="1">
      <alignment vertical="center"/>
    </xf>
    <xf numFmtId="4" fontId="7" fillId="23" borderId="11" xfId="90" applyNumberFormat="1" applyFont="1" applyFill="1" applyBorder="1" applyAlignment="1" applyProtection="1">
      <alignment horizontal="right" vertical="center"/>
      <protection locked="0"/>
    </xf>
    <xf numFmtId="168" fontId="7" fillId="23" borderId="11" xfId="110" applyNumberFormat="1" applyFont="1" applyFill="1" applyBorder="1" applyAlignment="1" applyProtection="1">
      <alignment vertical="center"/>
    </xf>
    <xf numFmtId="39" fontId="7" fillId="23" borderId="13" xfId="111" applyFont="1" applyFill="1" applyBorder="1" applyAlignment="1">
      <alignment horizontal="center" vertical="center"/>
    </xf>
    <xf numFmtId="39" fontId="7" fillId="23" borderId="13" xfId="0" applyNumberFormat="1" applyFont="1" applyFill="1" applyBorder="1" applyAlignment="1">
      <alignment horizontal="center" vertical="center"/>
    </xf>
    <xf numFmtId="2" fontId="7" fillId="23" borderId="13" xfId="38" applyNumberFormat="1" applyFont="1" applyFill="1" applyBorder="1" applyAlignment="1" applyProtection="1">
      <alignment horizontal="center" vertical="center"/>
    </xf>
    <xf numFmtId="2" fontId="10" fillId="23" borderId="11" xfId="0" applyNumberFormat="1" applyFont="1" applyFill="1" applyBorder="1" applyAlignment="1">
      <alignment vertical="center"/>
    </xf>
    <xf numFmtId="0" fontId="10" fillId="23" borderId="13" xfId="0" applyFont="1" applyFill="1" applyBorder="1" applyAlignment="1">
      <alignment horizontal="center" vertical="center"/>
    </xf>
    <xf numFmtId="2" fontId="7" fillId="23" borderId="11" xfId="0" applyNumberFormat="1" applyFont="1" applyFill="1" applyBorder="1" applyAlignment="1">
      <alignment vertical="center"/>
    </xf>
    <xf numFmtId="2" fontId="7" fillId="23" borderId="27" xfId="0" applyNumberFormat="1" applyFont="1" applyFill="1" applyBorder="1" applyAlignment="1">
      <alignment vertical="center"/>
    </xf>
    <xf numFmtId="4" fontId="7" fillId="23" borderId="11" xfId="73" applyNumberFormat="1" applyFont="1" applyFill="1" applyBorder="1" applyAlignment="1">
      <alignment horizontal="right" vertical="center" wrapText="1"/>
    </xf>
    <xf numFmtId="0" fontId="7" fillId="23" borderId="12" xfId="0" applyFont="1" applyFill="1" applyBorder="1" applyAlignment="1">
      <alignment vertical="center"/>
    </xf>
    <xf numFmtId="176" fontId="9" fillId="23" borderId="13" xfId="0" applyNumberFormat="1" applyFont="1" applyFill="1" applyBorder="1" applyAlignment="1">
      <alignment horizontal="right" vertical="center" wrapText="1"/>
    </xf>
    <xf numFmtId="181" fontId="9" fillId="23" borderId="11" xfId="0" applyNumberFormat="1" applyFont="1" applyFill="1" applyBorder="1" applyAlignment="1">
      <alignment horizontal="center" vertical="center"/>
    </xf>
    <xf numFmtId="39" fontId="7" fillId="23" borderId="7" xfId="0" applyNumberFormat="1" applyFont="1" applyFill="1" applyBorder="1" applyAlignment="1">
      <alignment horizontal="right" vertical="center" wrapText="1"/>
    </xf>
    <xf numFmtId="4" fontId="7" fillId="23" borderId="7" xfId="0" applyNumberFormat="1" applyFont="1" applyFill="1" applyBorder="1" applyAlignment="1">
      <alignment horizontal="right" vertical="center"/>
    </xf>
    <xf numFmtId="39" fontId="7" fillId="23" borderId="0" xfId="0" applyNumberFormat="1" applyFont="1" applyFill="1" applyAlignment="1">
      <alignment horizontal="right" vertical="center" wrapText="1"/>
    </xf>
    <xf numFmtId="43" fontId="10" fillId="23" borderId="7" xfId="112" applyFont="1" applyFill="1" applyBorder="1" applyAlignment="1" applyProtection="1">
      <alignment horizontal="right" vertical="center" wrapText="1"/>
    </xf>
    <xf numFmtId="165" fontId="7" fillId="23" borderId="7" xfId="36" applyFont="1" applyFill="1" applyBorder="1" applyAlignment="1" applyProtection="1">
      <alignment horizontal="right" vertical="center" wrapText="1"/>
    </xf>
    <xf numFmtId="43" fontId="10" fillId="23" borderId="20" xfId="112" applyFont="1" applyFill="1" applyBorder="1" applyAlignment="1" applyProtection="1">
      <alignment horizontal="right" vertical="center" wrapText="1"/>
    </xf>
    <xf numFmtId="4" fontId="7" fillId="23" borderId="7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2" fontId="7" fillId="0" borderId="11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39" fontId="7" fillId="0" borderId="7" xfId="0" applyNumberFormat="1" applyFont="1" applyBorder="1" applyAlignment="1">
      <alignment horizontal="right" vertical="center" wrapText="1"/>
    </xf>
    <xf numFmtId="176" fontId="9" fillId="0" borderId="11" xfId="0" applyNumberFormat="1" applyFont="1" applyBorder="1" applyAlignment="1">
      <alignment horizontal="right" vertical="center" wrapText="1"/>
    </xf>
    <xf numFmtId="0" fontId="35" fillId="0" borderId="13" xfId="0" applyFont="1" applyBorder="1" applyAlignment="1">
      <alignment vertical="center" wrapText="1"/>
    </xf>
    <xf numFmtId="168" fontId="7" fillId="0" borderId="11" xfId="110" applyNumberFormat="1" applyFont="1" applyFill="1" applyBorder="1" applyAlignment="1" applyProtection="1">
      <alignment vertical="center"/>
    </xf>
    <xf numFmtId="39" fontId="7" fillId="0" borderId="13" xfId="111" applyFont="1" applyBorder="1" applyAlignment="1">
      <alignment horizontal="center" vertical="center"/>
    </xf>
    <xf numFmtId="0" fontId="35" fillId="0" borderId="13" xfId="0" applyFont="1" applyBorder="1" applyAlignment="1">
      <alignment horizontal="justify" vertical="center" wrapText="1"/>
    </xf>
    <xf numFmtId="184" fontId="7" fillId="0" borderId="11" xfId="0" applyNumberFormat="1" applyFont="1" applyBorder="1" applyAlignment="1">
      <alignment horizontal="right" vertical="center"/>
    </xf>
    <xf numFmtId="39" fontId="7" fillId="0" borderId="13" xfId="0" applyNumberFormat="1" applyFont="1" applyBorder="1" applyAlignment="1">
      <alignment horizontal="center" vertical="center"/>
    </xf>
    <xf numFmtId="2" fontId="7" fillId="0" borderId="13" xfId="38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justify" vertical="center" wrapText="1"/>
    </xf>
    <xf numFmtId="0" fontId="7" fillId="0" borderId="13" xfId="0" applyFont="1" applyBorder="1" applyAlignment="1">
      <alignment vertical="center"/>
    </xf>
    <xf numFmtId="2" fontId="10" fillId="0" borderId="11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165" fontId="7" fillId="0" borderId="7" xfId="36" applyFont="1" applyFill="1" applyBorder="1" applyAlignment="1" applyProtection="1">
      <alignment horizontal="right" vertical="center" wrapText="1"/>
    </xf>
    <xf numFmtId="0" fontId="7" fillId="0" borderId="27" xfId="0" applyFont="1" applyBorder="1" applyAlignment="1">
      <alignment vertical="center" wrapText="1"/>
    </xf>
    <xf numFmtId="2" fontId="7" fillId="0" borderId="27" xfId="0" applyNumberFormat="1" applyFont="1" applyBorder="1" applyAlignment="1">
      <alignment vertical="center"/>
    </xf>
    <xf numFmtId="4" fontId="7" fillId="0" borderId="11" xfId="73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" fontId="7" fillId="0" borderId="32" xfId="0" applyNumberFormat="1" applyFont="1" applyBorder="1" applyAlignment="1">
      <alignment vertical="top" wrapText="1"/>
    </xf>
    <xf numFmtId="0" fontId="7" fillId="0" borderId="32" xfId="0" applyFont="1" applyBorder="1" applyAlignment="1">
      <alignment horizontal="justify" vertical="top" wrapText="1"/>
    </xf>
    <xf numFmtId="4" fontId="7" fillId="0" borderId="32" xfId="0" applyNumberFormat="1" applyFont="1" applyBorder="1" applyAlignment="1">
      <alignment horizontal="right" vertical="top" wrapText="1"/>
    </xf>
    <xf numFmtId="0" fontId="7" fillId="0" borderId="32" xfId="0" applyFont="1" applyBorder="1" applyAlignment="1">
      <alignment vertical="top" wrapText="1"/>
    </xf>
    <xf numFmtId="168" fontId="7" fillId="0" borderId="32" xfId="0" applyNumberFormat="1" applyFont="1" applyBorder="1" applyAlignment="1">
      <alignment horizontal="right" vertical="top" wrapText="1"/>
    </xf>
    <xf numFmtId="0" fontId="7" fillId="0" borderId="32" xfId="0" applyFont="1" applyBorder="1" applyAlignment="1">
      <alignment horizontal="left" vertical="top" wrapText="1"/>
    </xf>
    <xf numFmtId="2" fontId="7" fillId="0" borderId="32" xfId="0" applyNumberFormat="1" applyFont="1" applyBorder="1" applyAlignment="1">
      <alignment horizontal="right"/>
    </xf>
    <xf numFmtId="0" fontId="7" fillId="0" borderId="32" xfId="0" applyFont="1" applyBorder="1" applyAlignment="1">
      <alignment vertical="center" wrapText="1"/>
    </xf>
    <xf numFmtId="2" fontId="7" fillId="0" borderId="32" xfId="0" applyNumberFormat="1" applyFont="1" applyBorder="1" applyAlignment="1">
      <alignment horizontal="right" vertical="top" wrapText="1"/>
    </xf>
    <xf numFmtId="2" fontId="7" fillId="0" borderId="32" xfId="0" applyNumberFormat="1" applyFont="1" applyBorder="1" applyAlignment="1">
      <alignment vertical="center"/>
    </xf>
    <xf numFmtId="2" fontId="7" fillId="0" borderId="32" xfId="0" applyNumberFormat="1" applyFont="1" applyBorder="1" applyAlignment="1">
      <alignment horizontal="right" wrapText="1"/>
    </xf>
    <xf numFmtId="4" fontId="7" fillId="0" borderId="32" xfId="73" applyNumberFormat="1" applyFont="1" applyBorder="1" applyAlignment="1">
      <alignment horizontal="right" vertical="center" wrapText="1"/>
    </xf>
    <xf numFmtId="4" fontId="7" fillId="0" borderId="32" xfId="0" applyNumberFormat="1" applyFont="1" applyBorder="1" applyAlignment="1">
      <alignment horizontal="left" vertical="top" wrapText="1"/>
    </xf>
    <xf numFmtId="40" fontId="7" fillId="0" borderId="32" xfId="81" applyNumberFormat="1" applyBorder="1" applyAlignment="1">
      <alignment horizontal="right" vertical="top" wrapText="1"/>
    </xf>
    <xf numFmtId="0" fontId="7" fillId="0" borderId="32" xfId="81" applyBorder="1" applyAlignment="1">
      <alignment vertical="top" wrapText="1"/>
    </xf>
    <xf numFmtId="4" fontId="7" fillId="0" borderId="32" xfId="0" applyNumberFormat="1" applyFont="1" applyBorder="1" applyAlignment="1">
      <alignment vertical="top"/>
    </xf>
    <xf numFmtId="4" fontId="7" fillId="0" borderId="32" xfId="0" applyNumberFormat="1" applyFont="1" applyBorder="1" applyAlignment="1">
      <alignment horizontal="right" vertical="top"/>
    </xf>
    <xf numFmtId="0" fontId="7" fillId="0" borderId="32" xfId="0" applyFont="1" applyBorder="1" applyAlignment="1">
      <alignment vertical="top"/>
    </xf>
    <xf numFmtId="4" fontId="10" fillId="0" borderId="32" xfId="55" applyNumberFormat="1" applyFont="1" applyBorder="1" applyAlignment="1">
      <alignment horizontal="left" vertical="top" wrapText="1"/>
    </xf>
    <xf numFmtId="4" fontId="7" fillId="0" borderId="32" xfId="42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0" fillId="23" borderId="0" xfId="0" applyNumberFormat="1" applyFont="1" applyFill="1" applyAlignment="1">
      <alignment horizontal="center" vertical="center"/>
    </xf>
    <xf numFmtId="4" fontId="10" fillId="23" borderId="0" xfId="36" applyNumberFormat="1" applyFont="1" applyFill="1" applyBorder="1" applyAlignment="1">
      <alignment vertical="center"/>
    </xf>
    <xf numFmtId="4" fontId="10" fillId="23" borderId="0" xfId="0" quotePrefix="1" applyNumberFormat="1" applyFont="1" applyFill="1" applyAlignment="1">
      <alignment horizontal="left" vertical="center"/>
    </xf>
    <xf numFmtId="4" fontId="10" fillId="23" borderId="0" xfId="0" applyNumberFormat="1" applyFont="1" applyFill="1" applyAlignment="1">
      <alignment vertical="center"/>
    </xf>
    <xf numFmtId="4" fontId="7" fillId="23" borderId="0" xfId="36" applyNumberFormat="1" applyFont="1" applyFill="1" applyBorder="1" applyAlignment="1">
      <alignment vertical="center"/>
    </xf>
    <xf numFmtId="4" fontId="7" fillId="23" borderId="0" xfId="0" applyNumberFormat="1" applyFont="1" applyFill="1" applyAlignment="1">
      <alignment vertical="center" wrapText="1"/>
    </xf>
    <xf numFmtId="4" fontId="7" fillId="23" borderId="0" xfId="0" quotePrefix="1" applyNumberFormat="1" applyFont="1" applyFill="1" applyAlignment="1">
      <alignment horizontal="left" vertical="center" wrapText="1"/>
    </xf>
    <xf numFmtId="4" fontId="7" fillId="23" borderId="0" xfId="0" applyNumberFormat="1" applyFont="1" applyFill="1" applyAlignment="1">
      <alignment horizontal="left" vertical="center"/>
    </xf>
    <xf numFmtId="4" fontId="7" fillId="23" borderId="0" xfId="0" quotePrefix="1" applyNumberFormat="1" applyFont="1" applyFill="1" applyAlignment="1">
      <alignment vertical="center"/>
    </xf>
    <xf numFmtId="4" fontId="7" fillId="23" borderId="0" xfId="36" applyNumberFormat="1" applyFont="1" applyFill="1" applyAlignment="1">
      <alignment vertical="center" wrapText="1"/>
    </xf>
    <xf numFmtId="4" fontId="10" fillId="23" borderId="0" xfId="0" applyNumberFormat="1" applyFont="1" applyFill="1" applyAlignment="1">
      <alignment vertical="center" wrapText="1"/>
    </xf>
    <xf numFmtId="4" fontId="10" fillId="24" borderId="15" xfId="0" applyNumberFormat="1" applyFont="1" applyFill="1" applyBorder="1" applyAlignment="1">
      <alignment horizontal="center" vertical="center"/>
    </xf>
    <xf numFmtId="4" fontId="10" fillId="24" borderId="16" xfId="0" applyNumberFormat="1" applyFont="1" applyFill="1" applyBorder="1" applyAlignment="1">
      <alignment horizontal="center" vertical="center"/>
    </xf>
    <xf numFmtId="4" fontId="10" fillId="24" borderId="17" xfId="0" applyNumberFormat="1" applyFont="1" applyFill="1" applyBorder="1" applyAlignment="1">
      <alignment horizontal="center" vertical="center"/>
    </xf>
    <xf numFmtId="4" fontId="10" fillId="24" borderId="18" xfId="36" applyNumberFormat="1" applyFont="1" applyFill="1" applyBorder="1" applyAlignment="1">
      <alignment horizontal="center" vertical="center"/>
    </xf>
    <xf numFmtId="4" fontId="10" fillId="24" borderId="14" xfId="0" applyNumberFormat="1" applyFont="1" applyFill="1" applyBorder="1" applyAlignment="1">
      <alignment horizontal="center" vertical="center"/>
    </xf>
    <xf numFmtId="4" fontId="10" fillId="23" borderId="10" xfId="59" applyNumberFormat="1" applyFont="1" applyFill="1" applyBorder="1" applyAlignment="1">
      <alignment horizontal="center" vertical="center"/>
    </xf>
    <xf numFmtId="4" fontId="10" fillId="23" borderId="19" xfId="0" applyNumberFormat="1" applyFont="1" applyFill="1" applyBorder="1" applyAlignment="1">
      <alignment vertical="center" wrapText="1"/>
    </xf>
    <xf numFmtId="4" fontId="7" fillId="23" borderId="8" xfId="0" applyNumberFormat="1" applyFont="1" applyFill="1" applyBorder="1" applyAlignment="1">
      <alignment vertical="center"/>
    </xf>
    <xf numFmtId="4" fontId="7" fillId="23" borderId="8" xfId="0" applyNumberFormat="1" applyFont="1" applyFill="1" applyBorder="1" applyAlignment="1">
      <alignment horizontal="center" vertical="center"/>
    </xf>
    <xf numFmtId="4" fontId="7" fillId="23" borderId="10" xfId="36" applyNumberFormat="1" applyFont="1" applyFill="1" applyBorder="1" applyAlignment="1" applyProtection="1">
      <alignment vertical="center" wrapText="1"/>
      <protection locked="0"/>
    </xf>
    <xf numFmtId="4" fontId="7" fillId="23" borderId="9" xfId="44" applyNumberFormat="1" applyFont="1" applyFill="1" applyBorder="1" applyAlignment="1" applyProtection="1">
      <alignment horizontal="right" vertical="center" wrapText="1"/>
    </xf>
    <xf numFmtId="3" fontId="10" fillId="27" borderId="8" xfId="58" applyNumberFormat="1" applyFont="1" applyFill="1" applyBorder="1" applyAlignment="1">
      <alignment horizontal="right" vertical="center" wrapText="1"/>
    </xf>
    <xf numFmtId="4" fontId="10" fillId="27" borderId="8" xfId="0" applyNumberFormat="1" applyFont="1" applyFill="1" applyBorder="1" applyAlignment="1">
      <alignment horizontal="left" vertical="center" wrapText="1"/>
    </xf>
    <xf numFmtId="4" fontId="7" fillId="27" borderId="8" xfId="0" applyNumberFormat="1" applyFont="1" applyFill="1" applyBorder="1" applyAlignment="1">
      <alignment vertical="center"/>
    </xf>
    <xf numFmtId="4" fontId="7" fillId="27" borderId="8" xfId="0" applyNumberFormat="1" applyFont="1" applyFill="1" applyBorder="1" applyAlignment="1">
      <alignment horizontal="center" vertical="center"/>
    </xf>
    <xf numFmtId="4" fontId="7" fillId="27" borderId="8" xfId="36" applyNumberFormat="1" applyFont="1" applyFill="1" applyBorder="1" applyAlignment="1" applyProtection="1">
      <alignment vertical="center" wrapText="1"/>
      <protection locked="0"/>
    </xf>
    <xf numFmtId="4" fontId="7" fillId="27" borderId="8" xfId="0" applyNumberFormat="1" applyFont="1" applyFill="1" applyBorder="1" applyAlignment="1">
      <alignment vertical="center" wrapText="1"/>
    </xf>
    <xf numFmtId="0" fontId="0" fillId="27" borderId="0" xfId="0" applyFill="1" applyAlignment="1">
      <alignment vertical="center"/>
    </xf>
    <xf numFmtId="4" fontId="7" fillId="23" borderId="8" xfId="59" applyNumberFormat="1" applyFont="1" applyFill="1" applyBorder="1" applyAlignment="1">
      <alignment horizontal="right" vertical="center"/>
    </xf>
    <xf numFmtId="4" fontId="7" fillId="23" borderId="8" xfId="36" applyNumberFormat="1" applyFont="1" applyFill="1" applyBorder="1" applyAlignment="1" applyProtection="1">
      <alignment vertical="center" wrapText="1"/>
      <protection locked="0"/>
    </xf>
    <xf numFmtId="4" fontId="7" fillId="23" borderId="8" xfId="0" applyNumberFormat="1" applyFont="1" applyFill="1" applyBorder="1" applyAlignment="1">
      <alignment vertical="center" wrapText="1"/>
    </xf>
    <xf numFmtId="3" fontId="10" fillId="23" borderId="8" xfId="58" applyNumberFormat="1" applyFont="1" applyFill="1" applyBorder="1" applyAlignment="1">
      <alignment horizontal="right" vertical="center" wrapText="1"/>
    </xf>
    <xf numFmtId="4" fontId="10" fillId="23" borderId="8" xfId="0" applyNumberFormat="1" applyFont="1" applyFill="1" applyBorder="1" applyAlignment="1">
      <alignment vertical="center" wrapText="1"/>
    </xf>
    <xf numFmtId="4" fontId="7" fillId="23" borderId="8" xfId="44" applyNumberFormat="1" applyFont="1" applyFill="1" applyBorder="1" applyAlignment="1" applyProtection="1">
      <alignment horizontal="right" vertical="center" wrapText="1"/>
    </xf>
    <xf numFmtId="178" fontId="7" fillId="23" borderId="8" xfId="58" applyNumberFormat="1" applyFont="1" applyFill="1" applyBorder="1" applyAlignment="1">
      <alignment horizontal="right" vertical="center" wrapText="1"/>
    </xf>
    <xf numFmtId="4" fontId="7" fillId="23" borderId="8" xfId="0" applyNumberFormat="1" applyFont="1" applyFill="1" applyBorder="1" applyAlignment="1">
      <alignment horizontal="center" vertical="center" wrapText="1"/>
    </xf>
    <xf numFmtId="178" fontId="7" fillId="0" borderId="8" xfId="58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horizontal="center" vertical="center" wrapText="1"/>
    </xf>
    <xf numFmtId="3" fontId="10" fillId="23" borderId="8" xfId="42" applyNumberFormat="1" applyFont="1" applyFill="1" applyBorder="1" applyAlignment="1" applyProtection="1">
      <alignment horizontal="right" vertical="center" wrapText="1"/>
    </xf>
    <xf numFmtId="4" fontId="7" fillId="23" borderId="8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justify" vertical="center" wrapText="1"/>
    </xf>
    <xf numFmtId="4" fontId="7" fillId="0" borderId="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3" fontId="10" fillId="0" borderId="8" xfId="58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left" vertical="center" wrapText="1"/>
    </xf>
    <xf numFmtId="4" fontId="7" fillId="23" borderId="8" xfId="74" applyNumberFormat="1" applyFont="1" applyFill="1" applyBorder="1" applyAlignment="1" applyProtection="1">
      <alignment horizontal="right" vertical="center" wrapText="1"/>
    </xf>
    <xf numFmtId="4" fontId="7" fillId="23" borderId="10" xfId="74" applyNumberFormat="1" applyFont="1" applyFill="1" applyBorder="1" applyAlignment="1" applyProtection="1">
      <alignment horizontal="center" vertical="center" wrapText="1"/>
    </xf>
    <xf numFmtId="4" fontId="7" fillId="23" borderId="9" xfId="0" applyNumberFormat="1" applyFont="1" applyFill="1" applyBorder="1" applyAlignment="1">
      <alignment horizontal="righ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4" fontId="7" fillId="0" borderId="13" xfId="89" applyNumberFormat="1" applyFont="1" applyFill="1" applyBorder="1" applyAlignment="1" applyProtection="1">
      <alignment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10" fillId="0" borderId="7" xfId="89" applyNumberFormat="1" applyFont="1" applyFill="1" applyBorder="1" applyAlignment="1" applyProtection="1">
      <alignment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4" fontId="7" fillId="0" borderId="13" xfId="89" applyNumberFormat="1" applyFont="1" applyFill="1" applyBorder="1" applyAlignment="1" applyProtection="1">
      <alignment horizontal="right" vertical="center" wrapText="1"/>
    </xf>
    <xf numFmtId="176" fontId="7" fillId="0" borderId="7" xfId="0" quotePrefix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1" xfId="92" applyBorder="1" applyAlignment="1">
      <alignment vertical="center" wrapText="1"/>
    </xf>
    <xf numFmtId="4" fontId="7" fillId="0" borderId="11" xfId="89" applyNumberFormat="1" applyFont="1" applyFill="1" applyBorder="1" applyAlignment="1" applyProtection="1">
      <alignment horizontal="right" vertical="center" wrapText="1"/>
    </xf>
    <xf numFmtId="4" fontId="7" fillId="0" borderId="11" xfId="89" applyNumberFormat="1" applyFont="1" applyFill="1" applyBorder="1" applyAlignment="1" applyProtection="1">
      <alignment vertical="center" wrapText="1"/>
    </xf>
    <xf numFmtId="182" fontId="8" fillId="0" borderId="12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180" fontId="7" fillId="0" borderId="12" xfId="0" applyNumberFormat="1" applyFont="1" applyBorder="1" applyAlignment="1">
      <alignment horizontal="right" vertical="center" wrapText="1"/>
    </xf>
    <xf numFmtId="182" fontId="10" fillId="0" borderId="12" xfId="0" applyNumberFormat="1" applyFont="1" applyBorder="1" applyAlignment="1">
      <alignment horizontal="right" vertical="center" wrapText="1"/>
    </xf>
    <xf numFmtId="168" fontId="36" fillId="0" borderId="11" xfId="0" applyNumberFormat="1" applyFont="1" applyBorder="1" applyAlignment="1">
      <alignment horizontal="right" vertical="center" wrapText="1"/>
    </xf>
    <xf numFmtId="0" fontId="36" fillId="0" borderId="13" xfId="0" applyFont="1" applyBorder="1" applyAlignment="1">
      <alignment horizontal="center" vertical="center" wrapText="1"/>
    </xf>
    <xf numFmtId="168" fontId="7" fillId="0" borderId="7" xfId="77" applyNumberFormat="1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168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0" xfId="0" applyFont="1" applyBorder="1" applyAlignment="1">
      <alignment vertical="center" wrapText="1"/>
    </xf>
    <xf numFmtId="168" fontId="7" fillId="0" borderId="30" xfId="0" applyNumberFormat="1" applyFont="1" applyBorder="1" applyAlignment="1">
      <alignment horizontal="right" vertical="center" wrapText="1"/>
    </xf>
    <xf numFmtId="0" fontId="7" fillId="0" borderId="27" xfId="0" applyFont="1" applyBorder="1" applyAlignment="1">
      <alignment horizontal="center" vertical="center" wrapText="1"/>
    </xf>
    <xf numFmtId="168" fontId="7" fillId="0" borderId="31" xfId="77" applyNumberFormat="1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40" fontId="7" fillId="0" borderId="7" xfId="93" applyNumberFormat="1" applyBorder="1" applyAlignment="1">
      <alignment horizontal="right" vertical="center" wrapText="1"/>
    </xf>
    <xf numFmtId="0" fontId="10" fillId="0" borderId="12" xfId="93" applyFont="1" applyBorder="1" applyAlignment="1">
      <alignment horizontal="right" vertical="center" wrapText="1"/>
    </xf>
    <xf numFmtId="0" fontId="10" fillId="0" borderId="13" xfId="93" applyFont="1" applyBorder="1" applyAlignment="1">
      <alignment horizontal="left" vertical="center" wrapText="1"/>
    </xf>
    <xf numFmtId="39" fontId="7" fillId="0" borderId="13" xfId="93" applyNumberFormat="1" applyBorder="1" applyAlignment="1">
      <alignment vertical="center"/>
    </xf>
    <xf numFmtId="0" fontId="7" fillId="0" borderId="11" xfId="93" applyBorder="1" applyAlignment="1">
      <alignment horizontal="center" vertical="center" wrapText="1"/>
    </xf>
    <xf numFmtId="0" fontId="10" fillId="0" borderId="11" xfId="93" applyFont="1" applyBorder="1" applyAlignment="1">
      <alignment horizontal="left" vertical="center" wrapText="1"/>
    </xf>
    <xf numFmtId="180" fontId="9" fillId="0" borderId="12" xfId="0" applyNumberFormat="1" applyFont="1" applyBorder="1" applyAlignment="1">
      <alignment horizontal="right" vertical="center"/>
    </xf>
    <xf numFmtId="0" fontId="7" fillId="0" borderId="11" xfId="93" applyBorder="1" applyAlignment="1">
      <alignment vertical="center" wrapText="1"/>
    </xf>
    <xf numFmtId="4" fontId="9" fillId="0" borderId="13" xfId="0" applyNumberFormat="1" applyFont="1" applyBorder="1" applyAlignment="1">
      <alignment vertical="center"/>
    </xf>
    <xf numFmtId="0" fontId="35" fillId="0" borderId="11" xfId="93" applyFont="1" applyBorder="1" applyAlignment="1">
      <alignment horizontal="center" vertical="center" wrapText="1"/>
    </xf>
    <xf numFmtId="0" fontId="7" fillId="0" borderId="13" xfId="93" applyBorder="1" applyAlignment="1">
      <alignment vertical="center" wrapText="1"/>
    </xf>
    <xf numFmtId="0" fontId="10" fillId="0" borderId="13" xfId="93" applyFont="1" applyBorder="1" applyAlignment="1">
      <alignment vertical="center" wrapText="1"/>
    </xf>
    <xf numFmtId="0" fontId="7" fillId="0" borderId="13" xfId="93" applyBorder="1" applyAlignment="1">
      <alignment horizontal="left" vertical="center" wrapText="1"/>
    </xf>
    <xf numFmtId="0" fontId="7" fillId="0" borderId="13" xfId="93" applyBorder="1" applyAlignment="1">
      <alignment horizontal="center" vertical="center" wrapText="1"/>
    </xf>
    <xf numFmtId="4" fontId="10" fillId="0" borderId="10" xfId="58" applyNumberFormat="1" applyFont="1" applyBorder="1" applyAlignment="1">
      <alignment horizontal="right" vertical="center" wrapText="1"/>
    </xf>
    <xf numFmtId="39" fontId="10" fillId="0" borderId="13" xfId="0" applyNumberFormat="1" applyFont="1" applyBorder="1" applyAlignment="1">
      <alignment horizontal="left" vertical="center" wrapText="1"/>
    </xf>
    <xf numFmtId="43" fontId="10" fillId="0" borderId="11" xfId="36" applyNumberFormat="1" applyFont="1" applyFill="1" applyBorder="1" applyAlignment="1" applyProtection="1">
      <alignment horizontal="center" vertical="center"/>
    </xf>
    <xf numFmtId="39" fontId="10" fillId="0" borderId="13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right" vertical="center"/>
    </xf>
    <xf numFmtId="39" fontId="10" fillId="0" borderId="13" xfId="0" applyNumberFormat="1" applyFont="1" applyBorder="1" applyAlignment="1">
      <alignment horizontal="left" vertical="center"/>
    </xf>
    <xf numFmtId="183" fontId="7" fillId="0" borderId="12" xfId="78" applyNumberFormat="1" applyBorder="1" applyAlignment="1">
      <alignment vertical="center" wrapText="1"/>
    </xf>
    <xf numFmtId="4" fontId="7" fillId="0" borderId="11" xfId="104" applyNumberFormat="1" applyFont="1" applyFill="1" applyBorder="1" applyAlignment="1" applyProtection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1" xfId="104" applyNumberFormat="1" applyFont="1" applyFill="1" applyBorder="1" applyAlignment="1" applyProtection="1">
      <alignment vertical="center" wrapText="1"/>
    </xf>
    <xf numFmtId="43" fontId="7" fillId="0" borderId="11" xfId="79" applyNumberFormat="1" applyFont="1" applyFill="1" applyBorder="1" applyAlignment="1" applyProtection="1">
      <alignment horizontal="right" vertical="center" wrapText="1"/>
    </xf>
    <xf numFmtId="2" fontId="7" fillId="0" borderId="12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/>
    </xf>
    <xf numFmtId="168" fontId="7" fillId="0" borderId="13" xfId="78" applyNumberFormat="1" applyBorder="1" applyAlignment="1">
      <alignment horizontal="center" vertical="center" wrapText="1"/>
    </xf>
    <xf numFmtId="43" fontId="7" fillId="0" borderId="13" xfId="36" applyNumberFormat="1" applyFont="1" applyFill="1" applyBorder="1" applyAlignment="1" applyProtection="1">
      <alignment horizontal="right" vertical="center" wrapText="1"/>
    </xf>
    <xf numFmtId="1" fontId="8" fillId="0" borderId="12" xfId="90" applyNumberFormat="1" applyFont="1" applyFill="1" applyBorder="1" applyAlignment="1" applyProtection="1">
      <alignment horizontal="right" vertical="center" wrapText="1"/>
    </xf>
    <xf numFmtId="185" fontId="7" fillId="0" borderId="12" xfId="111" applyNumberFormat="1" applyFont="1" applyBorder="1" applyAlignment="1">
      <alignment horizontal="right" vertical="center" wrapText="1"/>
    </xf>
    <xf numFmtId="185" fontId="7" fillId="0" borderId="12" xfId="36" applyNumberFormat="1" applyFont="1" applyFill="1" applyBorder="1" applyAlignment="1" applyProtection="1">
      <alignment vertical="center" wrapText="1"/>
    </xf>
    <xf numFmtId="165" fontId="7" fillId="0" borderId="11" xfId="36" applyFont="1" applyFill="1" applyBorder="1" applyAlignment="1" applyProtection="1">
      <alignment horizontal="right" vertical="center" wrapText="1"/>
    </xf>
    <xf numFmtId="174" fontId="7" fillId="0" borderId="13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right" vertical="center"/>
    </xf>
    <xf numFmtId="167" fontId="7" fillId="0" borderId="7" xfId="38" applyNumberFormat="1" applyFont="1" applyFill="1" applyBorder="1" applyAlignment="1" applyProtection="1">
      <alignment horizontal="right" vertical="center" wrapText="1"/>
    </xf>
    <xf numFmtId="173" fontId="9" fillId="0" borderId="12" xfId="90" applyNumberFormat="1" applyFont="1" applyFill="1" applyBorder="1" applyAlignment="1" applyProtection="1">
      <alignment vertical="center" wrapText="1"/>
    </xf>
    <xf numFmtId="2" fontId="7" fillId="0" borderId="11" xfId="0" applyNumberFormat="1" applyFont="1" applyBorder="1" applyAlignment="1">
      <alignment horizontal="right" vertical="center" wrapText="1"/>
    </xf>
    <xf numFmtId="173" fontId="9" fillId="0" borderId="29" xfId="90" applyNumberFormat="1" applyFont="1" applyFill="1" applyBorder="1" applyAlignment="1" applyProtection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2" fontId="9" fillId="0" borderId="12" xfId="90" applyNumberFormat="1" applyFont="1" applyFill="1" applyBorder="1" applyAlignment="1" applyProtection="1">
      <alignment vertical="center" wrapText="1"/>
    </xf>
    <xf numFmtId="2" fontId="9" fillId="0" borderId="6" xfId="90" applyNumberFormat="1" applyFont="1" applyFill="1" applyBorder="1" applyAlignment="1" applyProtection="1">
      <alignment vertical="center" wrapText="1"/>
    </xf>
    <xf numFmtId="4" fontId="7" fillId="0" borderId="8" xfId="88" applyNumberFormat="1" applyFont="1" applyFill="1" applyBorder="1" applyAlignment="1" applyProtection="1">
      <alignment horizontal="right" vertical="center" wrapText="1"/>
    </xf>
    <xf numFmtId="4" fontId="10" fillId="0" borderId="8" xfId="42" applyNumberFormat="1" applyFont="1" applyFill="1" applyBorder="1" applyAlignment="1" applyProtection="1">
      <alignment horizontal="center" vertical="center" wrapText="1"/>
    </xf>
    <xf numFmtId="4" fontId="10" fillId="0" borderId="8" xfId="0" applyNumberFormat="1" applyFont="1" applyBorder="1" applyAlignment="1">
      <alignment vertical="center" wrapText="1"/>
    </xf>
    <xf numFmtId="4" fontId="7" fillId="0" borderId="8" xfId="88" applyNumberFormat="1" applyFont="1" applyFill="1" applyBorder="1" applyAlignment="1" applyProtection="1">
      <alignment horizontal="center" vertical="center" wrapText="1"/>
    </xf>
    <xf numFmtId="3" fontId="10" fillId="0" borderId="8" xfId="42" applyNumberFormat="1" applyFont="1" applyFill="1" applyBorder="1" applyAlignment="1" applyProtection="1">
      <alignment horizontal="right" vertical="center" wrapText="1"/>
    </xf>
    <xf numFmtId="4" fontId="7" fillId="0" borderId="8" xfId="42" applyNumberFormat="1" applyFont="1" applyFill="1" applyBorder="1" applyAlignment="1" applyProtection="1">
      <alignment horizontal="right" vertical="center" wrapText="1"/>
    </xf>
    <xf numFmtId="4" fontId="7" fillId="0" borderId="8" xfId="42" applyNumberFormat="1" applyFont="1" applyFill="1" applyBorder="1" applyAlignment="1" applyProtection="1">
      <alignment horizontal="center" vertical="center"/>
    </xf>
    <xf numFmtId="178" fontId="7" fillId="0" borderId="8" xfId="0" applyNumberFormat="1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right" vertical="center" wrapText="1"/>
    </xf>
    <xf numFmtId="4" fontId="7" fillId="0" borderId="8" xfId="74" applyNumberFormat="1" applyFont="1" applyFill="1" applyBorder="1" applyAlignment="1" applyProtection="1">
      <alignment horizontal="right" vertical="center" wrapText="1"/>
    </xf>
    <xf numFmtId="4" fontId="7" fillId="0" borderId="8" xfId="74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10" fillId="0" borderId="8" xfId="81" applyFont="1" applyBorder="1" applyAlignment="1">
      <alignment horizontal="right" vertical="center" wrapText="1"/>
    </xf>
    <xf numFmtId="0" fontId="10" fillId="0" borderId="8" xfId="81" applyFont="1" applyBorder="1" applyAlignment="1">
      <alignment horizontal="left" vertical="center" wrapText="1"/>
    </xf>
    <xf numFmtId="40" fontId="7" fillId="0" borderId="8" xfId="81" applyNumberFormat="1" applyBorder="1" applyAlignment="1">
      <alignment horizontal="right" vertical="center" wrapText="1"/>
    </xf>
    <xf numFmtId="0" fontId="7" fillId="0" borderId="8" xfId="81" applyBorder="1" applyAlignment="1">
      <alignment horizontal="center" vertical="center" wrapText="1"/>
    </xf>
    <xf numFmtId="4" fontId="36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168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43" fontId="7" fillId="0" borderId="8" xfId="82" applyFont="1" applyFill="1" applyBorder="1" applyAlignment="1" applyProtection="1">
      <alignment horizontal="right" vertical="center" wrapText="1"/>
    </xf>
    <xf numFmtId="1" fontId="10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/>
    </xf>
    <xf numFmtId="173" fontId="7" fillId="0" borderId="8" xfId="0" applyNumberFormat="1" applyFont="1" applyBorder="1" applyAlignment="1">
      <alignment horizontal="right" vertical="center"/>
    </xf>
    <xf numFmtId="0" fontId="37" fillId="0" borderId="8" xfId="81" applyFont="1" applyBorder="1" applyAlignment="1">
      <alignment horizontal="right" vertical="center" wrapText="1"/>
    </xf>
    <xf numFmtId="40" fontId="36" fillId="0" borderId="8" xfId="81" applyNumberFormat="1" applyFont="1" applyBorder="1" applyAlignment="1">
      <alignment horizontal="right" vertical="center" wrapText="1"/>
    </xf>
    <xf numFmtId="0" fontId="35" fillId="0" borderId="8" xfId="81" applyFont="1" applyBorder="1" applyAlignment="1">
      <alignment horizontal="center" vertical="center" wrapText="1"/>
    </xf>
    <xf numFmtId="0" fontId="10" fillId="0" borderId="8" xfId="81" applyFont="1" applyBorder="1" applyAlignment="1">
      <alignment vertical="center" wrapText="1"/>
    </xf>
    <xf numFmtId="0" fontId="35" fillId="0" borderId="8" xfId="81" applyFont="1" applyBorder="1" applyAlignment="1">
      <alignment horizontal="right" vertical="center" wrapText="1"/>
    </xf>
    <xf numFmtId="0" fontId="7" fillId="0" borderId="8" xfId="8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40" fontId="7" fillId="0" borderId="25" xfId="81" applyNumberFormat="1" applyBorder="1" applyAlignment="1">
      <alignment horizontal="right" vertical="center" wrapText="1"/>
    </xf>
    <xf numFmtId="0" fontId="35" fillId="0" borderId="25" xfId="81" applyFont="1" applyBorder="1" applyAlignment="1">
      <alignment horizontal="right" vertical="center" wrapText="1"/>
    </xf>
    <xf numFmtId="0" fontId="7" fillId="0" borderId="25" xfId="0" applyFont="1" applyBorder="1" applyAlignment="1">
      <alignment vertical="center"/>
    </xf>
    <xf numFmtId="0" fontId="7" fillId="0" borderId="25" xfId="81" applyBorder="1" applyAlignment="1">
      <alignment horizontal="center" vertical="center" wrapText="1"/>
    </xf>
    <xf numFmtId="40" fontId="7" fillId="0" borderId="8" xfId="81" applyNumberFormat="1" applyBorder="1" applyAlignment="1">
      <alignment vertical="center" wrapText="1"/>
    </xf>
    <xf numFmtId="2" fontId="35" fillId="0" borderId="8" xfId="81" applyNumberFormat="1" applyFont="1" applyBorder="1" applyAlignment="1">
      <alignment horizontal="right" vertical="center" wrapText="1"/>
    </xf>
    <xf numFmtId="0" fontId="7" fillId="0" borderId="8" xfId="81" applyBorder="1" applyAlignment="1">
      <alignment horizontal="left" vertical="center" wrapText="1"/>
    </xf>
    <xf numFmtId="39" fontId="7" fillId="0" borderId="8" xfId="81" applyNumberFormat="1" applyBorder="1" applyAlignment="1">
      <alignment vertical="center"/>
    </xf>
    <xf numFmtId="40" fontId="7" fillId="0" borderId="8" xfId="81" applyNumberFormat="1" applyBorder="1" applyAlignment="1">
      <alignment horizontal="center" vertical="center" wrapText="1"/>
    </xf>
    <xf numFmtId="0" fontId="7" fillId="0" borderId="8" xfId="8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left" vertical="center" wrapText="1"/>
    </xf>
    <xf numFmtId="2" fontId="37" fillId="0" borderId="8" xfId="81" applyNumberFormat="1" applyFont="1" applyBorder="1" applyAlignment="1">
      <alignment horizontal="right" vertical="center" wrapText="1"/>
    </xf>
    <xf numFmtId="0" fontId="10" fillId="0" borderId="8" xfId="81" applyFont="1" applyBorder="1" applyAlignment="1">
      <alignment vertical="center"/>
    </xf>
    <xf numFmtId="4" fontId="7" fillId="0" borderId="8" xfId="98" applyNumberFormat="1" applyFont="1" applyFill="1" applyBorder="1" applyAlignment="1" applyProtection="1">
      <alignment vertical="center"/>
    </xf>
    <xf numFmtId="39" fontId="7" fillId="0" borderId="8" xfId="81" applyNumberFormat="1" applyBorder="1" applyAlignment="1">
      <alignment horizontal="right" vertical="center"/>
    </xf>
    <xf numFmtId="180" fontId="9" fillId="0" borderId="8" xfId="0" applyNumberFormat="1" applyFont="1" applyBorder="1" applyAlignment="1">
      <alignment horizontal="right" vertical="center"/>
    </xf>
    <xf numFmtId="39" fontId="7" fillId="0" borderId="8" xfId="106" applyNumberFormat="1" applyFont="1" applyBorder="1" applyAlignment="1">
      <alignment horizontal="right" vertical="center"/>
    </xf>
    <xf numFmtId="0" fontId="7" fillId="0" borderId="8" xfId="106" applyFont="1" applyBorder="1" applyAlignment="1">
      <alignment horizontal="center" vertical="center" wrapText="1"/>
    </xf>
    <xf numFmtId="180" fontId="8" fillId="0" borderId="8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/>
    </xf>
    <xf numFmtId="181" fontId="9" fillId="0" borderId="8" xfId="0" applyNumberFormat="1" applyFont="1" applyBorder="1" applyAlignment="1">
      <alignment horizontal="center" vertical="center"/>
    </xf>
    <xf numFmtId="180" fontId="8" fillId="0" borderId="8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vertical="center" wrapText="1"/>
    </xf>
    <xf numFmtId="181" fontId="9" fillId="0" borderId="8" xfId="0" applyNumberFormat="1" applyFont="1" applyBorder="1" applyAlignment="1">
      <alignment horizontal="center" vertical="center" wrapText="1"/>
    </xf>
    <xf numFmtId="180" fontId="10" fillId="0" borderId="8" xfId="0" applyNumberFormat="1" applyFont="1" applyBorder="1" applyAlignment="1">
      <alignment horizontal="right" vertical="center"/>
    </xf>
    <xf numFmtId="181" fontId="7" fillId="0" borderId="8" xfId="0" applyNumberFormat="1" applyFont="1" applyBorder="1" applyAlignment="1">
      <alignment horizontal="center" vertical="center"/>
    </xf>
    <xf numFmtId="4" fontId="10" fillId="0" borderId="8" xfId="59" applyNumberFormat="1" applyFont="1" applyBorder="1" applyAlignment="1">
      <alignment horizontal="center" vertical="center"/>
    </xf>
    <xf numFmtId="4" fontId="7" fillId="0" borderId="8" xfId="44" applyNumberFormat="1" applyFont="1" applyFill="1" applyBorder="1" applyAlignment="1" applyProtection="1">
      <alignment horizontal="right" vertical="center" wrapText="1"/>
    </xf>
    <xf numFmtId="4" fontId="7" fillId="0" borderId="8" xfId="59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vertical="center" wrapText="1"/>
    </xf>
    <xf numFmtId="178" fontId="7" fillId="0" borderId="25" xfId="58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8" xfId="107" applyNumberFormat="1" applyBorder="1" applyAlignment="1">
      <alignment vertical="center"/>
    </xf>
    <xf numFmtId="0" fontId="37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4" fontId="7" fillId="0" borderId="8" xfId="109" applyNumberFormat="1" applyFont="1" applyFill="1" applyBorder="1" applyAlignment="1" applyProtection="1">
      <alignment vertical="center"/>
    </xf>
    <xf numFmtId="0" fontId="10" fillId="0" borderId="8" xfId="107" applyFont="1" applyBorder="1" applyAlignment="1">
      <alignment horizontal="right" vertical="center"/>
    </xf>
    <xf numFmtId="0" fontId="10" fillId="0" borderId="8" xfId="107" applyFont="1" applyBorder="1" applyAlignment="1">
      <alignment vertical="center" wrapText="1"/>
    </xf>
    <xf numFmtId="4" fontId="7" fillId="0" borderId="8" xfId="107" applyNumberFormat="1" applyBorder="1" applyAlignment="1">
      <alignment horizontal="center" vertical="center"/>
    </xf>
    <xf numFmtId="180" fontId="7" fillId="0" borderId="8" xfId="0" applyNumberFormat="1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5" xfId="0" applyFont="1" applyBorder="1" applyAlignment="1">
      <alignment horizontal="left" vertical="center" wrapText="1"/>
    </xf>
    <xf numFmtId="168" fontId="7" fillId="0" borderId="25" xfId="0" applyNumberFormat="1" applyFont="1" applyBorder="1" applyAlignment="1">
      <alignment horizontal="center" vertical="center" wrapText="1"/>
    </xf>
    <xf numFmtId="168" fontId="7" fillId="0" borderId="8" xfId="83" applyNumberFormat="1" applyBorder="1" applyAlignment="1">
      <alignment horizontal="right" vertical="center" wrapText="1"/>
    </xf>
    <xf numFmtId="0" fontId="7" fillId="0" borderId="8" xfId="83" applyBorder="1" applyAlignment="1">
      <alignment horizontal="center" vertical="center" wrapText="1"/>
    </xf>
    <xf numFmtId="1" fontId="8" fillId="0" borderId="8" xfId="53" applyNumberFormat="1" applyFont="1" applyBorder="1" applyAlignment="1">
      <alignment horizontal="right" vertical="center"/>
    </xf>
    <xf numFmtId="0" fontId="8" fillId="0" borderId="8" xfId="83" applyFont="1" applyBorder="1" applyAlignment="1">
      <alignment vertical="center" wrapText="1"/>
    </xf>
    <xf numFmtId="4" fontId="9" fillId="0" borderId="8" xfId="53" applyNumberFormat="1" applyFont="1" applyBorder="1" applyAlignment="1">
      <alignment vertical="center"/>
    </xf>
    <xf numFmtId="39" fontId="9" fillId="0" borderId="8" xfId="53" applyFont="1" applyBorder="1" applyAlignment="1">
      <alignment horizontal="center" vertical="center"/>
    </xf>
    <xf numFmtId="0" fontId="8" fillId="0" borderId="8" xfId="83" applyFont="1" applyBorder="1" applyAlignment="1">
      <alignment horizontal="left" vertical="center" wrapText="1"/>
    </xf>
    <xf numFmtId="4" fontId="9" fillId="0" borderId="8" xfId="53" applyNumberFormat="1" applyFont="1" applyBorder="1" applyAlignment="1">
      <alignment horizontal="center" vertical="center"/>
    </xf>
    <xf numFmtId="0" fontId="43" fillId="0" borderId="8" xfId="83" applyFont="1" applyBorder="1" applyAlignment="1">
      <alignment horizontal="center" vertical="center"/>
    </xf>
    <xf numFmtId="2" fontId="7" fillId="0" borderId="8" xfId="0" applyNumberFormat="1" applyFont="1" applyBorder="1" applyAlignment="1">
      <alignment vertical="center"/>
    </xf>
    <xf numFmtId="173" fontId="7" fillId="0" borderId="8" xfId="0" applyNumberFormat="1" applyFont="1" applyBorder="1" applyAlignment="1">
      <alignment vertical="center"/>
    </xf>
    <xf numFmtId="180" fontId="9" fillId="0" borderId="25" xfId="0" applyNumberFormat="1" applyFont="1" applyBorder="1" applyAlignment="1">
      <alignment horizontal="right" vertical="center"/>
    </xf>
    <xf numFmtId="0" fontId="7" fillId="0" borderId="25" xfId="0" applyFont="1" applyBorder="1" applyAlignment="1">
      <alignment vertical="center" wrapText="1"/>
    </xf>
    <xf numFmtId="4" fontId="9" fillId="0" borderId="25" xfId="0" applyNumberFormat="1" applyFont="1" applyBorder="1" applyAlignment="1">
      <alignment vertical="center"/>
    </xf>
    <xf numFmtId="3" fontId="10" fillId="0" borderId="25" xfId="58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" fontId="10" fillId="0" borderId="8" xfId="55" applyNumberFormat="1" applyFont="1" applyBorder="1" applyAlignment="1">
      <alignment horizontal="left" vertical="center" wrapText="1"/>
    </xf>
    <xf numFmtId="4" fontId="7" fillId="0" borderId="8" xfId="55" applyNumberFormat="1" applyFont="1" applyBorder="1" applyAlignment="1">
      <alignment horizontal="left" vertical="center" wrapText="1"/>
    </xf>
    <xf numFmtId="178" fontId="7" fillId="0" borderId="25" xfId="0" applyNumberFormat="1" applyFont="1" applyBorder="1" applyAlignment="1">
      <alignment horizontal="right" vertical="center" wrapText="1"/>
    </xf>
    <xf numFmtId="4" fontId="7" fillId="0" borderId="25" xfId="74" applyNumberFormat="1" applyFont="1" applyFill="1" applyBorder="1" applyAlignment="1" applyProtection="1">
      <alignment horizontal="right" vertical="center" wrapText="1"/>
    </xf>
    <xf numFmtId="4" fontId="7" fillId="0" borderId="25" xfId="74" applyNumberFormat="1" applyFont="1" applyFill="1" applyBorder="1" applyAlignment="1" applyProtection="1">
      <alignment horizontal="center" vertical="center" wrapText="1"/>
    </xf>
    <xf numFmtId="4" fontId="7" fillId="0" borderId="8" xfId="87" applyNumberFormat="1" applyFont="1" applyFill="1" applyBorder="1" applyAlignment="1" applyProtection="1">
      <alignment horizontal="right" vertical="center" wrapText="1"/>
    </xf>
    <xf numFmtId="3" fontId="10" fillId="23" borderId="8" xfId="0" applyNumberFormat="1" applyFont="1" applyFill="1" applyBorder="1" applyAlignment="1">
      <alignment horizontal="right" vertical="center" wrapText="1"/>
    </xf>
    <xf numFmtId="0" fontId="7" fillId="23" borderId="8" xfId="0" applyFont="1" applyFill="1" applyBorder="1" applyAlignment="1">
      <alignment horizontal="justify" vertical="center" wrapText="1"/>
    </xf>
    <xf numFmtId="4" fontId="7" fillId="23" borderId="8" xfId="87" applyNumberFormat="1" applyFont="1" applyFill="1" applyBorder="1" applyAlignment="1" applyProtection="1">
      <alignment horizontal="right" vertical="center" wrapText="1"/>
      <protection locked="0"/>
    </xf>
    <xf numFmtId="4" fontId="10" fillId="24" borderId="8" xfId="0" applyNumberFormat="1" applyFont="1" applyFill="1" applyBorder="1" applyAlignment="1">
      <alignment horizontal="right" vertical="center" wrapText="1"/>
    </xf>
    <xf numFmtId="4" fontId="10" fillId="26" borderId="10" xfId="0" applyNumberFormat="1" applyFont="1" applyFill="1" applyBorder="1" applyAlignment="1">
      <alignment horizontal="right" vertical="center"/>
    </xf>
    <xf numFmtId="4" fontId="10" fillId="26" borderId="9" xfId="0" applyNumberFormat="1" applyFont="1" applyFill="1" applyBorder="1" applyAlignment="1">
      <alignment horizontal="center" vertical="center"/>
    </xf>
    <xf numFmtId="4" fontId="33" fillId="26" borderId="8" xfId="0" applyNumberFormat="1" applyFont="1" applyFill="1" applyBorder="1" applyAlignment="1">
      <alignment vertical="center"/>
    </xf>
    <xf numFmtId="4" fontId="33" fillId="26" borderId="8" xfId="0" applyNumberFormat="1" applyFont="1" applyFill="1" applyBorder="1" applyAlignment="1">
      <alignment horizontal="center" vertical="center"/>
    </xf>
    <xf numFmtId="4" fontId="33" fillId="26" borderId="8" xfId="36" applyNumberFormat="1" applyFont="1" applyFill="1" applyBorder="1" applyAlignment="1" applyProtection="1">
      <alignment vertical="center"/>
      <protection locked="0"/>
    </xf>
    <xf numFmtId="4" fontId="10" fillId="24" borderId="10" xfId="0" applyNumberFormat="1" applyFont="1" applyFill="1" applyBorder="1" applyAlignment="1">
      <alignment horizontal="right" vertical="center" wrapText="1"/>
    </xf>
    <xf numFmtId="4" fontId="10" fillId="24" borderId="9" xfId="0" applyNumberFormat="1" applyFont="1" applyFill="1" applyBorder="1" applyAlignment="1">
      <alignment horizontal="right" vertical="center" wrapText="1"/>
    </xf>
    <xf numFmtId="4" fontId="10" fillId="24" borderId="8" xfId="0" applyNumberFormat="1" applyFont="1" applyFill="1" applyBorder="1" applyAlignment="1">
      <alignment horizontal="center" vertical="center" wrapText="1"/>
    </xf>
    <xf numFmtId="4" fontId="10" fillId="24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3" borderId="10" xfId="0" applyNumberFormat="1" applyFont="1" applyFill="1" applyBorder="1" applyAlignment="1">
      <alignment horizontal="right" vertical="center" wrapText="1"/>
    </xf>
    <xf numFmtId="4" fontId="10" fillId="23" borderId="9" xfId="0" applyNumberFormat="1" applyFont="1" applyFill="1" applyBorder="1" applyAlignment="1">
      <alignment horizontal="right" vertical="center" wrapText="1"/>
    </xf>
    <xf numFmtId="4" fontId="7" fillId="23" borderId="8" xfId="0" applyNumberFormat="1" applyFont="1" applyFill="1" applyBorder="1" applyAlignment="1" applyProtection="1">
      <alignment horizontal="right" vertical="center" wrapText="1"/>
      <protection locked="0"/>
    </xf>
    <xf numFmtId="10" fontId="7" fillId="0" borderId="8" xfId="0" applyNumberFormat="1" applyFont="1" applyBorder="1" applyAlignment="1">
      <alignment horizontal="right" vertical="center" wrapText="1"/>
    </xf>
    <xf numFmtId="10" fontId="7" fillId="23" borderId="8" xfId="0" applyNumberFormat="1" applyFont="1" applyFill="1" applyBorder="1" applyAlignment="1">
      <alignment horizontal="right" vertical="center" wrapText="1"/>
    </xf>
    <xf numFmtId="10" fontId="7" fillId="0" borderId="8" xfId="61" applyNumberFormat="1" applyFont="1" applyFill="1" applyBorder="1" applyAlignment="1" applyProtection="1">
      <alignment horizontal="right" vertical="center"/>
    </xf>
    <xf numFmtId="4" fontId="7" fillId="23" borderId="8" xfId="61" applyNumberFormat="1" applyFont="1" applyFill="1" applyBorder="1" applyAlignment="1" applyProtection="1">
      <alignment horizontal="center" vertical="center"/>
    </xf>
    <xf numFmtId="4" fontId="7" fillId="23" borderId="8" xfId="89" applyNumberFormat="1" applyFont="1" applyFill="1" applyBorder="1" applyAlignment="1" applyProtection="1">
      <alignment horizontal="right" vertical="center"/>
      <protection locked="0"/>
    </xf>
    <xf numFmtId="4" fontId="7" fillId="0" borderId="9" xfId="75" applyNumberFormat="1" applyBorder="1" applyAlignment="1">
      <alignment horizontal="right" vertical="center"/>
    </xf>
    <xf numFmtId="4" fontId="7" fillId="23" borderId="10" xfId="0" applyNumberFormat="1" applyFont="1" applyFill="1" applyBorder="1" applyAlignment="1" applyProtection="1">
      <alignment horizontal="right" vertical="center" wrapText="1"/>
      <protection locked="0"/>
    </xf>
    <xf numFmtId="4" fontId="7" fillId="23" borderId="10" xfId="0" applyNumberFormat="1" applyFont="1" applyFill="1" applyBorder="1" applyAlignment="1">
      <alignment horizontal="center" vertical="center" wrapText="1"/>
    </xf>
    <xf numFmtId="4" fontId="7" fillId="23" borderId="11" xfId="0" applyNumberFormat="1" applyFont="1" applyFill="1" applyBorder="1" applyAlignment="1" applyProtection="1">
      <alignment horizontal="right" vertical="center" wrapText="1"/>
      <protection locked="0"/>
    </xf>
    <xf numFmtId="181" fontId="9" fillId="23" borderId="11" xfId="0" applyNumberFormat="1" applyFont="1" applyFill="1" applyBorder="1" applyAlignment="1">
      <alignment horizontal="right" vertical="center" wrapText="1"/>
    </xf>
    <xf numFmtId="176" fontId="9" fillId="23" borderId="11" xfId="0" applyNumberFormat="1" applyFont="1" applyFill="1" applyBorder="1" applyAlignment="1" applyProtection="1">
      <alignment horizontal="right" vertical="center" wrapText="1"/>
      <protection locked="0"/>
    </xf>
    <xf numFmtId="0" fontId="7" fillId="23" borderId="11" xfId="0" applyFont="1" applyFill="1" applyBorder="1" applyAlignment="1">
      <alignment horizontal="right" vertical="center" wrapText="1"/>
    </xf>
    <xf numFmtId="4" fontId="7" fillId="23" borderId="11" xfId="0" applyNumberFormat="1" applyFont="1" applyFill="1" applyBorder="1" applyAlignment="1" applyProtection="1">
      <alignment vertical="center"/>
      <protection locked="0"/>
    </xf>
    <xf numFmtId="4" fontId="49" fillId="28" borderId="0" xfId="113" applyNumberFormat="1" applyFont="1" applyFill="1" applyAlignment="1">
      <alignment horizontal="right"/>
    </xf>
    <xf numFmtId="4" fontId="47" fillId="28" borderId="0" xfId="113" applyNumberFormat="1" applyFont="1" applyFill="1" applyAlignment="1">
      <alignment horizontal="right"/>
    </xf>
    <xf numFmtId="186" fontId="47" fillId="28" borderId="0" xfId="113" applyNumberFormat="1" applyFont="1" applyFill="1" applyAlignment="1">
      <alignment horizontal="right" vertical="center"/>
    </xf>
    <xf numFmtId="186" fontId="48" fillId="28" borderId="0" xfId="113" applyNumberFormat="1" applyFont="1" applyFill="1" applyAlignment="1">
      <alignment horizontal="right" vertical="center"/>
    </xf>
    <xf numFmtId="186" fontId="47" fillId="29" borderId="0" xfId="113" applyNumberFormat="1" applyFont="1" applyFill="1" applyAlignment="1">
      <alignment horizontal="right" vertical="center"/>
    </xf>
    <xf numFmtId="4" fontId="34" fillId="0" borderId="8" xfId="0" applyNumberFormat="1" applyFont="1" applyBorder="1" applyAlignment="1">
      <alignment vertical="center" wrapText="1"/>
    </xf>
    <xf numFmtId="4" fontId="49" fillId="28" borderId="0" xfId="113" applyNumberFormat="1" applyFont="1" applyFill="1" applyAlignment="1">
      <alignment horizontal="right" vertical="center"/>
    </xf>
    <xf numFmtId="4" fontId="34" fillId="0" borderId="25" xfId="0" applyNumberFormat="1" applyFont="1" applyBorder="1" applyAlignment="1">
      <alignment vertical="center" wrapText="1"/>
    </xf>
    <xf numFmtId="4" fontId="47" fillId="28" borderId="0" xfId="113" applyNumberFormat="1" applyFont="1" applyFill="1" applyAlignment="1">
      <alignment horizontal="right" vertical="center"/>
    </xf>
    <xf numFmtId="174" fontId="7" fillId="23" borderId="13" xfId="0" applyNumberFormat="1" applyFont="1" applyFill="1" applyBorder="1" applyAlignment="1">
      <alignment horizontal="center" vertical="center"/>
    </xf>
    <xf numFmtId="165" fontId="7" fillId="23" borderId="11" xfId="36" applyFont="1" applyFill="1" applyBorder="1" applyAlignment="1" applyProtection="1">
      <alignment horizontal="right" vertical="center" wrapText="1"/>
    </xf>
    <xf numFmtId="4" fontId="10" fillId="23" borderId="8" xfId="0" applyNumberFormat="1" applyFont="1" applyFill="1" applyBorder="1" applyAlignment="1">
      <alignment horizontal="left" vertical="center" wrapText="1"/>
    </xf>
    <xf numFmtId="4" fontId="36" fillId="23" borderId="8" xfId="59" applyNumberFormat="1" applyFont="1" applyFill="1" applyBorder="1" applyAlignment="1">
      <alignment horizontal="right" vertical="center"/>
    </xf>
    <xf numFmtId="4" fontId="36" fillId="23" borderId="8" xfId="58" applyNumberFormat="1" applyFont="1" applyFill="1" applyBorder="1" applyAlignment="1">
      <alignment horizontal="right" vertical="center" wrapText="1"/>
    </xf>
    <xf numFmtId="4" fontId="34" fillId="23" borderId="8" xfId="59" applyNumberFormat="1" applyFont="1" applyFill="1" applyBorder="1" applyAlignment="1">
      <alignment horizontal="right" vertical="center"/>
    </xf>
    <xf numFmtId="4" fontId="34" fillId="23" borderId="8" xfId="0" applyNumberFormat="1" applyFont="1" applyFill="1" applyBorder="1" applyAlignment="1">
      <alignment horizontal="right" vertical="center"/>
    </xf>
    <xf numFmtId="0" fontId="7" fillId="23" borderId="8" xfId="0" applyFont="1" applyFill="1" applyBorder="1" applyAlignment="1">
      <alignment horizontal="right" vertical="center" wrapText="1"/>
    </xf>
    <xf numFmtId="0" fontId="7" fillId="23" borderId="8" xfId="0" applyFont="1" applyFill="1" applyBorder="1" applyAlignment="1">
      <alignment horizontal="center" vertical="center" wrapText="1"/>
    </xf>
    <xf numFmtId="4" fontId="10" fillId="23" borderId="8" xfId="0" applyNumberFormat="1" applyFont="1" applyFill="1" applyBorder="1" applyAlignment="1">
      <alignment vertical="center"/>
    </xf>
    <xf numFmtId="4" fontId="7" fillId="23" borderId="10" xfId="0" applyNumberFormat="1" applyFont="1" applyFill="1" applyBorder="1" applyAlignment="1">
      <alignment horizontal="center" vertical="center"/>
    </xf>
    <xf numFmtId="4" fontId="10" fillId="23" borderId="8" xfId="58" applyNumberFormat="1" applyFont="1" applyFill="1" applyBorder="1" applyAlignment="1">
      <alignment horizontal="right" vertical="center" wrapText="1"/>
    </xf>
    <xf numFmtId="4" fontId="10" fillId="26" borderId="25" xfId="0" applyNumberFormat="1" applyFont="1" applyFill="1" applyBorder="1" applyAlignment="1">
      <alignment horizontal="right" vertical="center"/>
    </xf>
    <xf numFmtId="4" fontId="10" fillId="26" borderId="25" xfId="0" applyNumberFormat="1" applyFont="1" applyFill="1" applyBorder="1" applyAlignment="1">
      <alignment horizontal="center" vertical="center"/>
    </xf>
    <xf numFmtId="4" fontId="10" fillId="26" borderId="28" xfId="36" applyNumberFormat="1" applyFont="1" applyFill="1" applyBorder="1" applyAlignment="1" applyProtection="1">
      <alignment vertical="center"/>
    </xf>
    <xf numFmtId="4" fontId="10" fillId="23" borderId="10" xfId="58" applyNumberFormat="1" applyFont="1" applyFill="1" applyBorder="1" applyAlignment="1">
      <alignment horizontal="right" vertical="center" wrapText="1"/>
    </xf>
    <xf numFmtId="4" fontId="10" fillId="23" borderId="11" xfId="0" applyNumberFormat="1" applyFont="1" applyFill="1" applyBorder="1" applyAlignment="1">
      <alignment horizontal="left" vertical="center" wrapText="1"/>
    </xf>
    <xf numFmtId="4" fontId="7" fillId="23" borderId="13" xfId="0" applyNumberFormat="1" applyFont="1" applyFill="1" applyBorder="1" applyAlignment="1">
      <alignment vertical="center"/>
    </xf>
    <xf numFmtId="4" fontId="7" fillId="23" borderId="13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0" fontId="10" fillId="0" borderId="12" xfId="93" applyFont="1" applyBorder="1" applyAlignment="1">
      <alignment horizontal="center" vertical="center" wrapText="1"/>
    </xf>
    <xf numFmtId="2" fontId="9" fillId="25" borderId="29" xfId="90" applyNumberFormat="1" applyFont="1" applyFill="1" applyBorder="1" applyAlignment="1" applyProtection="1">
      <alignment horizontal="right" vertical="center" wrapText="1"/>
    </xf>
    <xf numFmtId="0" fontId="7" fillId="25" borderId="27" xfId="0" applyFont="1" applyFill="1" applyBorder="1" applyAlignment="1">
      <alignment horizontal="center" vertical="center"/>
    </xf>
    <xf numFmtId="4" fontId="10" fillId="25" borderId="31" xfId="112" applyNumberFormat="1" applyFont="1" applyFill="1" applyBorder="1" applyAlignment="1" applyProtection="1">
      <alignment horizontal="right" vertical="center" wrapText="1"/>
    </xf>
    <xf numFmtId="0" fontId="7" fillId="23" borderId="12" xfId="0" applyFont="1" applyFill="1" applyBorder="1" applyAlignment="1">
      <alignment horizontal="center" vertical="center"/>
    </xf>
    <xf numFmtId="4" fontId="7" fillId="23" borderId="11" xfId="0" applyNumberFormat="1" applyFont="1" applyFill="1" applyBorder="1" applyAlignment="1">
      <alignment vertical="center"/>
    </xf>
    <xf numFmtId="0" fontId="7" fillId="23" borderId="13" xfId="0" applyFont="1" applyFill="1" applyBorder="1" applyAlignment="1">
      <alignment horizontal="center" vertical="center" wrapText="1"/>
    </xf>
    <xf numFmtId="176" fontId="7" fillId="23" borderId="7" xfId="0" applyNumberFormat="1" applyFont="1" applyFill="1" applyBorder="1" applyAlignment="1">
      <alignment horizontal="right" vertical="center" wrapText="1"/>
    </xf>
    <xf numFmtId="43" fontId="10" fillId="23" borderId="11" xfId="36" applyNumberFormat="1" applyFont="1" applyFill="1" applyBorder="1" applyAlignment="1" applyProtection="1">
      <alignment horizontal="center" vertical="center"/>
    </xf>
    <xf numFmtId="39" fontId="10" fillId="23" borderId="13" xfId="0" applyNumberFormat="1" applyFont="1" applyFill="1" applyBorder="1" applyAlignment="1">
      <alignment horizontal="center" vertical="center"/>
    </xf>
    <xf numFmtId="43" fontId="10" fillId="23" borderId="7" xfId="36" applyNumberFormat="1" applyFont="1" applyFill="1" applyBorder="1" applyAlignment="1" applyProtection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  <xf numFmtId="1" fontId="10" fillId="23" borderId="12" xfId="0" applyNumberFormat="1" applyFont="1" applyFill="1" applyBorder="1" applyAlignment="1">
      <alignment horizontal="right" vertical="center"/>
    </xf>
    <xf numFmtId="183" fontId="7" fillId="23" borderId="12" xfId="78" applyNumberFormat="1" applyFill="1" applyBorder="1" applyAlignment="1">
      <alignment vertical="center" wrapText="1"/>
    </xf>
    <xf numFmtId="4" fontId="7" fillId="23" borderId="11" xfId="104" applyNumberFormat="1" applyFont="1" applyFill="1" applyBorder="1" applyAlignment="1" applyProtection="1">
      <alignment horizontal="right" vertical="center" wrapText="1"/>
    </xf>
    <xf numFmtId="4" fontId="7" fillId="23" borderId="11" xfId="104" applyNumberFormat="1" applyFont="1" applyFill="1" applyBorder="1" applyAlignment="1" applyProtection="1">
      <alignment vertical="center" wrapText="1"/>
    </xf>
    <xf numFmtId="43" fontId="7" fillId="23" borderId="11" xfId="79" applyNumberFormat="1" applyFont="1" applyFill="1" applyBorder="1" applyAlignment="1" applyProtection="1">
      <alignment horizontal="right" vertical="center" wrapText="1"/>
    </xf>
    <xf numFmtId="2" fontId="7" fillId="23" borderId="12" xfId="0" applyNumberFormat="1" applyFont="1" applyFill="1" applyBorder="1" applyAlignment="1">
      <alignment horizontal="right" vertical="center" wrapText="1"/>
    </xf>
    <xf numFmtId="4" fontId="7" fillId="23" borderId="11" xfId="0" applyNumberFormat="1" applyFont="1" applyFill="1" applyBorder="1" applyAlignment="1">
      <alignment horizontal="right" vertical="center"/>
    </xf>
    <xf numFmtId="4" fontId="7" fillId="23" borderId="7" xfId="0" applyNumberFormat="1" applyFont="1" applyFill="1" applyBorder="1" applyAlignment="1">
      <alignment vertical="center" wrapText="1"/>
    </xf>
    <xf numFmtId="0" fontId="7" fillId="23" borderId="12" xfId="0" applyFont="1" applyFill="1" applyBorder="1" applyAlignment="1">
      <alignment horizontal="right" vertical="center" wrapText="1"/>
    </xf>
    <xf numFmtId="43" fontId="7" fillId="23" borderId="13" xfId="36" applyNumberFormat="1" applyFont="1" applyFill="1" applyBorder="1" applyAlignment="1" applyProtection="1">
      <alignment horizontal="right" vertical="center" wrapText="1"/>
    </xf>
    <xf numFmtId="4" fontId="10" fillId="23" borderId="10" xfId="0" applyNumberFormat="1" applyFont="1" applyFill="1" applyBorder="1" applyAlignment="1">
      <alignment horizontal="right" vertical="center"/>
    </xf>
    <xf numFmtId="4" fontId="10" fillId="23" borderId="13" xfId="0" applyNumberFormat="1" applyFont="1" applyFill="1" applyBorder="1" applyAlignment="1">
      <alignment horizontal="center" vertical="center"/>
    </xf>
    <xf numFmtId="4" fontId="10" fillId="23" borderId="9" xfId="36" applyNumberFormat="1" applyFont="1" applyFill="1" applyBorder="1" applyAlignment="1" applyProtection="1">
      <alignment vertical="center"/>
    </xf>
    <xf numFmtId="173" fontId="9" fillId="23" borderId="12" xfId="90" applyNumberFormat="1" applyFont="1" applyFill="1" applyBorder="1" applyAlignment="1" applyProtection="1">
      <alignment horizontal="right" vertical="center" wrapText="1"/>
    </xf>
    <xf numFmtId="0" fontId="7" fillId="23" borderId="13" xfId="0" applyFont="1" applyFill="1" applyBorder="1" applyAlignment="1">
      <alignment horizontal="center" vertical="center"/>
    </xf>
    <xf numFmtId="43" fontId="7" fillId="23" borderId="7" xfId="112" applyFont="1" applyFill="1" applyBorder="1" applyAlignment="1" applyProtection="1">
      <alignment horizontal="right" vertical="center" wrapText="1"/>
    </xf>
    <xf numFmtId="1" fontId="8" fillId="23" borderId="12" xfId="90" applyNumberFormat="1" applyFont="1" applyFill="1" applyBorder="1" applyAlignment="1" applyProtection="1">
      <alignment horizontal="right" vertical="center" wrapText="1"/>
    </xf>
    <xf numFmtId="185" fontId="7" fillId="23" borderId="12" xfId="111" applyNumberFormat="1" applyFont="1" applyFill="1" applyBorder="1" applyAlignment="1">
      <alignment horizontal="right" vertical="center" wrapText="1"/>
    </xf>
    <xf numFmtId="185" fontId="7" fillId="23" borderId="12" xfId="36" applyNumberFormat="1" applyFont="1" applyFill="1" applyBorder="1" applyAlignment="1" applyProtection="1">
      <alignment vertical="center" wrapText="1"/>
    </xf>
    <xf numFmtId="2" fontId="7" fillId="23" borderId="11" xfId="0" applyNumberFormat="1" applyFont="1" applyFill="1" applyBorder="1" applyAlignment="1">
      <alignment horizontal="right" vertical="center"/>
    </xf>
    <xf numFmtId="2" fontId="9" fillId="23" borderId="12" xfId="90" applyNumberFormat="1" applyFont="1" applyFill="1" applyBorder="1" applyAlignment="1" applyProtection="1">
      <alignment horizontal="right" vertical="center" wrapText="1"/>
    </xf>
    <xf numFmtId="173" fontId="9" fillId="23" borderId="12" xfId="90" applyNumberFormat="1" applyFont="1" applyFill="1" applyBorder="1" applyAlignment="1" applyProtection="1">
      <alignment vertical="center" wrapText="1"/>
    </xf>
    <xf numFmtId="167" fontId="7" fillId="23" borderId="7" xfId="38" applyNumberFormat="1" applyFont="1" applyFill="1" applyBorder="1" applyAlignment="1" applyProtection="1">
      <alignment horizontal="right" vertical="center" wrapText="1"/>
    </xf>
    <xf numFmtId="2" fontId="7" fillId="23" borderId="11" xfId="0" applyNumberFormat="1" applyFont="1" applyFill="1" applyBorder="1" applyAlignment="1">
      <alignment horizontal="right" vertical="center" wrapText="1"/>
    </xf>
    <xf numFmtId="173" fontId="9" fillId="23" borderId="29" xfId="90" applyNumberFormat="1" applyFont="1" applyFill="1" applyBorder="1" applyAlignment="1" applyProtection="1">
      <alignment vertical="center" wrapText="1"/>
    </xf>
    <xf numFmtId="0" fontId="7" fillId="23" borderId="30" xfId="0" applyFont="1" applyFill="1" applyBorder="1" applyAlignment="1">
      <alignment horizontal="center" vertical="center" wrapText="1"/>
    </xf>
    <xf numFmtId="167" fontId="7" fillId="23" borderId="31" xfId="38" applyNumberFormat="1" applyFont="1" applyFill="1" applyBorder="1" applyAlignment="1" applyProtection="1">
      <alignment horizontal="right" vertical="center" wrapText="1"/>
    </xf>
    <xf numFmtId="2" fontId="9" fillId="23" borderId="12" xfId="90" applyNumberFormat="1" applyFont="1" applyFill="1" applyBorder="1" applyAlignment="1" applyProtection="1">
      <alignment vertical="center" wrapText="1"/>
    </xf>
    <xf numFmtId="2" fontId="9" fillId="23" borderId="6" xfId="90" applyNumberFormat="1" applyFont="1" applyFill="1" applyBorder="1" applyAlignment="1" applyProtection="1">
      <alignment vertical="center" wrapText="1"/>
    </xf>
    <xf numFmtId="2" fontId="9" fillId="25" borderId="12" xfId="90" applyNumberFormat="1" applyFont="1" applyFill="1" applyBorder="1" applyAlignment="1" applyProtection="1">
      <alignment horizontal="right" vertical="center" wrapText="1"/>
    </xf>
    <xf numFmtId="2" fontId="7" fillId="25" borderId="11" xfId="0" applyNumberFormat="1" applyFont="1" applyFill="1" applyBorder="1" applyAlignment="1">
      <alignment vertical="center"/>
    </xf>
    <xf numFmtId="4" fontId="10" fillId="25" borderId="7" xfId="112" applyNumberFormat="1" applyFont="1" applyFill="1" applyBorder="1" applyAlignment="1" applyProtection="1">
      <alignment horizontal="right" vertical="center" wrapText="1"/>
    </xf>
    <xf numFmtId="4" fontId="10" fillId="26" borderId="8" xfId="36" applyNumberFormat="1" applyFont="1" applyFill="1" applyBorder="1" applyAlignment="1" applyProtection="1">
      <alignment vertical="center"/>
    </xf>
    <xf numFmtId="4" fontId="10" fillId="23" borderId="8" xfId="37" applyNumberFormat="1" applyFont="1" applyFill="1" applyBorder="1" applyAlignment="1" applyProtection="1">
      <alignment vertical="center"/>
    </xf>
    <xf numFmtId="4" fontId="10" fillId="23" borderId="8" xfId="0" applyNumberFormat="1" applyFont="1" applyFill="1" applyBorder="1" applyAlignment="1">
      <alignment horizontal="right" vertical="center"/>
    </xf>
    <xf numFmtId="4" fontId="10" fillId="23" borderId="8" xfId="0" applyNumberFormat="1" applyFont="1" applyFill="1" applyBorder="1" applyAlignment="1">
      <alignment horizontal="center" vertical="center"/>
    </xf>
    <xf numFmtId="4" fontId="10" fillId="23" borderId="8" xfId="36" applyNumberFormat="1" applyFont="1" applyFill="1" applyBorder="1" applyAlignment="1" applyProtection="1">
      <alignment vertical="center"/>
    </xf>
    <xf numFmtId="4" fontId="10" fillId="23" borderId="8" xfId="42" applyNumberFormat="1" applyFont="1" applyFill="1" applyBorder="1" applyAlignment="1" applyProtection="1">
      <alignment horizontal="center" vertical="center" wrapText="1"/>
    </xf>
    <xf numFmtId="4" fontId="7" fillId="23" borderId="8" xfId="88" applyNumberFormat="1" applyFont="1" applyFill="1" applyBorder="1" applyAlignment="1" applyProtection="1">
      <alignment horizontal="right" vertical="center" wrapText="1"/>
    </xf>
    <xf numFmtId="4" fontId="7" fillId="23" borderId="8" xfId="88" applyNumberFormat="1" applyFont="1" applyFill="1" applyBorder="1" applyAlignment="1" applyProtection="1">
      <alignment horizontal="center" vertical="center" wrapText="1"/>
    </xf>
    <xf numFmtId="4" fontId="10" fillId="23" borderId="8" xfId="88" applyNumberFormat="1" applyFont="1" applyFill="1" applyBorder="1" applyAlignment="1" applyProtection="1">
      <alignment horizontal="right" vertical="center" wrapText="1"/>
    </xf>
    <xf numFmtId="4" fontId="36" fillId="23" borderId="8" xfId="42" applyNumberFormat="1" applyFont="1" applyFill="1" applyBorder="1" applyAlignment="1" applyProtection="1">
      <alignment horizontal="right" vertical="center" wrapText="1"/>
    </xf>
    <xf numFmtId="4" fontId="7" fillId="23" borderId="8" xfId="42" applyNumberFormat="1" applyFont="1" applyFill="1" applyBorder="1" applyAlignment="1" applyProtection="1">
      <alignment horizontal="right" vertical="center" wrapText="1"/>
    </xf>
    <xf numFmtId="4" fontId="7" fillId="23" borderId="8" xfId="42" applyNumberFormat="1" applyFont="1" applyFill="1" applyBorder="1" applyAlignment="1" applyProtection="1">
      <alignment horizontal="center" vertical="center"/>
    </xf>
    <xf numFmtId="178" fontId="7" fillId="23" borderId="8" xfId="0" applyNumberFormat="1" applyFont="1" applyFill="1" applyBorder="1" applyAlignment="1">
      <alignment horizontal="right" vertical="center"/>
    </xf>
    <xf numFmtId="4" fontId="36" fillId="23" borderId="8" xfId="0" applyNumberFormat="1" applyFont="1" applyFill="1" applyBorder="1" applyAlignment="1">
      <alignment horizontal="right" vertical="center" wrapText="1"/>
    </xf>
    <xf numFmtId="4" fontId="10" fillId="23" borderId="8" xfId="0" applyNumberFormat="1" applyFont="1" applyFill="1" applyBorder="1" applyAlignment="1">
      <alignment horizontal="right" vertical="center" wrapText="1"/>
    </xf>
    <xf numFmtId="4" fontId="10" fillId="23" borderId="8" xfId="0" applyNumberFormat="1" applyFont="1" applyFill="1" applyBorder="1" applyAlignment="1">
      <alignment horizontal="center" vertical="center" wrapText="1"/>
    </xf>
    <xf numFmtId="178" fontId="7" fillId="23" borderId="8" xfId="0" applyNumberFormat="1" applyFont="1" applyFill="1" applyBorder="1" applyAlignment="1">
      <alignment horizontal="right" vertical="center" wrapText="1"/>
    </xf>
    <xf numFmtId="178" fontId="34" fillId="23" borderId="8" xfId="0" applyNumberFormat="1" applyFont="1" applyFill="1" applyBorder="1" applyAlignment="1">
      <alignment horizontal="right" vertical="center"/>
    </xf>
    <xf numFmtId="0" fontId="7" fillId="23" borderId="25" xfId="0" applyFont="1" applyFill="1" applyBorder="1" applyAlignment="1">
      <alignment horizontal="right" vertical="center" wrapText="1"/>
    </xf>
    <xf numFmtId="4" fontId="7" fillId="23" borderId="25" xfId="0" applyNumberFormat="1" applyFont="1" applyFill="1" applyBorder="1" applyAlignment="1">
      <alignment horizontal="right" vertical="center" wrapText="1"/>
    </xf>
    <xf numFmtId="0" fontId="7" fillId="23" borderId="25" xfId="0" applyFont="1" applyFill="1" applyBorder="1" applyAlignment="1">
      <alignment horizontal="center" vertical="center" wrapText="1"/>
    </xf>
    <xf numFmtId="178" fontId="34" fillId="23" borderId="8" xfId="58" applyNumberFormat="1" applyFont="1" applyFill="1" applyBorder="1" applyAlignment="1">
      <alignment horizontal="right" vertical="center" wrapText="1"/>
    </xf>
    <xf numFmtId="4" fontId="34" fillId="23" borderId="8" xfId="58" applyNumberFormat="1" applyFont="1" applyFill="1" applyBorder="1" applyAlignment="1">
      <alignment horizontal="right" vertical="center" wrapText="1"/>
    </xf>
    <xf numFmtId="4" fontId="7" fillId="23" borderId="8" xfId="74" applyNumberFormat="1" applyFont="1" applyFill="1" applyBorder="1" applyAlignment="1" applyProtection="1">
      <alignment horizontal="center" vertical="center" wrapText="1"/>
    </xf>
    <xf numFmtId="4" fontId="10" fillId="26" borderId="8" xfId="0" applyNumberFormat="1" applyFont="1" applyFill="1" applyBorder="1" applyAlignment="1">
      <alignment horizontal="right" vertical="center"/>
    </xf>
    <xf numFmtId="4" fontId="10" fillId="26" borderId="8" xfId="0" applyNumberFormat="1" applyFont="1" applyFill="1" applyBorder="1" applyAlignment="1">
      <alignment horizontal="center" vertical="center"/>
    </xf>
    <xf numFmtId="3" fontId="10" fillId="23" borderId="8" xfId="0" applyNumberFormat="1" applyFont="1" applyFill="1" applyBorder="1" applyAlignment="1">
      <alignment horizontal="center" vertical="center" wrapText="1"/>
    </xf>
    <xf numFmtId="0" fontId="10" fillId="23" borderId="8" xfId="81" applyFont="1" applyFill="1" applyBorder="1" applyAlignment="1">
      <alignment horizontal="right" vertical="center" wrapText="1"/>
    </xf>
    <xf numFmtId="40" fontId="10" fillId="23" borderId="8" xfId="81" applyNumberFormat="1" applyFont="1" applyFill="1" applyBorder="1" applyAlignment="1">
      <alignment horizontal="right" vertical="center" wrapText="1"/>
    </xf>
    <xf numFmtId="0" fontId="10" fillId="23" borderId="8" xfId="0" applyFont="1" applyFill="1" applyBorder="1" applyAlignment="1">
      <alignment horizontal="right" vertical="center"/>
    </xf>
    <xf numFmtId="168" fontId="7" fillId="23" borderId="8" xfId="0" applyNumberFormat="1" applyFont="1" applyFill="1" applyBorder="1" applyAlignment="1">
      <alignment horizontal="center" vertical="center" wrapText="1"/>
    </xf>
    <xf numFmtId="0" fontId="35" fillId="23" borderId="8" xfId="81" applyFont="1" applyFill="1" applyBorder="1" applyAlignment="1">
      <alignment horizontal="right" vertical="center" wrapText="1"/>
    </xf>
    <xf numFmtId="0" fontId="7" fillId="23" borderId="8" xfId="0" applyFont="1" applyFill="1" applyBorder="1" applyAlignment="1">
      <alignment horizontal="right" vertical="center"/>
    </xf>
    <xf numFmtId="43" fontId="7" fillId="23" borderId="8" xfId="82" applyFont="1" applyFill="1" applyBorder="1" applyAlignment="1" applyProtection="1">
      <alignment horizontal="right" vertical="center" wrapText="1"/>
    </xf>
    <xf numFmtId="1" fontId="10" fillId="23" borderId="8" xfId="0" applyNumberFormat="1" applyFont="1" applyFill="1" applyBorder="1" applyAlignment="1">
      <alignment horizontal="right" vertical="center"/>
    </xf>
    <xf numFmtId="4" fontId="7" fillId="23" borderId="8" xfId="0" applyNumberFormat="1" applyFont="1" applyFill="1" applyBorder="1" applyAlignment="1">
      <alignment horizontal="right" vertical="center"/>
    </xf>
    <xf numFmtId="173" fontId="7" fillId="23" borderId="8" xfId="0" applyNumberFormat="1" applyFont="1" applyFill="1" applyBorder="1" applyAlignment="1">
      <alignment horizontal="right" vertical="center"/>
    </xf>
    <xf numFmtId="0" fontId="37" fillId="23" borderId="8" xfId="81" applyFont="1" applyFill="1" applyBorder="1" applyAlignment="1">
      <alignment horizontal="right" vertical="center" wrapText="1"/>
    </xf>
    <xf numFmtId="0" fontId="7" fillId="23" borderId="8" xfId="0" applyFont="1" applyFill="1" applyBorder="1" applyAlignment="1">
      <alignment horizontal="center" vertical="center"/>
    </xf>
    <xf numFmtId="0" fontId="7" fillId="23" borderId="8" xfId="0" applyFont="1" applyFill="1" applyBorder="1" applyAlignment="1">
      <alignment vertical="center"/>
    </xf>
    <xf numFmtId="0" fontId="35" fillId="23" borderId="25" xfId="81" applyFont="1" applyFill="1" applyBorder="1" applyAlignment="1">
      <alignment horizontal="right" vertical="center" wrapText="1"/>
    </xf>
    <xf numFmtId="0" fontId="7" fillId="23" borderId="25" xfId="0" applyFont="1" applyFill="1" applyBorder="1" applyAlignment="1">
      <alignment vertical="center"/>
    </xf>
    <xf numFmtId="2" fontId="35" fillId="23" borderId="8" xfId="81" applyNumberFormat="1" applyFont="1" applyFill="1" applyBorder="1" applyAlignment="1">
      <alignment horizontal="right" vertical="center" wrapText="1"/>
    </xf>
    <xf numFmtId="0" fontId="7" fillId="23" borderId="8" xfId="81" applyFill="1" applyBorder="1" applyAlignment="1">
      <alignment horizontal="right" vertical="center" wrapText="1"/>
    </xf>
    <xf numFmtId="2" fontId="37" fillId="23" borderId="8" xfId="81" applyNumberFormat="1" applyFont="1" applyFill="1" applyBorder="1" applyAlignment="1">
      <alignment horizontal="right" vertical="center" wrapText="1"/>
    </xf>
    <xf numFmtId="40" fontId="10" fillId="23" borderId="25" xfId="81" applyNumberFormat="1" applyFont="1" applyFill="1" applyBorder="1" applyAlignment="1">
      <alignment horizontal="right" vertical="center" wrapText="1"/>
    </xf>
    <xf numFmtId="0" fontId="10" fillId="23" borderId="8" xfId="81" applyFont="1" applyFill="1" applyBorder="1" applyAlignment="1">
      <alignment vertical="center"/>
    </xf>
    <xf numFmtId="39" fontId="7" fillId="23" borderId="8" xfId="106" applyNumberFormat="1" applyFont="1" applyFill="1" applyBorder="1" applyAlignment="1">
      <alignment horizontal="right" vertical="center"/>
    </xf>
    <xf numFmtId="0" fontId="7" fillId="23" borderId="8" xfId="106" applyFont="1" applyFill="1" applyBorder="1" applyAlignment="1">
      <alignment horizontal="center" vertical="center" wrapText="1"/>
    </xf>
    <xf numFmtId="4" fontId="7" fillId="23" borderId="8" xfId="98" applyNumberFormat="1" applyFont="1" applyFill="1" applyBorder="1" applyAlignment="1" applyProtection="1">
      <alignment vertical="center"/>
    </xf>
    <xf numFmtId="0" fontId="7" fillId="23" borderId="8" xfId="106" applyFont="1" applyFill="1" applyBorder="1" applyAlignment="1">
      <alignment horizontal="right" vertical="center" wrapText="1"/>
    </xf>
    <xf numFmtId="180" fontId="9" fillId="23" borderId="8" xfId="0" applyNumberFormat="1" applyFont="1" applyFill="1" applyBorder="1" applyAlignment="1">
      <alignment horizontal="right" vertical="center"/>
    </xf>
    <xf numFmtId="180" fontId="8" fillId="23" borderId="8" xfId="0" applyNumberFormat="1" applyFont="1" applyFill="1" applyBorder="1" applyAlignment="1">
      <alignment horizontal="right" vertical="center"/>
    </xf>
    <xf numFmtId="180" fontId="36" fillId="0" borderId="8" xfId="0" applyNumberFormat="1" applyFont="1" applyBorder="1" applyAlignment="1">
      <alignment horizontal="right" vertical="center"/>
    </xf>
    <xf numFmtId="180" fontId="10" fillId="23" borderId="8" xfId="0" applyNumberFormat="1" applyFont="1" applyFill="1" applyBorder="1" applyAlignment="1">
      <alignment horizontal="right" vertical="center"/>
    </xf>
    <xf numFmtId="181" fontId="7" fillId="23" borderId="8" xfId="0" applyNumberFormat="1" applyFont="1" applyFill="1" applyBorder="1" applyAlignment="1">
      <alignment horizontal="center" vertical="center"/>
    </xf>
    <xf numFmtId="4" fontId="10" fillId="23" borderId="8" xfId="59" applyNumberFormat="1" applyFont="1" applyFill="1" applyBorder="1" applyAlignment="1">
      <alignment horizontal="center" vertical="center"/>
    </xf>
    <xf numFmtId="178" fontId="7" fillId="23" borderId="25" xfId="58" applyNumberFormat="1" applyFont="1" applyFill="1" applyBorder="1" applyAlignment="1">
      <alignment horizontal="right" vertical="center" wrapText="1"/>
    </xf>
    <xf numFmtId="4" fontId="7" fillId="23" borderId="25" xfId="0" applyNumberFormat="1" applyFont="1" applyFill="1" applyBorder="1" applyAlignment="1">
      <alignment vertical="center" wrapText="1"/>
    </xf>
    <xf numFmtId="4" fontId="7" fillId="23" borderId="25" xfId="0" applyNumberFormat="1" applyFont="1" applyFill="1" applyBorder="1" applyAlignment="1">
      <alignment vertical="center"/>
    </xf>
    <xf numFmtId="4" fontId="7" fillId="23" borderId="25" xfId="0" applyNumberFormat="1" applyFont="1" applyFill="1" applyBorder="1" applyAlignment="1">
      <alignment horizontal="center" vertical="center"/>
    </xf>
    <xf numFmtId="0" fontId="37" fillId="23" borderId="8" xfId="0" applyFont="1" applyFill="1" applyBorder="1" applyAlignment="1">
      <alignment horizontal="right" vertical="center"/>
    </xf>
    <xf numFmtId="0" fontId="10" fillId="23" borderId="8" xfId="0" applyFont="1" applyFill="1" applyBorder="1" applyAlignment="1">
      <alignment vertical="center"/>
    </xf>
    <xf numFmtId="0" fontId="10" fillId="23" borderId="8" xfId="107" applyFont="1" applyFill="1" applyBorder="1" applyAlignment="1">
      <alignment horizontal="right" vertical="center"/>
    </xf>
    <xf numFmtId="180" fontId="7" fillId="23" borderId="8" xfId="0" applyNumberFormat="1" applyFont="1" applyFill="1" applyBorder="1" applyAlignment="1">
      <alignment horizontal="right" vertical="center"/>
    </xf>
    <xf numFmtId="4" fontId="7" fillId="23" borderId="8" xfId="109" applyNumberFormat="1" applyFont="1" applyFill="1" applyBorder="1" applyAlignment="1" applyProtection="1">
      <alignment vertical="center"/>
    </xf>
    <xf numFmtId="0" fontId="35" fillId="23" borderId="8" xfId="0" applyFont="1" applyFill="1" applyBorder="1" applyAlignment="1">
      <alignment vertical="center"/>
    </xf>
    <xf numFmtId="4" fontId="10" fillId="26" borderId="25" xfId="36" applyNumberFormat="1" applyFont="1" applyFill="1" applyBorder="1" applyAlignment="1" applyProtection="1">
      <alignment vertical="center"/>
    </xf>
    <xf numFmtId="0" fontId="10" fillId="23" borderId="8" xfId="0" applyFont="1" applyFill="1" applyBorder="1" applyAlignment="1">
      <alignment horizontal="center" vertical="center"/>
    </xf>
    <xf numFmtId="0" fontId="10" fillId="23" borderId="25" xfId="0" applyFont="1" applyFill="1" applyBorder="1" applyAlignment="1">
      <alignment horizontal="right" vertical="center"/>
    </xf>
    <xf numFmtId="168" fontId="7" fillId="23" borderId="25" xfId="0" applyNumberFormat="1" applyFont="1" applyFill="1" applyBorder="1" applyAlignment="1">
      <alignment horizontal="center" vertical="center" wrapText="1"/>
    </xf>
    <xf numFmtId="1" fontId="8" fillId="22" borderId="8" xfId="53" applyNumberFormat="1" applyFont="1" applyFill="1" applyBorder="1" applyAlignment="1">
      <alignment horizontal="right" vertical="center"/>
    </xf>
    <xf numFmtId="37" fontId="8" fillId="22" borderId="8" xfId="53" applyNumberFormat="1" applyFont="1" applyFill="1" applyBorder="1" applyAlignment="1">
      <alignment horizontal="right" vertical="center" wrapText="1"/>
    </xf>
    <xf numFmtId="4" fontId="7" fillId="22" borderId="8" xfId="0" applyNumberFormat="1" applyFont="1" applyFill="1" applyBorder="1" applyAlignment="1">
      <alignment vertical="center" wrapText="1"/>
    </xf>
    <xf numFmtId="0" fontId="7" fillId="22" borderId="8" xfId="0" applyFont="1" applyFill="1" applyBorder="1" applyAlignment="1">
      <alignment vertical="center"/>
    </xf>
    <xf numFmtId="4" fontId="7" fillId="22" borderId="8" xfId="0" applyNumberFormat="1" applyFont="1" applyFill="1" applyBorder="1" applyAlignment="1">
      <alignment vertical="center"/>
    </xf>
    <xf numFmtId="0" fontId="7" fillId="22" borderId="8" xfId="0" applyFont="1" applyFill="1" applyBorder="1" applyAlignment="1">
      <alignment horizontal="center" vertical="center"/>
    </xf>
    <xf numFmtId="0" fontId="10" fillId="22" borderId="8" xfId="0" applyFont="1" applyFill="1" applyBorder="1" applyAlignment="1">
      <alignment vertical="center"/>
    </xf>
    <xf numFmtId="2" fontId="7" fillId="22" borderId="8" xfId="0" applyNumberFormat="1" applyFont="1" applyFill="1" applyBorder="1" applyAlignment="1">
      <alignment vertical="center"/>
    </xf>
    <xf numFmtId="2" fontId="7" fillId="23" borderId="8" xfId="0" applyNumberFormat="1" applyFont="1" applyFill="1" applyBorder="1" applyAlignment="1">
      <alignment vertical="center"/>
    </xf>
    <xf numFmtId="0" fontId="7" fillId="23" borderId="25" xfId="0" applyFont="1" applyFill="1" applyBorder="1" applyAlignment="1">
      <alignment horizontal="center" vertical="center"/>
    </xf>
    <xf numFmtId="173" fontId="7" fillId="23" borderId="8" xfId="0" applyNumberFormat="1" applyFont="1" applyFill="1" applyBorder="1" applyAlignment="1">
      <alignment vertical="center"/>
    </xf>
    <xf numFmtId="180" fontId="9" fillId="23" borderId="25" xfId="0" applyNumberFormat="1" applyFont="1" applyFill="1" applyBorder="1" applyAlignment="1">
      <alignment horizontal="right" vertical="center"/>
    </xf>
    <xf numFmtId="4" fontId="7" fillId="23" borderId="25" xfId="98" applyNumberFormat="1" applyFont="1" applyFill="1" applyBorder="1" applyAlignment="1" applyProtection="1">
      <alignment vertical="center"/>
    </xf>
    <xf numFmtId="3" fontId="10" fillId="23" borderId="25" xfId="58" applyNumberFormat="1" applyFont="1" applyFill="1" applyBorder="1" applyAlignment="1">
      <alignment horizontal="right" vertical="center" wrapText="1"/>
    </xf>
    <xf numFmtId="4" fontId="7" fillId="23" borderId="25" xfId="0" applyNumberFormat="1" applyFont="1" applyFill="1" applyBorder="1" applyAlignment="1">
      <alignment horizontal="center" vertical="center" wrapText="1"/>
    </xf>
    <xf numFmtId="4" fontId="7" fillId="23" borderId="8" xfId="58" applyNumberFormat="1" applyFont="1" applyFill="1" applyBorder="1" applyAlignment="1">
      <alignment horizontal="right" vertical="center" wrapText="1"/>
    </xf>
    <xf numFmtId="4" fontId="10" fillId="23" borderId="8" xfId="55" applyNumberFormat="1" applyFont="1" applyFill="1" applyBorder="1" applyAlignment="1">
      <alignment horizontal="left" vertical="center" wrapText="1"/>
    </xf>
    <xf numFmtId="4" fontId="7" fillId="23" borderId="8" xfId="55" applyNumberFormat="1" applyFont="1" applyFill="1" applyBorder="1" applyAlignment="1">
      <alignment horizontal="left" vertical="center" wrapText="1"/>
    </xf>
    <xf numFmtId="178" fontId="7" fillId="23" borderId="25" xfId="0" applyNumberFormat="1" applyFont="1" applyFill="1" applyBorder="1" applyAlignment="1">
      <alignment horizontal="right" vertical="center" wrapText="1"/>
    </xf>
    <xf numFmtId="4" fontId="7" fillId="23" borderId="25" xfId="74" applyNumberFormat="1" applyFont="1" applyFill="1" applyBorder="1" applyAlignment="1" applyProtection="1">
      <alignment horizontal="right" vertical="center" wrapText="1"/>
    </xf>
    <xf numFmtId="4" fontId="7" fillId="23" borderId="25" xfId="74" applyNumberFormat="1" applyFont="1" applyFill="1" applyBorder="1" applyAlignment="1" applyProtection="1">
      <alignment horizontal="center" vertical="center" wrapText="1"/>
    </xf>
    <xf numFmtId="4" fontId="7" fillId="23" borderId="8" xfId="87" applyNumberFormat="1" applyFont="1" applyFill="1" applyBorder="1" applyAlignment="1" applyProtection="1">
      <alignment horizontal="right" vertical="center" wrapText="1"/>
    </xf>
    <xf numFmtId="4" fontId="7" fillId="23" borderId="9" xfId="0" applyNumberFormat="1" applyFont="1" applyFill="1" applyBorder="1" applyAlignment="1">
      <alignment horizontal="left" vertical="center" wrapText="1"/>
    </xf>
    <xf numFmtId="4" fontId="7" fillId="23" borderId="10" xfId="0" applyNumberFormat="1" applyFont="1" applyFill="1" applyBorder="1" applyAlignment="1">
      <alignment horizontal="right" vertical="center"/>
    </xf>
    <xf numFmtId="4" fontId="10" fillId="23" borderId="11" xfId="0" applyNumberFormat="1" applyFont="1" applyFill="1" applyBorder="1" applyAlignment="1">
      <alignment horizontal="right" vertical="center"/>
    </xf>
    <xf numFmtId="4" fontId="7" fillId="23" borderId="9" xfId="0" applyNumberFormat="1" applyFont="1" applyFill="1" applyBorder="1" applyAlignment="1">
      <alignment horizontal="right" vertical="center"/>
    </xf>
    <xf numFmtId="4" fontId="10" fillId="23" borderId="9" xfId="90" applyNumberFormat="1" applyFont="1" applyFill="1" applyBorder="1" applyAlignment="1" applyProtection="1">
      <alignment vertical="center"/>
    </xf>
    <xf numFmtId="4" fontId="7" fillId="0" borderId="10" xfId="57" applyNumberFormat="1" applyFont="1" applyBorder="1" applyAlignment="1">
      <alignment horizontal="right" vertical="center"/>
    </xf>
    <xf numFmtId="4" fontId="7" fillId="0" borderId="13" xfId="57" applyNumberFormat="1" applyFont="1" applyBorder="1" applyAlignment="1">
      <alignment vertical="center"/>
    </xf>
    <xf numFmtId="4" fontId="7" fillId="0" borderId="11" xfId="57" applyNumberFormat="1" applyFont="1" applyBorder="1" applyAlignment="1">
      <alignment horizontal="center" vertical="center"/>
    </xf>
    <xf numFmtId="4" fontId="7" fillId="0" borderId="11" xfId="57" applyNumberFormat="1" applyFont="1" applyBorder="1" applyAlignment="1">
      <alignment vertical="center"/>
    </xf>
    <xf numFmtId="4" fontId="7" fillId="0" borderId="9" xfId="91" applyNumberFormat="1" applyFont="1" applyFill="1" applyBorder="1" applyAlignment="1" applyProtection="1">
      <alignment vertical="center" wrapText="1"/>
    </xf>
    <xf numFmtId="4" fontId="7" fillId="24" borderId="23" xfId="0" applyNumberFormat="1" applyFont="1" applyFill="1" applyBorder="1" applyAlignment="1">
      <alignment horizontal="right" vertical="center"/>
    </xf>
    <xf numFmtId="4" fontId="10" fillId="24" borderId="21" xfId="0" applyNumberFormat="1" applyFont="1" applyFill="1" applyBorder="1" applyAlignment="1">
      <alignment horizontal="right" vertical="center"/>
    </xf>
    <xf numFmtId="4" fontId="7" fillId="24" borderId="24" xfId="0" applyNumberFormat="1" applyFont="1" applyFill="1" applyBorder="1" applyAlignment="1">
      <alignment horizontal="right" vertical="center"/>
    </xf>
    <xf numFmtId="4" fontId="7" fillId="24" borderId="21" xfId="0" applyNumberFormat="1" applyFont="1" applyFill="1" applyBorder="1" applyAlignment="1">
      <alignment horizontal="center" vertical="center"/>
    </xf>
    <xf numFmtId="4" fontId="7" fillId="24" borderId="21" xfId="0" applyNumberFormat="1" applyFont="1" applyFill="1" applyBorder="1" applyAlignment="1">
      <alignment horizontal="right" vertical="center"/>
    </xf>
    <xf numFmtId="4" fontId="10" fillId="24" borderId="22" xfId="90" applyNumberFormat="1" applyFont="1" applyFill="1" applyBorder="1" applyAlignment="1" applyProtection="1">
      <alignment vertical="center"/>
    </xf>
    <xf numFmtId="165" fontId="0" fillId="0" borderId="0" xfId="36" applyFont="1" applyAlignment="1">
      <alignment vertical="center"/>
    </xf>
    <xf numFmtId="187" fontId="0" fillId="0" borderId="0" xfId="0" applyNumberFormat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0" fillId="0" borderId="8" xfId="81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/>
    </xf>
    <xf numFmtId="0" fontId="7" fillId="0" borderId="25" xfId="81" applyBorder="1" applyAlignment="1">
      <alignment vertical="center" wrapText="1"/>
    </xf>
    <xf numFmtId="0" fontId="10" fillId="0" borderId="8" xfId="83" applyFont="1" applyBorder="1" applyAlignment="1">
      <alignment vertical="center" wrapText="1"/>
    </xf>
    <xf numFmtId="0" fontId="7" fillId="0" borderId="8" xfId="83" applyBorder="1" applyAlignment="1">
      <alignment vertical="center" wrapText="1"/>
    </xf>
    <xf numFmtId="0" fontId="10" fillId="0" borderId="8" xfId="83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/>
    </xf>
    <xf numFmtId="4" fontId="10" fillId="24" borderId="0" xfId="0" applyNumberFormat="1" applyFont="1" applyFill="1" applyAlignment="1">
      <alignment horizontal="center" vertical="center"/>
    </xf>
    <xf numFmtId="4" fontId="7" fillId="23" borderId="0" xfId="44" applyNumberFormat="1" applyFont="1" applyFill="1" applyBorder="1" applyAlignment="1" applyProtection="1">
      <alignment horizontal="right" vertical="center" wrapText="1"/>
    </xf>
    <xf numFmtId="4" fontId="36" fillId="23" borderId="0" xfId="0" applyNumberFormat="1" applyFont="1" applyFill="1" applyAlignment="1">
      <alignment vertical="center" wrapText="1"/>
    </xf>
    <xf numFmtId="4" fontId="7" fillId="23" borderId="0" xfId="0" applyNumberFormat="1" applyFont="1" applyFill="1" applyAlignment="1">
      <alignment horizontal="right" vertical="center" wrapText="1"/>
    </xf>
    <xf numFmtId="4" fontId="10" fillId="26" borderId="0" xfId="36" applyNumberFormat="1" applyFont="1" applyFill="1" applyBorder="1" applyAlignment="1" applyProtection="1">
      <alignment vertical="center"/>
    </xf>
    <xf numFmtId="4" fontId="10" fillId="0" borderId="0" xfId="89" applyNumberFormat="1" applyFont="1" applyFill="1" applyBorder="1" applyAlignment="1" applyProtection="1">
      <alignment vertical="center" wrapText="1"/>
    </xf>
    <xf numFmtId="176" fontId="7" fillId="0" borderId="0" xfId="0" quotePrefix="1" applyNumberFormat="1" applyFont="1" applyAlignment="1">
      <alignment vertical="center" wrapText="1"/>
    </xf>
    <xf numFmtId="168" fontId="7" fillId="0" borderId="0" xfId="77" applyNumberFormat="1" applyFont="1" applyAlignment="1">
      <alignment vertical="center" wrapText="1"/>
    </xf>
    <xf numFmtId="40" fontId="7" fillId="0" borderId="0" xfId="93" applyNumberFormat="1" applyAlignment="1">
      <alignment horizontal="right" vertical="center" wrapText="1"/>
    </xf>
    <xf numFmtId="4" fontId="10" fillId="25" borderId="0" xfId="112" applyNumberFormat="1" applyFont="1" applyFill="1" applyBorder="1" applyAlignment="1" applyProtection="1">
      <alignment horizontal="right" vertical="center" wrapText="1"/>
    </xf>
    <xf numFmtId="176" fontId="7" fillId="23" borderId="0" xfId="0" applyNumberFormat="1" applyFont="1" applyFill="1" applyAlignment="1">
      <alignment horizontal="right" vertical="center" wrapText="1"/>
    </xf>
    <xf numFmtId="43" fontId="10" fillId="23" borderId="0" xfId="36" applyNumberFormat="1" applyFont="1" applyFill="1" applyBorder="1" applyAlignment="1" applyProtection="1">
      <alignment horizontal="center" vertical="center"/>
    </xf>
    <xf numFmtId="4" fontId="7" fillId="23" borderId="0" xfId="0" applyNumberFormat="1" applyFont="1" applyFill="1" applyAlignment="1">
      <alignment horizontal="right" vertical="center"/>
    </xf>
    <xf numFmtId="4" fontId="10" fillId="23" borderId="0" xfId="36" applyNumberFormat="1" applyFont="1" applyFill="1" applyBorder="1" applyAlignment="1" applyProtection="1">
      <alignment vertical="center"/>
    </xf>
    <xf numFmtId="43" fontId="7" fillId="23" borderId="0" xfId="112" applyFont="1" applyFill="1" applyBorder="1" applyAlignment="1" applyProtection="1">
      <alignment horizontal="right" vertical="center" wrapText="1"/>
    </xf>
    <xf numFmtId="43" fontId="10" fillId="23" borderId="0" xfId="112" applyFont="1" applyFill="1" applyBorder="1" applyAlignment="1" applyProtection="1">
      <alignment horizontal="right" vertical="center" wrapText="1"/>
    </xf>
    <xf numFmtId="165" fontId="7" fillId="23" borderId="0" xfId="36" applyFont="1" applyFill="1" applyBorder="1" applyAlignment="1" applyProtection="1">
      <alignment horizontal="right" vertical="center" wrapText="1"/>
    </xf>
    <xf numFmtId="167" fontId="7" fillId="23" borderId="0" xfId="38" applyNumberFormat="1" applyFont="1" applyFill="1" applyBorder="1" applyAlignment="1" applyProtection="1">
      <alignment horizontal="right" vertical="center" wrapText="1"/>
    </xf>
    <xf numFmtId="4" fontId="10" fillId="23" borderId="0" xfId="37" applyNumberFormat="1" applyFont="1" applyFill="1" applyBorder="1" applyAlignment="1" applyProtection="1">
      <alignment vertical="center"/>
    </xf>
    <xf numFmtId="4" fontId="10" fillId="23" borderId="0" xfId="88" applyNumberFormat="1" applyFont="1" applyFill="1" applyBorder="1" applyAlignment="1" applyProtection="1">
      <alignment horizontal="right" vertical="center" wrapText="1"/>
    </xf>
    <xf numFmtId="4" fontId="34" fillId="23" borderId="0" xfId="88" applyNumberFormat="1" applyFont="1" applyFill="1" applyBorder="1" applyAlignment="1" applyProtection="1">
      <alignment horizontal="right" vertical="center" wrapText="1"/>
    </xf>
    <xf numFmtId="4" fontId="7" fillId="23" borderId="0" xfId="88" applyNumberFormat="1" applyFont="1" applyFill="1" applyBorder="1" applyAlignment="1" applyProtection="1">
      <alignment horizontal="right" vertical="center" wrapText="1"/>
    </xf>
    <xf numFmtId="4" fontId="36" fillId="23" borderId="0" xfId="88" applyNumberFormat="1" applyFont="1" applyFill="1" applyBorder="1" applyAlignment="1" applyProtection="1">
      <alignment horizontal="right" vertical="center" wrapText="1"/>
    </xf>
    <xf numFmtId="4" fontId="36" fillId="23" borderId="0" xfId="0" applyNumberFormat="1" applyFont="1" applyFill="1" applyAlignment="1">
      <alignment horizontal="right" vertical="center" wrapText="1"/>
    </xf>
    <xf numFmtId="40" fontId="10" fillId="23" borderId="0" xfId="81" applyNumberFormat="1" applyFont="1" applyFill="1" applyAlignment="1">
      <alignment horizontal="right" vertical="center" wrapText="1"/>
    </xf>
    <xf numFmtId="40" fontId="34" fillId="23" borderId="0" xfId="81" applyNumberFormat="1" applyFont="1" applyFill="1" applyAlignment="1">
      <alignment horizontal="right" vertical="center" wrapText="1"/>
    </xf>
    <xf numFmtId="4" fontId="36" fillId="23" borderId="0" xfId="0" applyNumberFormat="1" applyFont="1" applyFill="1" applyAlignment="1">
      <alignment vertical="center"/>
    </xf>
    <xf numFmtId="40" fontId="7" fillId="23" borderId="0" xfId="81" applyNumberFormat="1" applyFill="1" applyAlignment="1">
      <alignment horizontal="right" vertical="center" wrapText="1"/>
    </xf>
    <xf numFmtId="39" fontId="35" fillId="23" borderId="0" xfId="81" applyNumberFormat="1" applyFont="1" applyFill="1" applyAlignment="1">
      <alignment vertical="center" wrapText="1"/>
    </xf>
    <xf numFmtId="39" fontId="7" fillId="23" borderId="0" xfId="81" applyNumberFormat="1" applyFill="1" applyAlignment="1">
      <alignment vertical="center"/>
    </xf>
    <xf numFmtId="4" fontId="7" fillId="23" borderId="0" xfId="98" applyNumberFormat="1" applyFont="1" applyFill="1" applyBorder="1" applyAlignment="1" applyProtection="1">
      <alignment vertical="center"/>
    </xf>
    <xf numFmtId="4" fontId="7" fillId="0" borderId="0" xfId="98" applyNumberFormat="1" applyFont="1" applyFill="1" applyBorder="1" applyAlignment="1" applyProtection="1">
      <alignment vertical="center"/>
    </xf>
    <xf numFmtId="4" fontId="36" fillId="0" borderId="0" xfId="98" applyNumberFormat="1" applyFont="1" applyFill="1" applyBorder="1" applyAlignment="1" applyProtection="1">
      <alignment vertical="center"/>
    </xf>
    <xf numFmtId="4" fontId="7" fillId="23" borderId="0" xfId="107" applyNumberFormat="1" applyFill="1" applyAlignment="1">
      <alignment vertical="center"/>
    </xf>
    <xf numFmtId="4" fontId="7" fillId="23" borderId="0" xfId="109" applyNumberFormat="1" applyFont="1" applyFill="1" applyBorder="1" applyAlignment="1" applyProtection="1">
      <alignment vertical="center"/>
    </xf>
    <xf numFmtId="4" fontId="9" fillId="22" borderId="0" xfId="53" applyNumberFormat="1" applyFont="1" applyFill="1" applyAlignment="1">
      <alignment horizontal="right" vertical="center"/>
    </xf>
    <xf numFmtId="4" fontId="7" fillId="22" borderId="0" xfId="0" applyNumberFormat="1" applyFont="1" applyFill="1" applyAlignment="1">
      <alignment vertical="center" wrapText="1"/>
    </xf>
    <xf numFmtId="168" fontId="8" fillId="23" borderId="0" xfId="105" applyNumberFormat="1" applyFont="1" applyFill="1" applyBorder="1" applyAlignment="1" applyProtection="1">
      <alignment vertical="center"/>
    </xf>
    <xf numFmtId="4" fontId="34" fillId="23" borderId="0" xfId="36" applyNumberFormat="1" applyFont="1" applyFill="1" applyBorder="1" applyAlignment="1" applyProtection="1">
      <alignment vertical="center"/>
    </xf>
    <xf numFmtId="4" fontId="36" fillId="23" borderId="0" xfId="44" applyNumberFormat="1" applyFont="1" applyFill="1" applyBorder="1" applyAlignment="1" applyProtection="1">
      <alignment horizontal="right" vertical="center" wrapText="1"/>
    </xf>
    <xf numFmtId="4" fontId="10" fillId="23" borderId="0" xfId="0" applyNumberFormat="1" applyFont="1" applyFill="1" applyAlignment="1">
      <alignment horizontal="right" vertical="center" wrapText="1"/>
    </xf>
    <xf numFmtId="4" fontId="10" fillId="24" borderId="0" xfId="0" applyNumberFormat="1" applyFont="1" applyFill="1" applyAlignment="1">
      <alignment horizontal="right" vertical="center" wrapText="1"/>
    </xf>
    <xf numFmtId="4" fontId="10" fillId="23" borderId="0" xfId="90" applyNumberFormat="1" applyFont="1" applyFill="1" applyBorder="1" applyAlignment="1" applyProtection="1">
      <alignment vertical="center"/>
    </xf>
    <xf numFmtId="4" fontId="7" fillId="0" borderId="0" xfId="91" applyNumberFormat="1" applyFont="1" applyFill="1" applyBorder="1" applyAlignment="1" applyProtection="1">
      <alignment vertical="center" wrapText="1"/>
    </xf>
    <xf numFmtId="4" fontId="10" fillId="24" borderId="0" xfId="90" applyNumberFormat="1" applyFont="1" applyFill="1" applyBorder="1" applyAlignment="1" applyProtection="1">
      <alignment vertical="center"/>
    </xf>
    <xf numFmtId="4" fontId="10" fillId="26" borderId="25" xfId="0" applyNumberFormat="1" applyFont="1" applyFill="1" applyBorder="1" applyAlignment="1">
      <alignment vertical="center"/>
    </xf>
    <xf numFmtId="4" fontId="10" fillId="26" borderId="26" xfId="0" applyNumberFormat="1" applyFont="1" applyFill="1" applyBorder="1" applyAlignment="1">
      <alignment horizontal="center" vertical="center"/>
    </xf>
    <xf numFmtId="168" fontId="7" fillId="0" borderId="11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vertical="center"/>
    </xf>
    <xf numFmtId="39" fontId="7" fillId="0" borderId="11" xfId="93" applyNumberFormat="1" applyBorder="1" applyAlignment="1">
      <alignment vertical="center"/>
    </xf>
    <xf numFmtId="176" fontId="7" fillId="25" borderId="27" xfId="0" applyNumberFormat="1" applyFont="1" applyFill="1" applyBorder="1" applyAlignment="1">
      <alignment horizontal="right" vertical="center" wrapText="1"/>
    </xf>
    <xf numFmtId="176" fontId="7" fillId="23" borderId="11" xfId="0" applyNumberFormat="1" applyFont="1" applyFill="1" applyBorder="1" applyAlignment="1">
      <alignment horizontal="right" vertical="center" wrapText="1"/>
    </xf>
    <xf numFmtId="168" fontId="7" fillId="23" borderId="13" xfId="78" applyNumberFormat="1" applyFill="1" applyBorder="1" applyAlignment="1">
      <alignment horizontal="center" vertical="center" wrapText="1"/>
    </xf>
    <xf numFmtId="4" fontId="10" fillId="23" borderId="11" xfId="0" applyNumberFormat="1" applyFont="1" applyFill="1" applyBorder="1" applyAlignment="1">
      <alignment vertical="center"/>
    </xf>
    <xf numFmtId="176" fontId="7" fillId="25" borderId="11" xfId="0" applyNumberFormat="1" applyFont="1" applyFill="1" applyBorder="1" applyAlignment="1">
      <alignment horizontal="right" vertical="center" wrapText="1"/>
    </xf>
    <xf numFmtId="4" fontId="10" fillId="26" borderId="8" xfId="0" applyNumberFormat="1" applyFont="1" applyFill="1" applyBorder="1" applyAlignment="1">
      <alignment vertical="center"/>
    </xf>
    <xf numFmtId="40" fontId="7" fillId="23" borderId="8" xfId="81" applyNumberFormat="1" applyFill="1" applyBorder="1" applyAlignment="1">
      <alignment horizontal="right" vertical="center" wrapText="1"/>
    </xf>
    <xf numFmtId="0" fontId="7" fillId="23" borderId="8" xfId="81" applyFill="1" applyBorder="1" applyAlignment="1">
      <alignment horizontal="center" vertical="center" wrapText="1"/>
    </xf>
    <xf numFmtId="40" fontId="7" fillId="23" borderId="25" xfId="81" applyNumberFormat="1" applyFill="1" applyBorder="1" applyAlignment="1">
      <alignment horizontal="right" vertical="center" wrapText="1"/>
    </xf>
    <xf numFmtId="0" fontId="7" fillId="23" borderId="25" xfId="81" applyFill="1" applyBorder="1" applyAlignment="1">
      <alignment horizontal="center" vertical="center" wrapText="1"/>
    </xf>
    <xf numFmtId="40" fontId="7" fillId="23" borderId="8" xfId="81" applyNumberFormat="1" applyFill="1" applyBorder="1" applyAlignment="1">
      <alignment vertical="center" wrapText="1"/>
    </xf>
    <xf numFmtId="39" fontId="7" fillId="23" borderId="8" xfId="81" applyNumberFormat="1" applyFill="1" applyBorder="1" applyAlignment="1">
      <alignment vertical="center" wrapText="1"/>
    </xf>
    <xf numFmtId="39" fontId="7" fillId="23" borderId="8" xfId="81" applyNumberFormat="1" applyFill="1" applyBorder="1" applyAlignment="1">
      <alignment vertical="center"/>
    </xf>
    <xf numFmtId="40" fontId="7" fillId="23" borderId="8" xfId="81" applyNumberFormat="1" applyFill="1" applyBorder="1" applyAlignment="1">
      <alignment horizontal="center" vertical="center" wrapText="1"/>
    </xf>
    <xf numFmtId="39" fontId="7" fillId="23" borderId="8" xfId="81" applyNumberFormat="1" applyFill="1" applyBorder="1" applyAlignment="1">
      <alignment horizontal="right" vertical="center"/>
    </xf>
    <xf numFmtId="4" fontId="7" fillId="23" borderId="8" xfId="107" applyNumberFormat="1" applyFill="1" applyBorder="1" applyAlignment="1">
      <alignment vertical="center"/>
    </xf>
    <xf numFmtId="4" fontId="7" fillId="23" borderId="8" xfId="107" applyNumberFormat="1" applyFill="1" applyBorder="1" applyAlignment="1">
      <alignment horizontal="center" vertical="center"/>
    </xf>
    <xf numFmtId="168" fontId="7" fillId="23" borderId="8" xfId="83" applyNumberFormat="1" applyFill="1" applyBorder="1" applyAlignment="1">
      <alignment horizontal="right" vertical="center" wrapText="1"/>
    </xf>
    <xf numFmtId="0" fontId="7" fillId="23" borderId="8" xfId="83" applyFill="1" applyBorder="1" applyAlignment="1">
      <alignment horizontal="center" vertical="center" wrapText="1"/>
    </xf>
    <xf numFmtId="4" fontId="7" fillId="22" borderId="8" xfId="53" applyNumberFormat="1" applyFont="1" applyFill="1" applyBorder="1" applyAlignment="1">
      <alignment vertical="center"/>
    </xf>
    <xf numFmtId="39" fontId="7" fillId="22" borderId="8" xfId="53" applyFont="1" applyFill="1" applyBorder="1" applyAlignment="1">
      <alignment horizontal="center" vertical="center"/>
    </xf>
    <xf numFmtId="4" fontId="7" fillId="22" borderId="8" xfId="53" applyNumberFormat="1" applyFont="1" applyFill="1" applyBorder="1" applyAlignment="1">
      <alignment horizontal="right" vertical="center"/>
    </xf>
    <xf numFmtId="181" fontId="7" fillId="22" borderId="8" xfId="0" applyNumberFormat="1" applyFont="1" applyFill="1" applyBorder="1" applyAlignment="1">
      <alignment horizontal="center" vertical="center"/>
    </xf>
    <xf numFmtId="4" fontId="7" fillId="22" borderId="8" xfId="53" applyNumberFormat="1" applyFont="1" applyFill="1" applyBorder="1" applyAlignment="1">
      <alignment horizontal="center" vertical="center"/>
    </xf>
    <xf numFmtId="0" fontId="41" fillId="22" borderId="8" xfId="83" applyFont="1" applyFill="1" applyBorder="1" applyAlignment="1">
      <alignment horizontal="center" vertical="center"/>
    </xf>
    <xf numFmtId="4" fontId="7" fillId="23" borderId="8" xfId="53" applyNumberFormat="1" applyFont="1" applyFill="1" applyBorder="1" applyAlignment="1">
      <alignment horizontal="right" vertical="center"/>
    </xf>
    <xf numFmtId="4" fontId="7" fillId="23" borderId="8" xfId="53" applyNumberFormat="1" applyFont="1" applyFill="1" applyBorder="1" applyAlignment="1">
      <alignment horizontal="center" vertical="center"/>
    </xf>
    <xf numFmtId="168" fontId="10" fillId="23" borderId="8" xfId="105" applyNumberFormat="1" applyFont="1" applyFill="1" applyBorder="1" applyAlignment="1" applyProtection="1">
      <alignment vertical="center"/>
    </xf>
    <xf numFmtId="4" fontId="10" fillId="26" borderId="8" xfId="36" applyNumberFormat="1" applyFont="1" applyFill="1" applyBorder="1" applyAlignment="1" applyProtection="1">
      <alignment vertical="center"/>
      <protection locked="0"/>
    </xf>
    <xf numFmtId="181" fontId="7" fillId="23" borderId="11" xfId="0" applyNumberFormat="1" applyFont="1" applyFill="1" applyBorder="1" applyAlignment="1">
      <alignment horizontal="right" vertical="center" wrapText="1"/>
    </xf>
    <xf numFmtId="176" fontId="7" fillId="23" borderId="13" xfId="0" applyNumberFormat="1" applyFont="1" applyFill="1" applyBorder="1" applyAlignment="1">
      <alignment horizontal="right" vertical="center" wrapText="1"/>
    </xf>
    <xf numFmtId="181" fontId="7" fillId="23" borderId="11" xfId="0" applyNumberFormat="1" applyFont="1" applyFill="1" applyBorder="1" applyAlignment="1">
      <alignment horizontal="center" vertical="center"/>
    </xf>
    <xf numFmtId="176" fontId="7" fillId="23" borderId="1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1" xfId="0" applyNumberFormat="1" applyFont="1" applyBorder="1" applyAlignment="1">
      <alignment vertical="center"/>
    </xf>
    <xf numFmtId="4" fontId="10" fillId="23" borderId="0" xfId="0" quotePrefix="1" applyNumberFormat="1" applyFont="1" applyFill="1" applyAlignment="1">
      <alignment horizontal="left" vertical="center" wrapText="1"/>
    </xf>
    <xf numFmtId="4" fontId="7" fillId="23" borderId="0" xfId="0" quotePrefix="1" applyNumberFormat="1" applyFont="1" applyFill="1" applyAlignment="1">
      <alignment horizontal="left" vertical="center" wrapText="1"/>
    </xf>
    <xf numFmtId="4" fontId="10" fillId="23" borderId="0" xfId="0" applyNumberFormat="1" applyFont="1" applyFill="1" applyAlignment="1">
      <alignment horizontal="center" vertical="center"/>
    </xf>
  </cellXfs>
  <cellStyles count="11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35"/>
    <cellStyle name="Calculation" xfId="19"/>
    <cellStyle name="Comma 2" xfId="20"/>
    <cellStyle name="Euro" xfId="27"/>
    <cellStyle name="Explanatory Text" xfId="65"/>
    <cellStyle name="F2" xfId="28"/>
    <cellStyle name="F3" xfId="29"/>
    <cellStyle name="F4" xfId="30"/>
    <cellStyle name="F5" xfId="31"/>
    <cellStyle name="F6" xfId="32"/>
    <cellStyle name="F7" xfId="33"/>
    <cellStyle name="F8" xfId="34"/>
    <cellStyle name="Heading 2" xfId="67"/>
    <cellStyle name="Heading 3" xfId="68"/>
    <cellStyle name="Millares" xfId="36" builtinId="3"/>
    <cellStyle name="Millares 10 2" xfId="74"/>
    <cellStyle name="Millares 10 2 2" xfId="82"/>
    <cellStyle name="Millares 10 2 2 2" xfId="79"/>
    <cellStyle name="Millares 10 2 2 2 2" xfId="85"/>
    <cellStyle name="Millares 10 3" xfId="80"/>
    <cellStyle name="Millares 11" xfId="70"/>
    <cellStyle name="Millares 11 2" xfId="94"/>
    <cellStyle name="Millares 12 3" xfId="88"/>
    <cellStyle name="Millares 14" xfId="37"/>
    <cellStyle name="Millares 2" xfId="38"/>
    <cellStyle name="Millares 2 2" xfId="71"/>
    <cellStyle name="Millares 2 2 2" xfId="105"/>
    <cellStyle name="Millares 2 2 2 2" xfId="108"/>
    <cellStyle name="Millares 2 2 2 3" xfId="91"/>
    <cellStyle name="Millares 2 4" xfId="89"/>
    <cellStyle name="Millares 2_XXXCopia de Pres. elab. no. 24-12  Terrm. ampliacion Ac. Monte Plata" xfId="84"/>
    <cellStyle name="Millares 3" xfId="39"/>
    <cellStyle name="Millares 3 2 3 3" xfId="104"/>
    <cellStyle name="Millares 3 3" xfId="87"/>
    <cellStyle name="Millares 4" xfId="40"/>
    <cellStyle name="Millares 4 2 2" xfId="109"/>
    <cellStyle name="Millares 5" xfId="41"/>
    <cellStyle name="Millares 5 2" xfId="99"/>
    <cellStyle name="Millares 5 3" xfId="42"/>
    <cellStyle name="Millares 5 3 2" xfId="90"/>
    <cellStyle name="Millares 6" xfId="43"/>
    <cellStyle name="Millares 7" xfId="103"/>
    <cellStyle name="Millares 7 3" xfId="76"/>
    <cellStyle name="Millares 8" xfId="101"/>
    <cellStyle name="Millares_NUEVO FORMATO DE PRESUPUESTOS" xfId="44"/>
    <cellStyle name="Millares_PRES 059-09 REHABIL. PLANTA DE TRATAMIENTO DE 80 LPS RAPIDA, AC. HATO DEL YAQUE" xfId="98"/>
    <cellStyle name="Millares_PRESUPUESTO" xfId="110"/>
    <cellStyle name="Millares_rec.No.57-03 481-01 alc.sanitario del seibo red colectora y pta. trat. #2" xfId="112"/>
    <cellStyle name="Moneda 6" xfId="96"/>
    <cellStyle name="Neutral" xfId="45" builtinId="28" customBuiltin="1"/>
    <cellStyle name="No-definido" xfId="46"/>
    <cellStyle name="Normal" xfId="0" builtinId="0"/>
    <cellStyle name="Normal - Style1" xfId="47"/>
    <cellStyle name="Normal 10" xfId="114"/>
    <cellStyle name="Normal 10 2" xfId="72"/>
    <cellStyle name="Normal 10 2 2" xfId="77"/>
    <cellStyle name="Normal 11" xfId="97"/>
    <cellStyle name="Normal 14" xfId="86"/>
    <cellStyle name="Normal 18" xfId="48"/>
    <cellStyle name="Normal 2" xfId="49"/>
    <cellStyle name="Normal 2 10" xfId="83"/>
    <cellStyle name="Normal 2 2" xfId="50"/>
    <cellStyle name="Normal 2 2 2" xfId="78"/>
    <cellStyle name="Normal 2 3" xfId="51"/>
    <cellStyle name="Normal 2 3 2" xfId="75"/>
    <cellStyle name="Normal 2 5" xfId="95"/>
    <cellStyle name="Normal 2_07-09 presupu..." xfId="52"/>
    <cellStyle name="Normal 3" xfId="53"/>
    <cellStyle name="Normal 4" xfId="54"/>
    <cellStyle name="Normal 4 2" xfId="92"/>
    <cellStyle name="Normal 5" xfId="55"/>
    <cellStyle name="Normal 6" xfId="102"/>
    <cellStyle name="Normal 7" xfId="56"/>
    <cellStyle name="Normal 8" xfId="113"/>
    <cellStyle name="Normal 85" xfId="100"/>
    <cellStyle name="Normal 9" xfId="81"/>
    <cellStyle name="Normal 9 2" xfId="106"/>
    <cellStyle name="Normal 9 3" xfId="93"/>
    <cellStyle name="Normal_502-01 alcantarillado sanitario academia de entrenamiento policial de hatilloparte b" xfId="57"/>
    <cellStyle name="Normal_55-09 Equipamiento Pozos Ac. Rural El Llano" xfId="58"/>
    <cellStyle name="Normal_Hoja1" xfId="73"/>
    <cellStyle name="Normal_Presupuesto" xfId="111"/>
    <cellStyle name="Normal_Presupuesto Terminaciones Edificio Mantenimiento Nave I " xfId="107"/>
    <cellStyle name="Normal_rec 2 al 98-05 terminacion ac. la cueva de cevicos 2da. etapa ac. mult. guanabano- cruce de maguaca parte b y guanabano como ext. al ac. la cueva de cevico 1" xfId="59"/>
    <cellStyle name="Output" xfId="64"/>
    <cellStyle name="Percent 2" xfId="60"/>
    <cellStyle name="Porcentaje" xfId="61" builtinId="5"/>
    <cellStyle name="Porcentual 2" xfId="62"/>
    <cellStyle name="Porcentual 5" xfId="63"/>
    <cellStyle name="Title" xfId="66"/>
    <cellStyle name="Total" xfId="6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77A1BC7-9AFA-461B-91F0-087C91F29A6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F6B7BA9E-5523-4E38-91D0-2BF7BF20144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CE9CDFC9-E76C-4708-AABA-18684744031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FD8F815-49A4-4CA9-B4A8-FD5421C1AD3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1CF7958D-2E51-471F-940C-DB9AD038F6B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EBD4E9F5-31D5-4C5D-9393-9852DC04C72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F33C1F8-A26E-4774-9A5F-A03ED4A34132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B338C6D7-19B0-4128-B454-20367388457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B2DD0F94-F965-4152-9D99-1AF6300E5D62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562AD659-9A72-4DF9-89FF-73E1B24D2B0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5205B7E2-4D1E-460B-9516-203E9430B9A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30926EA4-5F2B-4721-89A2-A393DAA9ED8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9B9DF7B-1137-4446-8C08-9636662C81D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3641D297-FB38-459B-9F7C-65A625CCB7B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9E322ECC-B9BB-4002-B409-5FB1A4E1100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602275C6-74D1-45B3-BC7A-69BBA4022C6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3BE39498-C7A6-46C6-B6BE-D09268F8DAF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5B30880D-18E9-4625-B65B-443166CF7E2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B497D2AD-8453-4C41-8622-92AD6965EDA8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952D9296-1621-4ED6-AD0F-E5EC8DC19D78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2964C1E9-7C72-4664-AB36-EC6B03A98C6D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C6F9B761-B71B-429E-820B-D44A01172B38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F82D120D-61E9-4F43-80F8-7E5A78BB1A4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4F1DC8D0-D62B-47E0-B1A1-5744EF2F75C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C8FB3E2C-1993-40E2-A7E4-384D086BA752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5255F651-4B6C-4E9A-AFA8-3FDFC2DB2BB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FB281141-C86E-4A90-BE28-4813A69F4C9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BC8D30E0-5F0A-4B03-89D0-95FB1FD0005D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7635876E-5B46-49F6-9878-3BCD00D698C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1CA0025B-ADC8-40C7-9C4A-3495BA7DB72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E2AB9563-890E-446B-9740-38C1E9E85AD5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48A2B2F7-314F-46D0-87FE-DC2FCA580765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C7B46CF1-C534-454B-8988-50949FAC9E10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7E351264-D2E2-4909-8BD8-2FEF1D86640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6B331156-A8E9-4577-B7E1-758B8D83464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D55B801B-1C03-4333-9AA8-8FEDEB7B4E2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D598F9CC-6EA6-45E6-BB03-93AEC3BFCEAA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8EBB8155-0D36-4BAD-99D9-71B5604F344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AEF1AE2C-8DA8-4BB7-9DA1-7FDC41AF1FF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77BA7696-D4D5-4E82-982E-087EDBE2777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84EDC21C-9CFC-4896-A9AA-E6CCB1759EC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1B1A38A0-EA19-4126-9B5A-5539C994FCA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E195C08D-2DA2-40DC-9A4C-A7AF9AC00F9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3D73D4ED-14DC-4543-950E-B473B9EACE9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2FCAA66F-8F80-4415-86DA-FCF9B6DD691D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969C1555-176B-4C4C-8E00-4E33E4C4BAD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1166B9A0-BE6F-4674-B65C-5F0CFC9EDE82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F70BA413-661B-4A6B-9F08-599016996CB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7DE3AAF9-82D5-4842-8796-D71E7C9114BD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6D2F05DD-52F7-42D3-A69A-6ED77B3F8F5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E9EA2D67-5899-4DDF-A47B-AB6C2808E7C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E6123CB6-DF12-4F2B-AECF-F17CDA80C4F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305A8016-67EB-4C6E-9BFB-1164D8D03D2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EAA0123C-00FF-48F6-9771-E3A743BF925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AAAF9441-4284-472D-9B4D-A88D1C708AE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4E43903C-3E07-41F5-9BB0-9481C80E935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B0873313-6579-41F8-9214-2543B9F9503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A38A924E-F439-4C5F-9FB8-EE95FDAF00C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1B3AB620-2C35-44D6-B3E9-1756A9897D1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2387FCBA-75B6-4798-8C4B-00B4837D996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7EA82756-3658-450B-BA2F-4037E984B16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9C2E741B-A5C9-46E7-AB90-CF477F191ACA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C44FABF9-DD1B-4C39-8153-CAA400D1A758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68521674-6B0D-4AD1-8A97-CADC9E1F190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54A787C-8750-46E2-91D6-094E4FDB95E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5BCE90B7-2E3E-4D34-9E52-6F4BCD34262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C4C9A8C6-9416-4470-8412-8A4EF46279A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6030892A-DF22-44F8-B284-F74A7A61CF5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A73DD3C5-6412-4CA0-B970-0BCA150A1D6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F0E8B741-D41C-4B10-903F-339D6D5BC22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D5C4EF02-5A79-4F04-9E17-E7A95BFC098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40CA212C-90B2-4874-9808-A741BA5561C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8FAAA9A6-34B4-47B5-A4E1-CBC8EFC24CC2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A8624EC3-8D38-4097-8E53-F07C2D602F0A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330EF213-9D7D-4CD0-9B65-B37FED05DED7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4F013C66-CA4A-4178-8364-75C8DA57EADC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287F3C2F-04D6-4C12-95D2-60D3F12D9FDD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5F0573A6-A3E6-4414-8C8B-48B573448F62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E71F5545-18CC-4B1A-9200-35667ADE6C90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A80B1A30-0A85-4AAC-A7A1-21441D71061E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5D966961-12D8-4058-B1EE-599065F5B00F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6B9794CF-0AE1-4856-B66B-BF89CBF30D2C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4260B43C-55DE-4C27-AF4D-52019299D6B1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B60079A1-0AAA-4322-B57E-C2C34816626C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6AF06B3D-5AEF-4176-B873-8E6C5D875D13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29FF5B6D-CF05-4F5C-85C7-FE2CE5E7EB98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EB1655F5-E587-4BFF-A31D-9E9EB794EDF5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8A66F6EB-DAE2-4C3F-B276-C3AADFF1FBD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A2D99F54-B341-40B4-A8A9-E9021CE0F598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F9E9A510-4CB4-480C-92F3-285FD01FAF57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F7591A-1804-47EF-B5CC-8AA670061EE6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82A01F2C-2077-49F9-ACE9-2C69935F652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A830A3C5-4756-426F-A005-72CAC219F7C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48624316-FF68-4F81-B90C-E79B025CE88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C4A847D1-17FD-4F8A-A7DE-182DB58D90A8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E7C79A67-371F-4D79-A8A8-691FCB914B89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329AAD50-47F1-4704-8C0A-A0B402B83AF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6CCAB9E2-BFE3-4B58-A8FA-358FCBB6279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FB442CA1-B637-4B27-95CA-78B7892D902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733C659A-7519-4B71-A275-3E2D4C06EF1B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85027BDD-5AF4-41B1-A7A1-346ECBE75350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1EF9665B-8262-419B-BD7F-1ED6DBE4D031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CD7D1258-5921-4454-8F85-CF23A235E68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1EF9DECB-1506-4642-8C2C-5887CB657C58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F791240F-1DD3-4BD8-AD59-2617E7C04B80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4D227968-91C7-4B93-A493-1E2CE3A2C350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6C8CB1E9-A0B5-4EB7-8DD4-CE9D6DDE6C5B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DB07E945-EB24-4694-A8A8-7368BAD5C2D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FC40E08F-E878-4480-A367-CF2AE081AA8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38E67149-E3EE-4174-AF12-D8639E101E2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9230252B-565D-4233-BE63-11B118F214F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8607ABB1-3DD3-4451-A326-FAD65E4F6477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EFFA1B94-3666-484D-BBA0-A609E5372CB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8C052B4-B60B-494A-B726-BB746FD90947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A0441B4C-DFDE-4C48-A8D8-2E46C192B090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B2ED0924-2DC5-4D17-B8CB-B0C1E20ED1A9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74B59526-BF39-4084-8C8B-F73B7E2A86EC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51593E49-6869-41FC-B52E-1CF692C0FFE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BFABC50A-250F-4982-BAD2-5DE297671883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F1568EE0-8C67-4AFA-950C-AF97E399631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53FEB5A4-E0FA-4FD9-AE69-92D3F4FCEB4C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BAF68284-870D-47B6-B35A-4F1C8189DE9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DB2617E1-7EFA-4CFB-8DF0-E3B2B74158A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DAEF5E3E-8ABD-4441-A89E-00698F8FE76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B0879AF3-7EFC-439A-B658-EDDC35A5484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23A00D2D-FB74-4323-AF02-12B6ECC25D46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B8DDC27B-D081-4EFC-9D90-46891A281047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D6DDA618-5345-41F2-AAA4-5E3D6ED5D98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80467B75-7593-41F0-8250-987BA3A7BBA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B2C27DF7-E67A-4772-BC8E-91675AAC4FC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1195238E-E5BC-4675-8540-86753070465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173EC7DD-EAFD-4331-BCA1-B7A22074FF5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AC294C55-130C-4BD1-8435-BE17718FD753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6B008DF-76F8-45AF-91D6-AA5EB485C26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B396C58F-4566-4B39-93E7-1F557C0FBA7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DB01FDAF-8D4E-45D6-8D38-3F3EEA658251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48FFC6C5-A214-4E51-8A56-EE1976F276A1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7CA4305A-AABF-4362-8B1B-94FE727C74C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1BA0B150-D738-4DBA-A347-05134C3BFCD9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5A08E607-07CC-4F02-A3D5-6379556CD4B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F911BC36-A4B2-4CA0-A34E-92D85784333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FB3ACAC7-5703-4B8A-BF3C-9E2B32512E0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5A332BF5-92C6-4EF4-8E51-8E1CFB0E5C1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796BBE46-9066-45AE-8773-4AD6E2EC989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3BE6B783-7FF5-4E2E-BFE9-FDCDF88CD66B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D81001DC-F557-4406-B68F-8FEB3634338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7F0045F7-CFCA-4E1A-8492-A2665316B85C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EAC40541-083E-4FBE-B2D8-45E1C70EA7D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B1A2B207-76BB-4631-BE03-04B4A93741C9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84EFAF4B-5490-477C-BF76-AEE9DBD42FE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581FC0FD-0C9D-4CC5-BCCA-420C31D4177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AD12C5C-6B93-4388-A1AD-189C24486BEB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574A95C0-19DE-4187-88D5-DCCECB1A264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AC5991C-C897-42CE-95E7-01ABB4783F48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7AA8E766-BF06-4627-833C-73FAD27A061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902015C0-6345-4E4A-8D4C-DB93AC81C90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C1311EAF-55A9-4D46-B818-E6AF94B07B8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F4B3DDF2-B6EB-4975-8A79-81370CDD1BF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613BB5A9-DF57-45B3-BED7-D238A5298D2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4A722B8B-8EA1-48A5-B735-1831E1A74D11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FCCA145A-C3F8-4E48-A81D-48B3862E7C1F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C68884AC-ACDC-4603-BAD3-5827E5A9FD8B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C0D4E775-2E69-4123-A4CC-5EC3B0CA9368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6C596539-F814-4F85-A1B2-F6EE22F197DE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31F9F54C-ECD7-4183-BADD-3B670E3F227E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AA78A32B-AC65-445B-AD0C-B9DBD7337131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4330D28B-72EB-4D33-A823-BFECDBD732F3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5997F3FE-E665-43E9-8C58-857D444FD0C9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7DF6B614-5852-42CB-B4FB-20BE6096C784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B1E55FFE-8800-4F88-BE1F-CFBA09831B34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F53461E-2336-47AD-B92A-14089784D6A5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A984D5E2-1B25-4530-A7EB-E65DE090E0FC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493274D2-9D55-439C-A119-DAEAF48D8447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C38C3CEC-4B22-44E0-8F2C-F695BBAF8939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5"/>
  <sheetViews>
    <sheetView tabSelected="1" view="pageBreakPreview" topLeftCell="A175" zoomScaleNormal="100" zoomScaleSheetLayoutView="100" workbookViewId="0">
      <selection activeCell="F177" sqref="F177"/>
    </sheetView>
  </sheetViews>
  <sheetFormatPr baseColWidth="10" defaultColWidth="11.42578125" defaultRowHeight="12.75"/>
  <cols>
    <col min="1" max="2" width="11.42578125" style="69"/>
    <col min="3" max="3" width="45.28515625" style="69" customWidth="1"/>
    <col min="4" max="5" width="11.42578125" style="69"/>
    <col min="6" max="6" width="19.140625" style="69" customWidth="1"/>
    <col min="7" max="8" width="18" style="69" customWidth="1"/>
    <col min="9" max="9" width="11.42578125" style="69"/>
    <col min="10" max="10" width="17.7109375" style="527" bestFit="1" customWidth="1"/>
    <col min="11" max="11" width="18.140625" style="69" customWidth="1"/>
    <col min="12" max="16384" width="11.42578125" style="69"/>
  </cols>
  <sheetData>
    <row r="1" spans="1:11">
      <c r="B1" s="71"/>
      <c r="C1" s="71"/>
      <c r="D1" s="71"/>
      <c r="E1" s="71"/>
      <c r="F1" s="72"/>
      <c r="G1" s="71"/>
      <c r="H1" s="71"/>
    </row>
    <row r="2" spans="1:11">
      <c r="B2" s="73"/>
      <c r="C2" s="74"/>
      <c r="D2" s="1"/>
      <c r="E2" s="1"/>
      <c r="F2" s="75"/>
      <c r="G2" s="1"/>
      <c r="H2" s="1"/>
    </row>
    <row r="3" spans="1:11">
      <c r="B3" s="76" t="s">
        <v>308</v>
      </c>
      <c r="C3" s="626" t="s">
        <v>487</v>
      </c>
      <c r="D3" s="627"/>
      <c r="E3" s="627"/>
      <c r="F3" s="627"/>
      <c r="G3" s="627"/>
      <c r="H3" s="77"/>
    </row>
    <row r="4" spans="1:11">
      <c r="B4" s="78" t="s">
        <v>486</v>
      </c>
      <c r="C4" s="74"/>
      <c r="D4" s="1"/>
      <c r="E4" s="79" t="s">
        <v>132</v>
      </c>
      <c r="F4" s="80"/>
      <c r="G4" s="81"/>
      <c r="H4" s="81"/>
    </row>
    <row r="5" spans="1:11" ht="13.5" thickBot="1">
      <c r="B5" s="78"/>
      <c r="C5" s="628"/>
      <c r="D5" s="628"/>
      <c r="E5" s="628"/>
      <c r="F5" s="628"/>
      <c r="G5" s="81"/>
      <c r="H5" s="81"/>
    </row>
    <row r="6" spans="1:11" ht="13.5" thickBot="1">
      <c r="A6" s="82" t="s">
        <v>1034</v>
      </c>
      <c r="B6" s="82" t="s">
        <v>32</v>
      </c>
      <c r="C6" s="83" t="s">
        <v>33</v>
      </c>
      <c r="D6" s="84" t="s">
        <v>1</v>
      </c>
      <c r="E6" s="84" t="s">
        <v>34</v>
      </c>
      <c r="F6" s="85" t="s">
        <v>4</v>
      </c>
      <c r="G6" s="86" t="s">
        <v>10</v>
      </c>
      <c r="H6" s="542"/>
    </row>
    <row r="7" spans="1:11" ht="38.25">
      <c r="A7" s="25" t="s">
        <v>488</v>
      </c>
      <c r="B7" s="87" t="s">
        <v>11</v>
      </c>
      <c r="C7" s="88" t="s">
        <v>261</v>
      </c>
      <c r="D7" s="89"/>
      <c r="E7" s="90"/>
      <c r="F7" s="91"/>
      <c r="G7" s="92"/>
      <c r="H7" s="543"/>
    </row>
    <row r="8" spans="1:11">
      <c r="A8" s="25" t="s">
        <v>489</v>
      </c>
      <c r="B8" s="103">
        <v>1</v>
      </c>
      <c r="C8" s="355" t="s">
        <v>16</v>
      </c>
      <c r="D8" s="89"/>
      <c r="E8" s="90"/>
      <c r="F8" s="101"/>
      <c r="G8" s="102"/>
      <c r="H8" s="76"/>
    </row>
    <row r="9" spans="1:11">
      <c r="A9" s="25" t="s">
        <v>490</v>
      </c>
      <c r="B9" s="100" t="s">
        <v>37</v>
      </c>
      <c r="C9" s="89" t="s">
        <v>206</v>
      </c>
      <c r="D9" s="89">
        <v>1588.82</v>
      </c>
      <c r="E9" s="90" t="s">
        <v>8</v>
      </c>
      <c r="F9" s="101">
        <v>117.62</v>
      </c>
      <c r="G9" s="102">
        <f>ROUND(F9*D9,2)</f>
        <v>186877.01</v>
      </c>
      <c r="H9" s="76"/>
      <c r="K9" s="70"/>
    </row>
    <row r="10" spans="1:11">
      <c r="A10" s="25"/>
      <c r="B10" s="356"/>
      <c r="C10" s="102"/>
      <c r="D10" s="89"/>
      <c r="E10" s="90"/>
      <c r="F10" s="101"/>
      <c r="G10" s="102"/>
      <c r="H10" s="544"/>
      <c r="K10" s="70"/>
    </row>
    <row r="11" spans="1:11" ht="25.5">
      <c r="A11" s="25" t="s">
        <v>491</v>
      </c>
      <c r="B11" s="103">
        <v>2</v>
      </c>
      <c r="C11" s="104" t="s">
        <v>58</v>
      </c>
      <c r="D11" s="89"/>
      <c r="E11" s="90"/>
      <c r="F11" s="101"/>
      <c r="G11" s="105"/>
      <c r="H11" s="543"/>
      <c r="K11" s="70"/>
    </row>
    <row r="12" spans="1:11">
      <c r="A12" s="25" t="s">
        <v>492</v>
      </c>
      <c r="B12" s="106">
        <v>2.1</v>
      </c>
      <c r="C12" s="102" t="s">
        <v>59</v>
      </c>
      <c r="D12" s="89">
        <v>1521.94</v>
      </c>
      <c r="E12" s="90" t="s">
        <v>8</v>
      </c>
      <c r="F12" s="101">
        <v>95.76</v>
      </c>
      <c r="G12" s="102">
        <f>ROUND(F12*D12,2)</f>
        <v>145740.97</v>
      </c>
      <c r="H12" s="76"/>
      <c r="K12" s="70"/>
    </row>
    <row r="13" spans="1:11">
      <c r="A13" s="25" t="s">
        <v>493</v>
      </c>
      <c r="B13" s="106">
        <v>2.2000000000000002</v>
      </c>
      <c r="C13" s="89" t="s">
        <v>60</v>
      </c>
      <c r="D13" s="89">
        <v>837.07</v>
      </c>
      <c r="E13" s="90" t="s">
        <v>61</v>
      </c>
      <c r="F13" s="101">
        <v>12.67</v>
      </c>
      <c r="G13" s="102">
        <f t="shared" ref="G13:G21" si="0">ROUND(F13*D13,2)</f>
        <v>10605.68</v>
      </c>
      <c r="H13" s="76"/>
      <c r="K13" s="70"/>
    </row>
    <row r="14" spans="1:11">
      <c r="A14" s="25" t="s">
        <v>494</v>
      </c>
      <c r="B14" s="106">
        <v>2.2999999999999998</v>
      </c>
      <c r="C14" s="89" t="s">
        <v>306</v>
      </c>
      <c r="D14" s="89">
        <v>54.41</v>
      </c>
      <c r="E14" s="90" t="s">
        <v>62</v>
      </c>
      <c r="F14" s="101">
        <v>351.51</v>
      </c>
      <c r="G14" s="102">
        <f t="shared" si="0"/>
        <v>19125.66</v>
      </c>
      <c r="H14" s="76"/>
      <c r="K14" s="70"/>
    </row>
    <row r="15" spans="1:11">
      <c r="A15" s="25"/>
      <c r="B15" s="356"/>
      <c r="C15" s="102"/>
      <c r="D15" s="89"/>
      <c r="E15" s="90"/>
      <c r="F15" s="101"/>
      <c r="G15" s="102"/>
      <c r="H15" s="544"/>
      <c r="K15" s="70"/>
    </row>
    <row r="16" spans="1:11">
      <c r="A16" s="25" t="s">
        <v>495</v>
      </c>
      <c r="B16" s="103">
        <v>3</v>
      </c>
      <c r="C16" s="104" t="s">
        <v>9</v>
      </c>
      <c r="D16" s="104"/>
      <c r="E16" s="104"/>
      <c r="F16" s="101"/>
      <c r="G16" s="102"/>
      <c r="H16" s="76"/>
      <c r="K16" s="70"/>
    </row>
    <row r="17" spans="1:11">
      <c r="A17" s="25" t="s">
        <v>496</v>
      </c>
      <c r="B17" s="106">
        <v>3.1</v>
      </c>
      <c r="C17" s="102" t="s">
        <v>63</v>
      </c>
      <c r="D17" s="102">
        <v>3320.63</v>
      </c>
      <c r="E17" s="107" t="s">
        <v>65</v>
      </c>
      <c r="F17" s="101">
        <v>172.25</v>
      </c>
      <c r="G17" s="102">
        <f t="shared" si="0"/>
        <v>571978.52</v>
      </c>
      <c r="H17" s="76"/>
      <c r="K17" s="70"/>
    </row>
    <row r="18" spans="1:11">
      <c r="A18" s="25" t="s">
        <v>497</v>
      </c>
      <c r="B18" s="106">
        <v>3.2</v>
      </c>
      <c r="C18" s="102" t="s">
        <v>64</v>
      </c>
      <c r="D18" s="102">
        <v>258.19</v>
      </c>
      <c r="E18" s="90" t="s">
        <v>66</v>
      </c>
      <c r="F18" s="101">
        <v>1509.13</v>
      </c>
      <c r="G18" s="102">
        <f t="shared" si="0"/>
        <v>389642.27</v>
      </c>
      <c r="H18" s="76"/>
      <c r="K18" s="70"/>
    </row>
    <row r="19" spans="1:11" ht="25.5">
      <c r="A19" s="25" t="s">
        <v>498</v>
      </c>
      <c r="B19" s="106">
        <v>3.3</v>
      </c>
      <c r="C19" s="102" t="s">
        <v>265</v>
      </c>
      <c r="D19" s="102">
        <v>200.9</v>
      </c>
      <c r="E19" s="90" t="s">
        <v>62</v>
      </c>
      <c r="F19" s="101">
        <v>628.92999999999995</v>
      </c>
      <c r="G19" s="102">
        <f t="shared" si="0"/>
        <v>126352.04</v>
      </c>
      <c r="H19" s="76"/>
      <c r="K19" s="70"/>
    </row>
    <row r="20" spans="1:11">
      <c r="A20" s="25" t="s">
        <v>499</v>
      </c>
      <c r="B20" s="106">
        <v>3.4</v>
      </c>
      <c r="C20" s="89" t="s">
        <v>48</v>
      </c>
      <c r="D20" s="89">
        <v>2468.73</v>
      </c>
      <c r="E20" s="90" t="s">
        <v>67</v>
      </c>
      <c r="F20" s="101">
        <v>143.77000000000001</v>
      </c>
      <c r="G20" s="102">
        <f t="shared" si="0"/>
        <v>354929.31</v>
      </c>
      <c r="H20" s="76"/>
      <c r="K20" s="70"/>
    </row>
    <row r="21" spans="1:11">
      <c r="A21" s="25" t="s">
        <v>500</v>
      </c>
      <c r="B21" s="106">
        <v>3.5</v>
      </c>
      <c r="C21" s="89" t="s">
        <v>264</v>
      </c>
      <c r="D21" s="89">
        <v>1265.78</v>
      </c>
      <c r="E21" s="90" t="s">
        <v>62</v>
      </c>
      <c r="F21" s="101">
        <v>320.39999999999998</v>
      </c>
      <c r="G21" s="102">
        <f t="shared" si="0"/>
        <v>405555.91</v>
      </c>
      <c r="H21" s="76"/>
      <c r="K21" s="70"/>
    </row>
    <row r="22" spans="1:11">
      <c r="A22" s="25"/>
      <c r="B22" s="356"/>
      <c r="C22" s="104"/>
      <c r="D22" s="89"/>
      <c r="E22" s="104"/>
      <c r="F22" s="101"/>
      <c r="G22" s="102"/>
      <c r="H22" s="544"/>
      <c r="K22" s="70"/>
    </row>
    <row r="23" spans="1:11">
      <c r="A23" s="25" t="s">
        <v>501</v>
      </c>
      <c r="B23" s="103">
        <v>4</v>
      </c>
      <c r="C23" s="104" t="s">
        <v>38</v>
      </c>
      <c r="D23" s="104"/>
      <c r="E23" s="104"/>
      <c r="F23" s="101"/>
      <c r="G23" s="102"/>
      <c r="H23" s="76"/>
      <c r="K23" s="70"/>
    </row>
    <row r="24" spans="1:11" ht="25.5">
      <c r="A24" s="25" t="s">
        <v>502</v>
      </c>
      <c r="B24" s="106">
        <v>4.0999999999999996</v>
      </c>
      <c r="C24" s="102" t="s">
        <v>263</v>
      </c>
      <c r="D24" s="102">
        <v>1700.04</v>
      </c>
      <c r="E24" s="107" t="s">
        <v>8</v>
      </c>
      <c r="F24" s="101">
        <v>18406.060000000001</v>
      </c>
      <c r="G24" s="102">
        <f>ROUND(F24*D24,2)</f>
        <v>31291038.239999998</v>
      </c>
      <c r="H24" s="76"/>
      <c r="K24" s="70"/>
    </row>
    <row r="25" spans="1:11">
      <c r="A25" s="25"/>
      <c r="B25" s="357"/>
      <c r="C25" s="102"/>
      <c r="D25" s="102"/>
      <c r="E25" s="107"/>
      <c r="F25" s="101"/>
      <c r="G25" s="102"/>
      <c r="H25" s="544"/>
      <c r="K25" s="70"/>
    </row>
    <row r="26" spans="1:11">
      <c r="A26" s="25" t="s">
        <v>503</v>
      </c>
      <c r="B26" s="103">
        <v>5</v>
      </c>
      <c r="C26" s="104" t="s">
        <v>39</v>
      </c>
      <c r="D26" s="89"/>
      <c r="E26" s="90"/>
      <c r="F26" s="101"/>
      <c r="G26" s="102"/>
      <c r="H26" s="76"/>
      <c r="K26" s="70"/>
    </row>
    <row r="27" spans="1:11">
      <c r="A27" s="25" t="s">
        <v>504</v>
      </c>
      <c r="B27" s="106">
        <v>5.0999999999999996</v>
      </c>
      <c r="C27" s="102" t="s">
        <v>262</v>
      </c>
      <c r="D27" s="89">
        <v>1588.82</v>
      </c>
      <c r="E27" s="107" t="s">
        <v>8</v>
      </c>
      <c r="F27" s="101">
        <v>495</v>
      </c>
      <c r="G27" s="102">
        <f t="shared" ref="G27:G30" si="1">ROUND(F27*D27,2)</f>
        <v>786465.9</v>
      </c>
      <c r="H27" s="76"/>
      <c r="K27" s="70"/>
    </row>
    <row r="28" spans="1:11">
      <c r="A28" s="25"/>
      <c r="B28" s="357"/>
      <c r="C28" s="104"/>
      <c r="D28" s="89"/>
      <c r="E28" s="90"/>
      <c r="F28" s="101"/>
      <c r="G28" s="102"/>
      <c r="H28" s="544"/>
      <c r="K28" s="70"/>
    </row>
    <row r="29" spans="1:11">
      <c r="A29" s="25" t="s">
        <v>505</v>
      </c>
      <c r="B29" s="103">
        <v>6</v>
      </c>
      <c r="C29" s="104" t="s">
        <v>71</v>
      </c>
      <c r="D29" s="89"/>
      <c r="E29" s="90"/>
      <c r="F29" s="101"/>
      <c r="G29" s="102">
        <f t="shared" si="1"/>
        <v>0</v>
      </c>
      <c r="H29" s="76"/>
      <c r="K29" s="70"/>
    </row>
    <row r="30" spans="1:11">
      <c r="A30" s="25" t="s">
        <v>506</v>
      </c>
      <c r="B30" s="106">
        <v>6.1</v>
      </c>
      <c r="C30" s="102" t="s">
        <v>262</v>
      </c>
      <c r="D30" s="89">
        <v>1588.82</v>
      </c>
      <c r="E30" s="107" t="s">
        <v>8</v>
      </c>
      <c r="F30" s="101">
        <v>286.64999999999998</v>
      </c>
      <c r="G30" s="102">
        <f t="shared" si="1"/>
        <v>455435.25</v>
      </c>
      <c r="H30" s="76"/>
      <c r="K30" s="70"/>
    </row>
    <row r="31" spans="1:11">
      <c r="A31" s="25"/>
      <c r="B31" s="358"/>
      <c r="C31" s="104"/>
      <c r="D31" s="89"/>
      <c r="E31" s="90"/>
      <c r="F31" s="101"/>
      <c r="G31" s="102"/>
      <c r="H31" s="544"/>
      <c r="K31" s="70"/>
    </row>
    <row r="32" spans="1:11" ht="25.5">
      <c r="A32" s="25" t="s">
        <v>507</v>
      </c>
      <c r="B32" s="103">
        <v>7</v>
      </c>
      <c r="C32" s="104" t="s">
        <v>257</v>
      </c>
      <c r="D32" s="89">
        <v>15</v>
      </c>
      <c r="E32" s="107" t="s">
        <v>2</v>
      </c>
      <c r="F32" s="101">
        <v>31291038.239999998</v>
      </c>
      <c r="G32" s="102">
        <f>ROUND(F32*D32/100,2)</f>
        <v>4693655.74</v>
      </c>
      <c r="H32" s="76"/>
      <c r="K32" s="70"/>
    </row>
    <row r="33" spans="1:11">
      <c r="A33" s="25"/>
      <c r="B33" s="359"/>
      <c r="C33" s="421"/>
      <c r="D33" s="362"/>
      <c r="E33" s="421"/>
      <c r="F33" s="101"/>
      <c r="G33" s="102"/>
      <c r="H33" s="544"/>
      <c r="K33" s="70"/>
    </row>
    <row r="34" spans="1:11">
      <c r="A34" s="25" t="s">
        <v>508</v>
      </c>
      <c r="B34" s="111">
        <v>8</v>
      </c>
      <c r="C34" s="104" t="s">
        <v>258</v>
      </c>
      <c r="D34" s="112"/>
      <c r="E34" s="107"/>
      <c r="F34" s="101"/>
      <c r="G34" s="112"/>
      <c r="H34" s="545"/>
      <c r="K34" s="70"/>
    </row>
    <row r="35" spans="1:11" ht="51">
      <c r="A35" s="25" t="s">
        <v>509</v>
      </c>
      <c r="B35" s="360">
        <v>8.1</v>
      </c>
      <c r="C35" s="316" t="s">
        <v>85</v>
      </c>
      <c r="D35" s="112">
        <v>4</v>
      </c>
      <c r="E35" s="361" t="s">
        <v>35</v>
      </c>
      <c r="F35" s="101">
        <v>27656.91</v>
      </c>
      <c r="G35" s="112">
        <f t="shared" ref="G35:G37" si="2">ROUND(D35*F35,2)</f>
        <v>110627.64</v>
      </c>
      <c r="H35" s="545"/>
      <c r="K35" s="70"/>
    </row>
    <row r="36" spans="1:11" ht="51">
      <c r="A36" s="25" t="s">
        <v>510</v>
      </c>
      <c r="B36" s="360">
        <v>8.1999999999999993</v>
      </c>
      <c r="C36" s="316" t="s">
        <v>84</v>
      </c>
      <c r="D36" s="112">
        <v>2</v>
      </c>
      <c r="E36" s="361" t="s">
        <v>35</v>
      </c>
      <c r="F36" s="101">
        <v>54169.16</v>
      </c>
      <c r="G36" s="112">
        <f t="shared" si="2"/>
        <v>108338.32</v>
      </c>
      <c r="H36" s="545"/>
      <c r="K36" s="70"/>
    </row>
    <row r="37" spans="1:11" ht="25.5">
      <c r="A37" s="25" t="s">
        <v>511</v>
      </c>
      <c r="B37" s="360">
        <v>8.3000000000000007</v>
      </c>
      <c r="C37" s="316" t="s">
        <v>72</v>
      </c>
      <c r="D37" s="112">
        <v>6</v>
      </c>
      <c r="E37" s="361" t="s">
        <v>35</v>
      </c>
      <c r="F37" s="101">
        <v>4444.21</v>
      </c>
      <c r="G37" s="112">
        <f t="shared" si="2"/>
        <v>26665.26</v>
      </c>
      <c r="H37" s="545"/>
      <c r="K37" s="70"/>
    </row>
    <row r="38" spans="1:11">
      <c r="A38" s="25"/>
      <c r="B38" s="360"/>
      <c r="C38" s="316"/>
      <c r="D38" s="112"/>
      <c r="E38" s="361"/>
      <c r="F38" s="101"/>
      <c r="G38" s="112"/>
      <c r="H38" s="545"/>
      <c r="K38" s="70"/>
    </row>
    <row r="39" spans="1:11">
      <c r="A39" s="25" t="s">
        <v>512</v>
      </c>
      <c r="B39" s="103">
        <v>9</v>
      </c>
      <c r="C39" s="362" t="s">
        <v>49</v>
      </c>
      <c r="D39" s="89"/>
      <c r="E39" s="90"/>
      <c r="F39" s="101"/>
      <c r="G39" s="112"/>
      <c r="H39" s="545"/>
      <c r="K39" s="70"/>
    </row>
    <row r="40" spans="1:11">
      <c r="A40" s="25" t="s">
        <v>513</v>
      </c>
      <c r="B40" s="106">
        <v>9.1</v>
      </c>
      <c r="C40" s="102" t="s">
        <v>50</v>
      </c>
      <c r="D40" s="89">
        <v>837.07</v>
      </c>
      <c r="E40" s="90" t="s">
        <v>61</v>
      </c>
      <c r="F40" s="101">
        <v>197.77</v>
      </c>
      <c r="G40" s="112">
        <f>ROUND(D40*F40,2)</f>
        <v>165547.32999999999</v>
      </c>
      <c r="H40" s="545"/>
      <c r="K40" s="70"/>
    </row>
    <row r="41" spans="1:11" ht="25.5">
      <c r="A41" s="25" t="s">
        <v>514</v>
      </c>
      <c r="B41" s="106">
        <v>9.1999999999999993</v>
      </c>
      <c r="C41" s="102" t="s">
        <v>73</v>
      </c>
      <c r="D41" s="89">
        <v>837.07</v>
      </c>
      <c r="E41" s="90" t="s">
        <v>61</v>
      </c>
      <c r="F41" s="101">
        <v>739.53</v>
      </c>
      <c r="G41" s="112">
        <f>ROUND(D41*F41,2)</f>
        <v>619038.38</v>
      </c>
      <c r="H41" s="545"/>
      <c r="K41" s="70"/>
    </row>
    <row r="42" spans="1:11">
      <c r="A42" s="25" t="s">
        <v>515</v>
      </c>
      <c r="B42" s="106">
        <v>9.3000000000000007</v>
      </c>
      <c r="C42" s="102" t="s">
        <v>304</v>
      </c>
      <c r="D42" s="89">
        <v>2887.89</v>
      </c>
      <c r="E42" s="363" t="s">
        <v>74</v>
      </c>
      <c r="F42" s="101">
        <v>23.22</v>
      </c>
      <c r="G42" s="126">
        <f>ROUND(D42*F42,2)</f>
        <v>67056.81</v>
      </c>
      <c r="H42" s="545"/>
      <c r="K42" s="70"/>
    </row>
    <row r="43" spans="1:11">
      <c r="A43" s="25"/>
      <c r="B43" s="364"/>
      <c r="C43" s="355"/>
      <c r="D43" s="89"/>
      <c r="E43" s="363"/>
      <c r="F43" s="101"/>
      <c r="G43" s="126"/>
      <c r="H43" s="545"/>
      <c r="K43" s="70"/>
    </row>
    <row r="44" spans="1:11" ht="76.5">
      <c r="A44" s="25" t="s">
        <v>516</v>
      </c>
      <c r="B44" s="103">
        <v>10</v>
      </c>
      <c r="C44" s="355" t="s">
        <v>283</v>
      </c>
      <c r="D44" s="89">
        <v>1588.82</v>
      </c>
      <c r="E44" s="363" t="s">
        <v>8</v>
      </c>
      <c r="F44" s="101">
        <v>153.5</v>
      </c>
      <c r="G44" s="126">
        <f>ROUND(D44*F44,2)</f>
        <v>243883.87</v>
      </c>
      <c r="H44" s="545"/>
      <c r="K44" s="70"/>
    </row>
    <row r="45" spans="1:11">
      <c r="A45" s="25"/>
      <c r="B45" s="364"/>
      <c r="C45" s="355"/>
      <c r="D45" s="89"/>
      <c r="E45" s="363"/>
      <c r="F45" s="101"/>
      <c r="G45" s="126"/>
      <c r="H45" s="545"/>
      <c r="K45" s="70"/>
    </row>
    <row r="46" spans="1:11" ht="25.5">
      <c r="A46" s="25" t="s">
        <v>517</v>
      </c>
      <c r="B46" s="103">
        <v>11</v>
      </c>
      <c r="C46" s="102" t="s">
        <v>75</v>
      </c>
      <c r="D46" s="124">
        <v>1588.82</v>
      </c>
      <c r="E46" s="125" t="s">
        <v>8</v>
      </c>
      <c r="F46" s="101">
        <v>83.81</v>
      </c>
      <c r="G46" s="126">
        <f>ROUND(D46*F46,2)</f>
        <v>133159</v>
      </c>
      <c r="H46" s="545"/>
      <c r="K46" s="70"/>
    </row>
    <row r="47" spans="1:11">
      <c r="A47" s="25" t="s">
        <v>518</v>
      </c>
      <c r="B47" s="365"/>
      <c r="C47" s="366" t="s">
        <v>266</v>
      </c>
      <c r="D47" s="587"/>
      <c r="E47" s="588"/>
      <c r="F47" s="588"/>
      <c r="G47" s="367">
        <f>SUM(G9:G46)</f>
        <v>40911719.109999999</v>
      </c>
      <c r="H47" s="546"/>
      <c r="K47" s="70"/>
    </row>
    <row r="48" spans="1:11">
      <c r="A48" s="25"/>
      <c r="B48" s="368"/>
      <c r="C48" s="369"/>
      <c r="D48" s="370"/>
      <c r="E48" s="371"/>
      <c r="F48" s="101"/>
      <c r="G48" s="126"/>
      <c r="H48" s="545"/>
      <c r="K48" s="70"/>
    </row>
    <row r="49" spans="1:11" ht="38.25">
      <c r="A49" s="25" t="s">
        <v>519</v>
      </c>
      <c r="B49" s="127" t="s">
        <v>30</v>
      </c>
      <c r="C49" s="128" t="s">
        <v>478</v>
      </c>
      <c r="D49" s="129"/>
      <c r="E49" s="130"/>
      <c r="F49" s="101"/>
      <c r="G49" s="131"/>
      <c r="H49" s="547"/>
      <c r="K49" s="70"/>
    </row>
    <row r="50" spans="1:11">
      <c r="A50" s="25"/>
      <c r="B50" s="127"/>
      <c r="C50" s="128"/>
      <c r="D50" s="129"/>
      <c r="E50" s="130"/>
      <c r="F50" s="101"/>
      <c r="G50" s="131"/>
      <c r="H50" s="547"/>
      <c r="K50" s="70"/>
    </row>
    <row r="51" spans="1:11">
      <c r="A51" s="25" t="s">
        <v>520</v>
      </c>
      <c r="B51" s="132" t="s">
        <v>417</v>
      </c>
      <c r="C51" s="128" t="s">
        <v>418</v>
      </c>
      <c r="D51" s="129"/>
      <c r="E51" s="130"/>
      <c r="F51" s="101"/>
      <c r="G51" s="131"/>
      <c r="H51" s="547"/>
      <c r="K51" s="70"/>
    </row>
    <row r="52" spans="1:11">
      <c r="A52" s="25" t="s">
        <v>521</v>
      </c>
      <c r="B52" s="133">
        <v>1</v>
      </c>
      <c r="C52" s="134" t="s">
        <v>105</v>
      </c>
      <c r="D52" s="40"/>
      <c r="E52" s="40"/>
      <c r="F52" s="101"/>
      <c r="G52" s="135"/>
      <c r="H52" s="3"/>
      <c r="K52" s="70"/>
    </row>
    <row r="53" spans="1:11" ht="38.25">
      <c r="A53" s="25" t="s">
        <v>522</v>
      </c>
      <c r="B53" s="136">
        <v>1.1000000000000001</v>
      </c>
      <c r="C53" s="137" t="s">
        <v>350</v>
      </c>
      <c r="D53" s="138">
        <v>1</v>
      </c>
      <c r="E53" s="130" t="s">
        <v>6</v>
      </c>
      <c r="F53" s="101">
        <v>29881.200000000001</v>
      </c>
      <c r="G53" s="139">
        <f>ROUND((D53*F53),2)</f>
        <v>29881.200000000001</v>
      </c>
      <c r="H53" s="548"/>
      <c r="K53" s="70"/>
    </row>
    <row r="54" spans="1:11">
      <c r="A54" s="25"/>
      <c r="B54" s="136"/>
      <c r="C54" s="134"/>
      <c r="D54" s="40"/>
      <c r="E54" s="40"/>
      <c r="F54" s="101"/>
      <c r="G54" s="139"/>
      <c r="H54" s="548"/>
      <c r="K54" s="70"/>
    </row>
    <row r="55" spans="1:11">
      <c r="A55" s="25" t="s">
        <v>523</v>
      </c>
      <c r="B55" s="133">
        <v>2</v>
      </c>
      <c r="C55" s="134" t="s">
        <v>351</v>
      </c>
      <c r="D55" s="40"/>
      <c r="E55" s="40"/>
      <c r="F55" s="101"/>
      <c r="G55" s="139"/>
      <c r="H55" s="548"/>
      <c r="K55" s="70"/>
    </row>
    <row r="56" spans="1:11" ht="25.5">
      <c r="A56" s="25" t="s">
        <v>524</v>
      </c>
      <c r="B56" s="136">
        <v>2.1</v>
      </c>
      <c r="C56" s="137" t="s">
        <v>352</v>
      </c>
      <c r="D56" s="138">
        <v>455</v>
      </c>
      <c r="E56" s="130" t="s">
        <v>61</v>
      </c>
      <c r="F56" s="101">
        <v>35.33</v>
      </c>
      <c r="G56" s="139">
        <f>ROUND((D56*F56),2)</f>
        <v>16075.15</v>
      </c>
      <c r="H56" s="548"/>
      <c r="K56" s="70"/>
    </row>
    <row r="57" spans="1:11" ht="25.5">
      <c r="A57" s="25" t="s">
        <v>525</v>
      </c>
      <c r="B57" s="136">
        <v>2.2000000000000002</v>
      </c>
      <c r="C57" s="137" t="s">
        <v>353</v>
      </c>
      <c r="D57" s="138">
        <v>12</v>
      </c>
      <c r="E57" s="130" t="s">
        <v>36</v>
      </c>
      <c r="F57" s="101">
        <v>7271.13</v>
      </c>
      <c r="G57" s="139">
        <f>ROUND((D57*F57),2)</f>
        <v>87253.56</v>
      </c>
      <c r="H57" s="548"/>
      <c r="K57" s="70"/>
    </row>
    <row r="58" spans="1:11" ht="25.5">
      <c r="A58" s="25" t="s">
        <v>526</v>
      </c>
      <c r="B58" s="136">
        <v>2.2999999999999998</v>
      </c>
      <c r="C58" s="137" t="s">
        <v>354</v>
      </c>
      <c r="D58" s="138">
        <v>2</v>
      </c>
      <c r="E58" s="130" t="s">
        <v>36</v>
      </c>
      <c r="F58" s="101">
        <v>7271.13</v>
      </c>
      <c r="G58" s="139">
        <f>ROUND((D58*F58),2)</f>
        <v>14542.26</v>
      </c>
      <c r="H58" s="548"/>
      <c r="K58" s="70"/>
    </row>
    <row r="59" spans="1:11" ht="38.25">
      <c r="A59" s="25" t="s">
        <v>527</v>
      </c>
      <c r="B59" s="136">
        <v>2.4</v>
      </c>
      <c r="C59" s="140" t="s">
        <v>355</v>
      </c>
      <c r="D59" s="138">
        <v>15</v>
      </c>
      <c r="E59" s="130" t="s">
        <v>36</v>
      </c>
      <c r="F59" s="101">
        <v>21542.32</v>
      </c>
      <c r="G59" s="139">
        <f>ROUND((D59*F59),2)</f>
        <v>323134.8</v>
      </c>
      <c r="H59" s="548"/>
      <c r="K59" s="70"/>
    </row>
    <row r="60" spans="1:11" ht="38.25">
      <c r="A60" s="25" t="s">
        <v>528</v>
      </c>
      <c r="B60" s="136">
        <v>2.5</v>
      </c>
      <c r="C60" s="141" t="s">
        <v>356</v>
      </c>
      <c r="D60" s="129">
        <v>178.56</v>
      </c>
      <c r="E60" s="130" t="s">
        <v>43</v>
      </c>
      <c r="F60" s="101">
        <v>320.39999999999998</v>
      </c>
      <c r="G60" s="139">
        <f>ROUND((D60*F60),2)</f>
        <v>57210.62</v>
      </c>
      <c r="H60" s="548"/>
      <c r="K60" s="70"/>
    </row>
    <row r="61" spans="1:11">
      <c r="A61" s="25"/>
      <c r="B61" s="151"/>
      <c r="C61" s="372"/>
      <c r="D61" s="129"/>
      <c r="E61" s="130"/>
      <c r="F61" s="101"/>
      <c r="G61" s="131"/>
      <c r="H61" s="547"/>
      <c r="K61" s="70"/>
    </row>
    <row r="62" spans="1:11">
      <c r="A62" s="25" t="s">
        <v>529</v>
      </c>
      <c r="B62" s="133">
        <v>3</v>
      </c>
      <c r="C62" s="128" t="s">
        <v>357</v>
      </c>
      <c r="D62" s="129"/>
      <c r="E62" s="130"/>
      <c r="F62" s="101"/>
      <c r="G62" s="131"/>
      <c r="H62" s="547"/>
      <c r="K62" s="70"/>
    </row>
    <row r="63" spans="1:11" ht="38.25">
      <c r="A63" s="25" t="s">
        <v>530</v>
      </c>
      <c r="B63" s="136">
        <v>3.1</v>
      </c>
      <c r="C63" s="140" t="s">
        <v>358</v>
      </c>
      <c r="D63" s="138">
        <v>401.75</v>
      </c>
      <c r="E63" s="130" t="s">
        <v>61</v>
      </c>
      <c r="F63" s="101">
        <v>1546.09</v>
      </c>
      <c r="G63" s="139">
        <f>ROUND((D63*F63),2)</f>
        <v>621141.66</v>
      </c>
      <c r="H63" s="548"/>
      <c r="K63" s="70"/>
    </row>
    <row r="64" spans="1:11" ht="63.75">
      <c r="A64" s="25" t="s">
        <v>531</v>
      </c>
      <c r="B64" s="136">
        <v>3.2</v>
      </c>
      <c r="C64" s="140" t="s">
        <v>359</v>
      </c>
      <c r="D64" s="138">
        <v>10</v>
      </c>
      <c r="E64" s="130" t="s">
        <v>35</v>
      </c>
      <c r="F64" s="101">
        <v>3179.81</v>
      </c>
      <c r="G64" s="139">
        <f>ROUND((D64*F64),2)</f>
        <v>31798.1</v>
      </c>
      <c r="H64" s="548"/>
      <c r="K64" s="70"/>
    </row>
    <row r="65" spans="1:11" ht="38.25">
      <c r="A65" s="25" t="s">
        <v>532</v>
      </c>
      <c r="B65" s="136">
        <v>3.3</v>
      </c>
      <c r="C65" s="140" t="s">
        <v>381</v>
      </c>
      <c r="D65" s="142">
        <v>10</v>
      </c>
      <c r="E65" s="130" t="s">
        <v>35</v>
      </c>
      <c r="F65" s="101">
        <v>5012.08</v>
      </c>
      <c r="G65" s="139">
        <f>ROUND((D65*F65),2)</f>
        <v>50120.800000000003</v>
      </c>
      <c r="H65" s="548"/>
      <c r="K65" s="70"/>
    </row>
    <row r="66" spans="1:11" ht="25.5">
      <c r="A66" s="25" t="s">
        <v>533</v>
      </c>
      <c r="B66" s="136">
        <v>3.4</v>
      </c>
      <c r="C66" s="137" t="s">
        <v>360</v>
      </c>
      <c r="D66" s="142">
        <v>1</v>
      </c>
      <c r="E66" s="130" t="s">
        <v>6</v>
      </c>
      <c r="F66" s="101">
        <v>12971.46</v>
      </c>
      <c r="G66" s="139">
        <f>ROUND((D66*F66),2)</f>
        <v>12971.46</v>
      </c>
      <c r="H66" s="548"/>
      <c r="K66" s="70"/>
    </row>
    <row r="67" spans="1:11" ht="25.5">
      <c r="A67" s="25" t="s">
        <v>534</v>
      </c>
      <c r="B67" s="136">
        <v>3.5</v>
      </c>
      <c r="C67" s="141" t="s">
        <v>361</v>
      </c>
      <c r="D67" s="143">
        <v>7.56</v>
      </c>
      <c r="E67" s="130" t="s">
        <v>43</v>
      </c>
      <c r="F67" s="101">
        <v>320.39999999999998</v>
      </c>
      <c r="G67" s="139">
        <f>ROUND((D67*F67),2)</f>
        <v>2422.2199999999998</v>
      </c>
      <c r="H67" s="548"/>
      <c r="K67" s="70"/>
    </row>
    <row r="68" spans="1:11">
      <c r="A68" s="25"/>
      <c r="B68" s="151"/>
      <c r="C68" s="372"/>
      <c r="D68" s="143"/>
      <c r="E68" s="130"/>
      <c r="F68" s="101"/>
      <c r="G68" s="139"/>
      <c r="H68" s="548"/>
      <c r="K68" s="70"/>
    </row>
    <row r="69" spans="1:11">
      <c r="A69" s="25" t="s">
        <v>535</v>
      </c>
      <c r="B69" s="144">
        <v>4</v>
      </c>
      <c r="C69" s="145" t="s">
        <v>362</v>
      </c>
      <c r="D69" s="143"/>
      <c r="E69" s="130"/>
      <c r="F69" s="101"/>
      <c r="G69" s="139"/>
      <c r="H69" s="548"/>
      <c r="K69" s="70"/>
    </row>
    <row r="70" spans="1:11" ht="25.5">
      <c r="A70" s="25" t="s">
        <v>536</v>
      </c>
      <c r="B70" s="146">
        <v>4.0999999999999996</v>
      </c>
      <c r="C70" s="137" t="s">
        <v>363</v>
      </c>
      <c r="D70" s="143">
        <v>892.78</v>
      </c>
      <c r="E70" s="130" t="s">
        <v>61</v>
      </c>
      <c r="F70" s="101">
        <v>108.32</v>
      </c>
      <c r="G70" s="139">
        <f t="shared" ref="G70:G78" si="3">ROUND((D70*F70),2)</f>
        <v>96705.93</v>
      </c>
      <c r="H70" s="548"/>
      <c r="K70" s="70"/>
    </row>
    <row r="71" spans="1:11" ht="25.5">
      <c r="A71" s="25" t="s">
        <v>537</v>
      </c>
      <c r="B71" s="146">
        <v>4.2</v>
      </c>
      <c r="C71" s="137" t="s">
        <v>421</v>
      </c>
      <c r="D71" s="143">
        <v>892.78</v>
      </c>
      <c r="E71" s="130" t="s">
        <v>61</v>
      </c>
      <c r="F71" s="101">
        <v>590.91</v>
      </c>
      <c r="G71" s="139">
        <f t="shared" si="3"/>
        <v>527552.63</v>
      </c>
      <c r="H71" s="548"/>
      <c r="K71" s="70"/>
    </row>
    <row r="72" spans="1:11">
      <c r="A72" s="25" t="s">
        <v>538</v>
      </c>
      <c r="B72" s="146">
        <v>4.3</v>
      </c>
      <c r="C72" s="137" t="s">
        <v>364</v>
      </c>
      <c r="D72" s="143">
        <v>892.78</v>
      </c>
      <c r="E72" s="130" t="s">
        <v>61</v>
      </c>
      <c r="F72" s="101">
        <v>997.61</v>
      </c>
      <c r="G72" s="139">
        <f t="shared" si="3"/>
        <v>890646.26</v>
      </c>
      <c r="H72" s="548"/>
      <c r="K72" s="70"/>
    </row>
    <row r="73" spans="1:11" ht="25.5">
      <c r="A73" s="25" t="s">
        <v>539</v>
      </c>
      <c r="B73" s="146">
        <v>4.4000000000000004</v>
      </c>
      <c r="C73" s="137" t="s">
        <v>406</v>
      </c>
      <c r="D73" s="143">
        <v>892.78</v>
      </c>
      <c r="E73" s="130" t="s">
        <v>61</v>
      </c>
      <c r="F73" s="101">
        <v>546.19000000000005</v>
      </c>
      <c r="G73" s="139">
        <f t="shared" si="3"/>
        <v>487627.51</v>
      </c>
      <c r="H73" s="548"/>
      <c r="K73" s="70"/>
    </row>
    <row r="74" spans="1:11" ht="38.25">
      <c r="A74" s="25" t="s">
        <v>540</v>
      </c>
      <c r="B74" s="146">
        <v>4.5</v>
      </c>
      <c r="C74" s="137" t="s">
        <v>365</v>
      </c>
      <c r="D74" s="143">
        <v>833.58</v>
      </c>
      <c r="E74" s="130" t="s">
        <v>61</v>
      </c>
      <c r="F74" s="101">
        <v>5358.53</v>
      </c>
      <c r="G74" s="139">
        <f t="shared" si="3"/>
        <v>4466763.4400000004</v>
      </c>
      <c r="H74" s="548"/>
      <c r="K74" s="70"/>
    </row>
    <row r="75" spans="1:11">
      <c r="A75" s="25" t="s">
        <v>541</v>
      </c>
      <c r="B75" s="146">
        <v>4.5999999999999996</v>
      </c>
      <c r="C75" s="137" t="s">
        <v>407</v>
      </c>
      <c r="D75" s="143">
        <v>46.34</v>
      </c>
      <c r="E75" s="130" t="s">
        <v>61</v>
      </c>
      <c r="F75" s="101">
        <v>424.83</v>
      </c>
      <c r="G75" s="139">
        <f t="shared" si="3"/>
        <v>19686.62</v>
      </c>
      <c r="H75" s="548"/>
      <c r="K75" s="70"/>
    </row>
    <row r="76" spans="1:11">
      <c r="A76" s="25" t="s">
        <v>542</v>
      </c>
      <c r="B76" s="146">
        <v>4.7</v>
      </c>
      <c r="C76" s="137" t="s">
        <v>408</v>
      </c>
      <c r="D76" s="143">
        <v>385.35</v>
      </c>
      <c r="E76" s="130" t="s">
        <v>61</v>
      </c>
      <c r="F76" s="101">
        <v>424.83</v>
      </c>
      <c r="G76" s="139">
        <f t="shared" si="3"/>
        <v>163708.24</v>
      </c>
      <c r="H76" s="548"/>
      <c r="K76" s="70"/>
    </row>
    <row r="77" spans="1:11">
      <c r="A77" s="25"/>
      <c r="B77" s="146"/>
      <c r="C77" s="137"/>
      <c r="D77" s="143"/>
      <c r="E77" s="130"/>
      <c r="F77" s="101"/>
      <c r="G77" s="139"/>
      <c r="H77" s="548"/>
      <c r="K77" s="70"/>
    </row>
    <row r="78" spans="1:11" ht="38.25">
      <c r="A78" s="25" t="s">
        <v>543</v>
      </c>
      <c r="B78" s="147">
        <v>5</v>
      </c>
      <c r="C78" s="128" t="s">
        <v>366</v>
      </c>
      <c r="D78" s="143">
        <v>4</v>
      </c>
      <c r="E78" s="130" t="s">
        <v>35</v>
      </c>
      <c r="F78" s="101">
        <v>11828.14</v>
      </c>
      <c r="G78" s="139">
        <f t="shared" si="3"/>
        <v>47312.56</v>
      </c>
      <c r="H78" s="548"/>
      <c r="K78" s="70"/>
    </row>
    <row r="79" spans="1:11">
      <c r="A79" s="25"/>
      <c r="B79" s="146"/>
      <c r="C79" s="137"/>
      <c r="D79" s="143"/>
      <c r="E79" s="130"/>
      <c r="F79" s="101"/>
      <c r="G79" s="139"/>
      <c r="H79" s="548"/>
      <c r="K79" s="70"/>
    </row>
    <row r="80" spans="1:11">
      <c r="A80" s="25" t="s">
        <v>544</v>
      </c>
      <c r="B80" s="132">
        <v>6</v>
      </c>
      <c r="C80" s="128" t="s">
        <v>367</v>
      </c>
      <c r="D80" s="589"/>
      <c r="E80" s="183"/>
      <c r="F80" s="101"/>
      <c r="G80" s="150"/>
      <c r="H80" s="549"/>
      <c r="K80" s="70"/>
    </row>
    <row r="81" spans="1:11" ht="51">
      <c r="A81" s="25" t="s">
        <v>545</v>
      </c>
      <c r="B81" s="151">
        <v>6.1</v>
      </c>
      <c r="C81" s="137" t="s">
        <v>368</v>
      </c>
      <c r="D81" s="143">
        <v>60</v>
      </c>
      <c r="E81" s="130" t="s">
        <v>3</v>
      </c>
      <c r="F81" s="101">
        <v>18100.84</v>
      </c>
      <c r="G81" s="150">
        <f t="shared" ref="G81:G88" si="4">ROUND(D81*F81,2)</f>
        <v>1086050.3999999999</v>
      </c>
      <c r="H81" s="549"/>
      <c r="K81" s="70"/>
    </row>
    <row r="82" spans="1:11" ht="25.5">
      <c r="A82" s="25" t="s">
        <v>546</v>
      </c>
      <c r="B82" s="151">
        <v>6.2</v>
      </c>
      <c r="C82" s="29" t="s">
        <v>369</v>
      </c>
      <c r="D82" s="152">
        <v>1</v>
      </c>
      <c r="E82" s="153" t="s">
        <v>35</v>
      </c>
      <c r="F82" s="101">
        <v>1696260.99</v>
      </c>
      <c r="G82" s="150">
        <f t="shared" si="4"/>
        <v>1696260.99</v>
      </c>
      <c r="H82" s="549"/>
      <c r="K82" s="70"/>
    </row>
    <row r="83" spans="1:11" ht="25.5">
      <c r="A83" s="25" t="s">
        <v>547</v>
      </c>
      <c r="B83" s="151">
        <v>6.3</v>
      </c>
      <c r="C83" s="29" t="s">
        <v>370</v>
      </c>
      <c r="D83" s="152">
        <v>2</v>
      </c>
      <c r="E83" s="153" t="s">
        <v>35</v>
      </c>
      <c r="F83" s="101">
        <v>1200638.32</v>
      </c>
      <c r="G83" s="150">
        <f t="shared" si="4"/>
        <v>2401276.64</v>
      </c>
      <c r="H83" s="549"/>
      <c r="K83" s="70"/>
    </row>
    <row r="84" spans="1:11" ht="25.5">
      <c r="A84" s="25" t="s">
        <v>548</v>
      </c>
      <c r="B84" s="151">
        <v>6.4</v>
      </c>
      <c r="C84" s="29" t="s">
        <v>371</v>
      </c>
      <c r="D84" s="152">
        <v>1</v>
      </c>
      <c r="E84" s="153" t="s">
        <v>35</v>
      </c>
      <c r="F84" s="101">
        <v>779320</v>
      </c>
      <c r="G84" s="150">
        <f t="shared" si="4"/>
        <v>779320</v>
      </c>
      <c r="H84" s="549"/>
      <c r="K84" s="70"/>
    </row>
    <row r="85" spans="1:11" ht="25.5">
      <c r="A85" s="25" t="s">
        <v>549</v>
      </c>
      <c r="B85" s="154">
        <v>6.5</v>
      </c>
      <c r="C85" s="155" t="s">
        <v>372</v>
      </c>
      <c r="D85" s="156">
        <v>5</v>
      </c>
      <c r="E85" s="157" t="s">
        <v>35</v>
      </c>
      <c r="F85" s="101">
        <v>204787.18</v>
      </c>
      <c r="G85" s="158">
        <f t="shared" si="4"/>
        <v>1023935.9</v>
      </c>
      <c r="H85" s="549"/>
      <c r="K85" s="70"/>
    </row>
    <row r="86" spans="1:11" ht="25.5">
      <c r="A86" s="25" t="s">
        <v>550</v>
      </c>
      <c r="B86" s="151">
        <v>6.6</v>
      </c>
      <c r="C86" s="29" t="s">
        <v>373</v>
      </c>
      <c r="D86" s="152">
        <v>3</v>
      </c>
      <c r="E86" s="153" t="s">
        <v>35</v>
      </c>
      <c r="F86" s="101">
        <v>61859.47</v>
      </c>
      <c r="G86" s="150">
        <f t="shared" si="4"/>
        <v>185578.41</v>
      </c>
      <c r="H86" s="549"/>
      <c r="K86" s="70"/>
    </row>
    <row r="87" spans="1:11">
      <c r="A87" s="25" t="s">
        <v>551</v>
      </c>
      <c r="B87" s="151">
        <v>6.7</v>
      </c>
      <c r="C87" s="29" t="s">
        <v>374</v>
      </c>
      <c r="D87" s="152">
        <v>3</v>
      </c>
      <c r="E87" s="153" t="s">
        <v>35</v>
      </c>
      <c r="F87" s="101">
        <v>18381.62</v>
      </c>
      <c r="G87" s="150">
        <f t="shared" si="4"/>
        <v>55144.86</v>
      </c>
      <c r="H87" s="549"/>
      <c r="K87" s="70"/>
    </row>
    <row r="88" spans="1:11" ht="25.5">
      <c r="A88" s="25" t="s">
        <v>552</v>
      </c>
      <c r="B88" s="151">
        <v>6.8</v>
      </c>
      <c r="C88" s="159" t="s">
        <v>375</v>
      </c>
      <c r="D88" s="152">
        <v>5</v>
      </c>
      <c r="E88" s="153" t="s">
        <v>35</v>
      </c>
      <c r="F88" s="101">
        <v>18381.62</v>
      </c>
      <c r="G88" s="150">
        <f t="shared" si="4"/>
        <v>91908.1</v>
      </c>
      <c r="H88" s="549"/>
      <c r="K88" s="70"/>
    </row>
    <row r="89" spans="1:11">
      <c r="A89" s="25"/>
      <c r="B89" s="151"/>
      <c r="C89" s="159"/>
      <c r="D89" s="152"/>
      <c r="E89" s="153"/>
      <c r="F89" s="101"/>
      <c r="G89" s="150"/>
      <c r="H89" s="549"/>
      <c r="K89" s="70"/>
    </row>
    <row r="90" spans="1:11">
      <c r="A90" s="25" t="s">
        <v>553</v>
      </c>
      <c r="B90" s="132">
        <v>7</v>
      </c>
      <c r="C90" s="160" t="s">
        <v>376</v>
      </c>
      <c r="D90" s="152">
        <v>2</v>
      </c>
      <c r="E90" s="153" t="s">
        <v>34</v>
      </c>
      <c r="F90" s="101">
        <v>18650</v>
      </c>
      <c r="G90" s="150">
        <f>ROUND(D90*F90,2)</f>
        <v>37300</v>
      </c>
      <c r="H90" s="549"/>
      <c r="K90" s="70"/>
    </row>
    <row r="91" spans="1:11">
      <c r="A91" s="25"/>
      <c r="B91" s="151"/>
      <c r="C91" s="159"/>
      <c r="D91" s="152"/>
      <c r="E91" s="153"/>
      <c r="F91" s="101"/>
      <c r="G91" s="150"/>
      <c r="H91" s="549"/>
      <c r="K91" s="70"/>
    </row>
    <row r="92" spans="1:11">
      <c r="A92" s="25" t="s">
        <v>554</v>
      </c>
      <c r="B92" s="132">
        <v>8</v>
      </c>
      <c r="C92" s="160" t="s">
        <v>377</v>
      </c>
      <c r="D92" s="152">
        <v>1</v>
      </c>
      <c r="E92" s="153" t="s">
        <v>46</v>
      </c>
      <c r="F92" s="101">
        <v>89951.61</v>
      </c>
      <c r="G92" s="150">
        <f>ROUND(D92*F92,2)</f>
        <v>89951.61</v>
      </c>
      <c r="H92" s="549"/>
      <c r="K92" s="70"/>
    </row>
    <row r="93" spans="1:11">
      <c r="A93" s="25"/>
      <c r="B93" s="132"/>
      <c r="C93" s="160"/>
      <c r="D93" s="152"/>
      <c r="E93" s="153"/>
      <c r="F93" s="101"/>
      <c r="G93" s="150"/>
      <c r="H93" s="549"/>
      <c r="K93" s="70"/>
    </row>
    <row r="94" spans="1:11">
      <c r="A94" s="25"/>
      <c r="B94" s="151"/>
      <c r="C94" s="529"/>
      <c r="D94" s="129"/>
      <c r="E94" s="373"/>
      <c r="F94" s="101"/>
      <c r="G94" s="131"/>
      <c r="H94" s="547"/>
      <c r="K94" s="70"/>
    </row>
    <row r="95" spans="1:11" ht="25.5">
      <c r="A95" s="25" t="s">
        <v>555</v>
      </c>
      <c r="B95" s="162">
        <v>9</v>
      </c>
      <c r="C95" s="163" t="s">
        <v>479</v>
      </c>
      <c r="D95" s="164"/>
      <c r="E95" s="165"/>
      <c r="F95" s="101"/>
      <c r="G95" s="161"/>
      <c r="H95" s="550"/>
      <c r="K95" s="70"/>
    </row>
    <row r="96" spans="1:11">
      <c r="A96" s="25"/>
      <c r="B96" s="162"/>
      <c r="C96" s="163"/>
      <c r="D96" s="164"/>
      <c r="E96" s="165"/>
      <c r="F96" s="101"/>
      <c r="G96" s="161"/>
      <c r="H96" s="550"/>
      <c r="K96" s="70"/>
    </row>
    <row r="97" spans="1:11">
      <c r="A97" s="25" t="s">
        <v>556</v>
      </c>
      <c r="B97" s="162">
        <v>9.1</v>
      </c>
      <c r="C97" s="166" t="s">
        <v>105</v>
      </c>
      <c r="D97" s="164"/>
      <c r="E97" s="165"/>
      <c r="F97" s="101"/>
      <c r="G97" s="161"/>
      <c r="H97" s="550"/>
      <c r="K97" s="70"/>
    </row>
    <row r="98" spans="1:11" ht="38.25">
      <c r="A98" s="25" t="s">
        <v>557</v>
      </c>
      <c r="B98" s="167" t="s">
        <v>19</v>
      </c>
      <c r="C98" s="168" t="s">
        <v>378</v>
      </c>
      <c r="D98" s="590">
        <v>1</v>
      </c>
      <c r="E98" s="165" t="s">
        <v>6</v>
      </c>
      <c r="F98" s="101">
        <v>155.72999999999999</v>
      </c>
      <c r="G98" s="161">
        <f>ROUND(D98*F98,2)</f>
        <v>155.72999999999999</v>
      </c>
      <c r="H98" s="550"/>
      <c r="K98" s="70"/>
    </row>
    <row r="99" spans="1:11" ht="38.25">
      <c r="A99" s="25" t="s">
        <v>558</v>
      </c>
      <c r="B99" s="167" t="s">
        <v>17</v>
      </c>
      <c r="C99" s="168" t="s">
        <v>379</v>
      </c>
      <c r="D99" s="590">
        <v>28.74</v>
      </c>
      <c r="E99" s="165" t="s">
        <v>43</v>
      </c>
      <c r="F99" s="101">
        <v>320.39999999999998</v>
      </c>
      <c r="G99" s="161">
        <f>ROUND(D99*F99,2)</f>
        <v>9208.2999999999993</v>
      </c>
      <c r="H99" s="550"/>
      <c r="K99" s="70"/>
    </row>
    <row r="100" spans="1:11">
      <c r="A100" s="25" t="s">
        <v>559</v>
      </c>
      <c r="B100" s="167" t="s">
        <v>18</v>
      </c>
      <c r="C100" s="168" t="s">
        <v>112</v>
      </c>
      <c r="D100" s="164">
        <v>155</v>
      </c>
      <c r="E100" s="165" t="s">
        <v>8</v>
      </c>
      <c r="F100" s="101">
        <v>117.62</v>
      </c>
      <c r="G100" s="161">
        <f>+D100*F100</f>
        <v>18231.099999999999</v>
      </c>
      <c r="H100" s="550"/>
      <c r="K100" s="70"/>
    </row>
    <row r="101" spans="1:11">
      <c r="A101" s="25"/>
      <c r="B101" s="162"/>
      <c r="C101" s="166"/>
      <c r="D101" s="164"/>
      <c r="E101" s="165"/>
      <c r="F101" s="101"/>
      <c r="G101" s="161"/>
      <c r="H101" s="550"/>
      <c r="K101" s="70"/>
    </row>
    <row r="102" spans="1:11">
      <c r="A102" s="25" t="s">
        <v>560</v>
      </c>
      <c r="B102" s="162">
        <v>9.1999999999999993</v>
      </c>
      <c r="C102" s="166" t="s">
        <v>9</v>
      </c>
      <c r="D102" s="164"/>
      <c r="E102" s="165"/>
      <c r="F102" s="101"/>
      <c r="G102" s="161"/>
      <c r="H102" s="550"/>
      <c r="K102" s="70"/>
    </row>
    <row r="103" spans="1:11">
      <c r="A103" s="25" t="s">
        <v>561</v>
      </c>
      <c r="B103" s="167" t="s">
        <v>20</v>
      </c>
      <c r="C103" s="168" t="s">
        <v>113</v>
      </c>
      <c r="D103" s="590">
        <v>62.65</v>
      </c>
      <c r="E103" s="165" t="s">
        <v>43</v>
      </c>
      <c r="F103" s="101">
        <v>442.3</v>
      </c>
      <c r="G103" s="161">
        <f t="shared" ref="G103:G130" si="5">ROUND(D103*F103,2)</f>
        <v>27710.1</v>
      </c>
      <c r="H103" s="550"/>
      <c r="K103" s="70"/>
    </row>
    <row r="104" spans="1:11">
      <c r="A104" s="25" t="s">
        <v>562</v>
      </c>
      <c r="B104" s="167" t="s">
        <v>21</v>
      </c>
      <c r="C104" s="168" t="s">
        <v>114</v>
      </c>
      <c r="D104" s="590">
        <v>25.23</v>
      </c>
      <c r="E104" s="165" t="s">
        <v>43</v>
      </c>
      <c r="F104" s="101">
        <v>492.21</v>
      </c>
      <c r="G104" s="161">
        <f t="shared" si="5"/>
        <v>12418.46</v>
      </c>
      <c r="H104" s="550"/>
      <c r="K104" s="70"/>
    </row>
    <row r="105" spans="1:11" ht="25.5">
      <c r="A105" s="25" t="s">
        <v>563</v>
      </c>
      <c r="B105" s="167" t="s">
        <v>22</v>
      </c>
      <c r="C105" s="168" t="s">
        <v>115</v>
      </c>
      <c r="D105" s="590">
        <v>44.9</v>
      </c>
      <c r="E105" s="165" t="s">
        <v>43</v>
      </c>
      <c r="F105" s="101">
        <v>320.39999999999998</v>
      </c>
      <c r="G105" s="161">
        <f t="shared" si="5"/>
        <v>14385.96</v>
      </c>
      <c r="H105" s="550"/>
      <c r="K105" s="70"/>
    </row>
    <row r="106" spans="1:11">
      <c r="A106" s="25"/>
      <c r="B106" s="162"/>
      <c r="C106" s="166"/>
      <c r="D106" s="164"/>
      <c r="E106" s="165"/>
      <c r="F106" s="101"/>
      <c r="G106" s="161"/>
      <c r="H106" s="550"/>
      <c r="K106" s="70"/>
    </row>
    <row r="107" spans="1:11">
      <c r="A107" s="25" t="s">
        <v>564</v>
      </c>
      <c r="B107" s="162">
        <v>9.3000000000000007</v>
      </c>
      <c r="C107" s="166" t="s">
        <v>116</v>
      </c>
      <c r="D107" s="164"/>
      <c r="E107" s="165"/>
      <c r="F107" s="101"/>
      <c r="G107" s="161"/>
      <c r="H107" s="550"/>
      <c r="K107" s="70"/>
    </row>
    <row r="108" spans="1:11" ht="25.5">
      <c r="A108" s="25" t="s">
        <v>565</v>
      </c>
      <c r="B108" s="167" t="s">
        <v>25</v>
      </c>
      <c r="C108" s="168" t="s">
        <v>117</v>
      </c>
      <c r="D108" s="590">
        <v>13.77</v>
      </c>
      <c r="E108" s="165" t="s">
        <v>43</v>
      </c>
      <c r="F108" s="101">
        <v>10021.950000000001</v>
      </c>
      <c r="G108" s="161">
        <f t="shared" si="5"/>
        <v>138002.25</v>
      </c>
      <c r="H108" s="550"/>
      <c r="K108" s="70"/>
    </row>
    <row r="109" spans="1:11" ht="25.5">
      <c r="A109" s="25" t="s">
        <v>566</v>
      </c>
      <c r="B109" s="167" t="s">
        <v>26</v>
      </c>
      <c r="C109" s="168" t="s">
        <v>118</v>
      </c>
      <c r="D109" s="590">
        <v>4.28</v>
      </c>
      <c r="E109" s="165" t="s">
        <v>43</v>
      </c>
      <c r="F109" s="101">
        <v>14933.24</v>
      </c>
      <c r="G109" s="161">
        <f t="shared" si="5"/>
        <v>63914.27</v>
      </c>
      <c r="H109" s="550"/>
      <c r="K109" s="70"/>
    </row>
    <row r="110" spans="1:11" ht="25.5">
      <c r="A110" s="25" t="s">
        <v>567</v>
      </c>
      <c r="B110" s="167" t="s">
        <v>27</v>
      </c>
      <c r="C110" s="168" t="s">
        <v>119</v>
      </c>
      <c r="D110" s="590">
        <v>3.24</v>
      </c>
      <c r="E110" s="165" t="s">
        <v>43</v>
      </c>
      <c r="F110" s="101">
        <v>43274.18</v>
      </c>
      <c r="G110" s="161">
        <f t="shared" si="5"/>
        <v>140208.34</v>
      </c>
      <c r="H110" s="550"/>
      <c r="K110" s="70"/>
    </row>
    <row r="111" spans="1:11" ht="25.5">
      <c r="A111" s="25" t="s">
        <v>568</v>
      </c>
      <c r="B111" s="167" t="s">
        <v>28</v>
      </c>
      <c r="C111" s="168" t="s">
        <v>120</v>
      </c>
      <c r="D111" s="590">
        <v>6.04</v>
      </c>
      <c r="E111" s="165" t="s">
        <v>43</v>
      </c>
      <c r="F111" s="101">
        <v>24334.400000000001</v>
      </c>
      <c r="G111" s="161">
        <f t="shared" si="5"/>
        <v>146979.78</v>
      </c>
      <c r="H111" s="550"/>
      <c r="K111" s="70"/>
    </row>
    <row r="112" spans="1:11" ht="25.5">
      <c r="A112" s="25" t="s">
        <v>569</v>
      </c>
      <c r="B112" s="167" t="s">
        <v>29</v>
      </c>
      <c r="C112" s="168" t="s">
        <v>121</v>
      </c>
      <c r="D112" s="590">
        <v>1.51</v>
      </c>
      <c r="E112" s="165" t="s">
        <v>43</v>
      </c>
      <c r="F112" s="101">
        <v>26456.33</v>
      </c>
      <c r="G112" s="161">
        <f t="shared" si="5"/>
        <v>39949.06</v>
      </c>
      <c r="H112" s="550"/>
      <c r="K112" s="70"/>
    </row>
    <row r="113" spans="1:11">
      <c r="A113" s="25"/>
      <c r="B113" s="162"/>
      <c r="C113" s="166"/>
      <c r="D113" s="164"/>
      <c r="E113" s="165"/>
      <c r="F113" s="101"/>
      <c r="G113" s="161"/>
      <c r="H113" s="550"/>
      <c r="K113" s="70"/>
    </row>
    <row r="114" spans="1:11">
      <c r="A114" s="25" t="s">
        <v>570</v>
      </c>
      <c r="B114" s="162">
        <v>9.4</v>
      </c>
      <c r="C114" s="166" t="s">
        <v>103</v>
      </c>
      <c r="D114" s="164"/>
      <c r="E114" s="165"/>
      <c r="F114" s="101"/>
      <c r="G114" s="161"/>
      <c r="H114" s="550"/>
      <c r="K114" s="70"/>
    </row>
    <row r="115" spans="1:11">
      <c r="A115" s="25" t="s">
        <v>571</v>
      </c>
      <c r="B115" s="167" t="s">
        <v>129</v>
      </c>
      <c r="C115" s="171" t="s">
        <v>122</v>
      </c>
      <c r="D115" s="590">
        <v>85.2</v>
      </c>
      <c r="E115" s="165" t="s">
        <v>61</v>
      </c>
      <c r="F115" s="101">
        <v>1301.33</v>
      </c>
      <c r="G115" s="161">
        <f t="shared" si="5"/>
        <v>110873.32</v>
      </c>
      <c r="H115" s="550"/>
      <c r="K115" s="70"/>
    </row>
    <row r="116" spans="1:11">
      <c r="A116" s="25" t="s">
        <v>572</v>
      </c>
      <c r="B116" s="167" t="s">
        <v>130</v>
      </c>
      <c r="C116" s="171" t="s">
        <v>123</v>
      </c>
      <c r="D116" s="590">
        <v>227.2</v>
      </c>
      <c r="E116" s="165" t="s">
        <v>61</v>
      </c>
      <c r="F116" s="101">
        <v>1438.66</v>
      </c>
      <c r="G116" s="161">
        <f t="shared" si="5"/>
        <v>326863.55</v>
      </c>
      <c r="H116" s="550"/>
      <c r="K116" s="70"/>
    </row>
    <row r="117" spans="1:11">
      <c r="A117" s="25"/>
      <c r="B117" s="162"/>
      <c r="C117" s="163"/>
      <c r="D117" s="164"/>
      <c r="E117" s="165"/>
      <c r="F117" s="101"/>
      <c r="G117" s="161"/>
      <c r="H117" s="550"/>
      <c r="K117" s="70"/>
    </row>
    <row r="118" spans="1:11">
      <c r="A118" s="25" t="s">
        <v>573</v>
      </c>
      <c r="B118" s="162">
        <v>9.5</v>
      </c>
      <c r="C118" s="163" t="s">
        <v>124</v>
      </c>
      <c r="D118" s="164"/>
      <c r="E118" s="165"/>
      <c r="F118" s="101"/>
      <c r="G118" s="161"/>
      <c r="H118" s="550"/>
      <c r="K118" s="70"/>
    </row>
    <row r="119" spans="1:11">
      <c r="A119" s="25" t="s">
        <v>574</v>
      </c>
      <c r="B119" s="167" t="s">
        <v>409</v>
      </c>
      <c r="C119" s="171" t="s">
        <v>44</v>
      </c>
      <c r="D119" s="590">
        <v>148.9</v>
      </c>
      <c r="E119" s="165" t="s">
        <v>61</v>
      </c>
      <c r="F119" s="101">
        <v>77.78</v>
      </c>
      <c r="G119" s="161">
        <f t="shared" si="5"/>
        <v>11581.44</v>
      </c>
      <c r="H119" s="550"/>
      <c r="K119" s="70"/>
    </row>
    <row r="120" spans="1:11">
      <c r="A120" s="25" t="s">
        <v>575</v>
      </c>
      <c r="B120" s="167" t="s">
        <v>410</v>
      </c>
      <c r="C120" s="171" t="s">
        <v>125</v>
      </c>
      <c r="D120" s="590">
        <v>148.9</v>
      </c>
      <c r="E120" s="165" t="s">
        <v>61</v>
      </c>
      <c r="F120" s="101">
        <v>488</v>
      </c>
      <c r="G120" s="161">
        <f t="shared" si="5"/>
        <v>72663.199999999997</v>
      </c>
      <c r="H120" s="550"/>
      <c r="K120" s="70"/>
    </row>
    <row r="121" spans="1:11">
      <c r="A121" s="25" t="s">
        <v>576</v>
      </c>
      <c r="B121" s="167" t="s">
        <v>411</v>
      </c>
      <c r="C121" s="171" t="s">
        <v>45</v>
      </c>
      <c r="D121" s="590">
        <v>892</v>
      </c>
      <c r="E121" s="165" t="s">
        <v>8</v>
      </c>
      <c r="F121" s="101">
        <v>101.47</v>
      </c>
      <c r="G121" s="161">
        <f t="shared" si="5"/>
        <v>90511.24</v>
      </c>
      <c r="H121" s="550"/>
      <c r="K121" s="70"/>
    </row>
    <row r="122" spans="1:11">
      <c r="A122" s="25"/>
      <c r="B122" s="162"/>
      <c r="C122" s="163"/>
      <c r="D122" s="164"/>
      <c r="E122" s="165"/>
      <c r="F122" s="101"/>
      <c r="G122" s="161"/>
      <c r="H122" s="550"/>
      <c r="K122" s="70"/>
    </row>
    <row r="123" spans="1:11">
      <c r="A123" s="25" t="s">
        <v>577</v>
      </c>
      <c r="B123" s="162">
        <v>9.6</v>
      </c>
      <c r="C123" s="163" t="s">
        <v>126</v>
      </c>
      <c r="D123" s="164"/>
      <c r="E123" s="165"/>
      <c r="F123" s="101"/>
      <c r="G123" s="161"/>
      <c r="H123" s="550"/>
      <c r="K123" s="70"/>
    </row>
    <row r="124" spans="1:11">
      <c r="A124" s="25" t="s">
        <v>578</v>
      </c>
      <c r="B124" s="167" t="s">
        <v>412</v>
      </c>
      <c r="C124" s="171" t="s">
        <v>127</v>
      </c>
      <c r="D124" s="590">
        <v>148.9</v>
      </c>
      <c r="E124" s="165" t="s">
        <v>61</v>
      </c>
      <c r="F124" s="101">
        <v>424.83</v>
      </c>
      <c r="G124" s="161">
        <f>ROUND(D124*F124,2)</f>
        <v>63257.19</v>
      </c>
      <c r="H124" s="550"/>
      <c r="K124" s="70"/>
    </row>
    <row r="125" spans="1:11">
      <c r="A125" s="25" t="s">
        <v>579</v>
      </c>
      <c r="B125" s="167" t="s">
        <v>413</v>
      </c>
      <c r="C125" s="171" t="s">
        <v>128</v>
      </c>
      <c r="D125" s="590">
        <v>148.9</v>
      </c>
      <c r="E125" s="165" t="s">
        <v>61</v>
      </c>
      <c r="F125" s="101">
        <v>386.58</v>
      </c>
      <c r="G125" s="161">
        <f>ROUND(D125*F125,2)</f>
        <v>57561.760000000002</v>
      </c>
      <c r="H125" s="550"/>
      <c r="K125" s="70"/>
    </row>
    <row r="126" spans="1:11">
      <c r="A126" s="25"/>
      <c r="B126" s="167"/>
      <c r="C126" s="171"/>
      <c r="D126" s="590"/>
      <c r="E126" s="165"/>
      <c r="F126" s="101"/>
      <c r="G126" s="161"/>
      <c r="H126" s="550"/>
      <c r="K126" s="70"/>
    </row>
    <row r="127" spans="1:11">
      <c r="A127" s="25" t="s">
        <v>580</v>
      </c>
      <c r="B127" s="162">
        <v>9.6999999999999993</v>
      </c>
      <c r="C127" s="172" t="s">
        <v>14</v>
      </c>
      <c r="D127" s="590"/>
      <c r="E127" s="165"/>
      <c r="F127" s="101"/>
      <c r="G127" s="161"/>
      <c r="H127" s="550"/>
      <c r="K127" s="70"/>
    </row>
    <row r="128" spans="1:11" ht="63.75">
      <c r="A128" s="25" t="s">
        <v>581</v>
      </c>
      <c r="B128" s="167" t="s">
        <v>414</v>
      </c>
      <c r="C128" s="39" t="s">
        <v>341</v>
      </c>
      <c r="D128" s="590">
        <v>151</v>
      </c>
      <c r="E128" s="165" t="s">
        <v>8</v>
      </c>
      <c r="F128" s="101">
        <v>1945.09</v>
      </c>
      <c r="G128" s="161">
        <f t="shared" si="5"/>
        <v>293708.59000000003</v>
      </c>
      <c r="H128" s="550"/>
      <c r="K128" s="70"/>
    </row>
    <row r="129" spans="1:11" ht="38.25">
      <c r="A129" s="25" t="s">
        <v>582</v>
      </c>
      <c r="B129" s="167" t="s">
        <v>415</v>
      </c>
      <c r="C129" s="173" t="s">
        <v>380</v>
      </c>
      <c r="D129" s="590">
        <v>1</v>
      </c>
      <c r="E129" s="165" t="s">
        <v>35</v>
      </c>
      <c r="F129" s="101">
        <v>98442.08</v>
      </c>
      <c r="G129" s="161">
        <f t="shared" si="5"/>
        <v>98442.08</v>
      </c>
      <c r="H129" s="550"/>
      <c r="K129" s="70"/>
    </row>
    <row r="130" spans="1:11">
      <c r="A130" s="25" t="s">
        <v>583</v>
      </c>
      <c r="B130" s="167" t="s">
        <v>416</v>
      </c>
      <c r="C130" s="173" t="s">
        <v>405</v>
      </c>
      <c r="D130" s="590">
        <v>658.6</v>
      </c>
      <c r="E130" s="174" t="s">
        <v>61</v>
      </c>
      <c r="F130" s="101">
        <v>230.51</v>
      </c>
      <c r="G130" s="161">
        <f t="shared" si="5"/>
        <v>151813.89000000001</v>
      </c>
      <c r="H130" s="550"/>
      <c r="K130" s="70"/>
    </row>
    <row r="131" spans="1:11">
      <c r="A131" s="25"/>
      <c r="B131" s="374"/>
      <c r="C131" s="166"/>
      <c r="D131" s="591"/>
      <c r="E131" s="174"/>
      <c r="F131" s="101"/>
      <c r="G131" s="161"/>
      <c r="H131" s="550"/>
      <c r="K131" s="70"/>
    </row>
    <row r="132" spans="1:11">
      <c r="A132" s="25" t="s">
        <v>584</v>
      </c>
      <c r="B132" s="375"/>
      <c r="C132" s="530" t="s">
        <v>419</v>
      </c>
      <c r="D132" s="592"/>
      <c r="E132" s="376"/>
      <c r="F132" s="376"/>
      <c r="G132" s="377">
        <f>SUM(G49:G131)</f>
        <v>17281721.539999999</v>
      </c>
      <c r="H132" s="551"/>
      <c r="K132" s="70"/>
    </row>
    <row r="133" spans="1:11">
      <c r="A133" s="25"/>
      <c r="B133" s="378"/>
      <c r="C133" s="29"/>
      <c r="D133" s="379"/>
      <c r="E133" s="380"/>
      <c r="F133" s="101"/>
      <c r="G133" s="381"/>
      <c r="H133" s="552"/>
      <c r="K133" s="70"/>
    </row>
    <row r="134" spans="1:11">
      <c r="A134" s="25" t="s">
        <v>585</v>
      </c>
      <c r="B134" s="368" t="s">
        <v>420</v>
      </c>
      <c r="C134" s="176" t="s">
        <v>468</v>
      </c>
      <c r="D134" s="382"/>
      <c r="E134" s="383"/>
      <c r="F134" s="101"/>
      <c r="G134" s="384"/>
      <c r="H134" s="553"/>
      <c r="K134" s="70"/>
    </row>
    <row r="135" spans="1:11">
      <c r="A135" s="25"/>
      <c r="B135" s="385"/>
      <c r="C135" s="180"/>
      <c r="D135" s="382"/>
      <c r="E135" s="383"/>
      <c r="F135" s="101"/>
      <c r="G135" s="384"/>
      <c r="H135" s="553"/>
      <c r="K135" s="70"/>
    </row>
    <row r="136" spans="1:11">
      <c r="A136" s="25" t="s">
        <v>586</v>
      </c>
      <c r="B136" s="386">
        <v>1</v>
      </c>
      <c r="C136" s="180" t="s">
        <v>423</v>
      </c>
      <c r="D136" s="382"/>
      <c r="E136" s="383"/>
      <c r="F136" s="101"/>
      <c r="G136" s="384"/>
      <c r="H136" s="553"/>
      <c r="K136" s="70"/>
    </row>
    <row r="137" spans="1:11">
      <c r="A137" s="25" t="s">
        <v>587</v>
      </c>
      <c r="B137" s="387">
        <v>1.1000000000000001</v>
      </c>
      <c r="C137" s="29" t="s">
        <v>424</v>
      </c>
      <c r="D137" s="388">
        <v>2</v>
      </c>
      <c r="E137" s="380" t="s">
        <v>425</v>
      </c>
      <c r="F137" s="101">
        <v>50591.55</v>
      </c>
      <c r="G137" s="18">
        <f t="shared" ref="G137:G142" si="6">ROUND(D137*F137,2)</f>
        <v>101183.1</v>
      </c>
      <c r="H137" s="20"/>
      <c r="K137" s="70"/>
    </row>
    <row r="138" spans="1:11">
      <c r="A138" s="25" t="s">
        <v>588</v>
      </c>
      <c r="B138" s="387">
        <v>1.2</v>
      </c>
      <c r="C138" s="29" t="s">
        <v>426</v>
      </c>
      <c r="D138" s="388">
        <v>1</v>
      </c>
      <c r="E138" s="380" t="s">
        <v>35</v>
      </c>
      <c r="F138" s="101">
        <v>9302.4</v>
      </c>
      <c r="G138" s="18">
        <f t="shared" si="6"/>
        <v>9302.4</v>
      </c>
      <c r="H138" s="20"/>
      <c r="K138" s="70"/>
    </row>
    <row r="139" spans="1:11">
      <c r="A139" s="25" t="s">
        <v>589</v>
      </c>
      <c r="B139" s="387">
        <v>1.3</v>
      </c>
      <c r="C139" s="29" t="s">
        <v>427</v>
      </c>
      <c r="D139" s="388">
        <v>1</v>
      </c>
      <c r="E139" s="380" t="s">
        <v>425</v>
      </c>
      <c r="F139" s="101">
        <v>16401.599999999999</v>
      </c>
      <c r="G139" s="18">
        <f t="shared" si="6"/>
        <v>16401.599999999999</v>
      </c>
      <c r="H139" s="20"/>
      <c r="K139" s="70"/>
    </row>
    <row r="140" spans="1:11">
      <c r="A140" s="25" t="s">
        <v>590</v>
      </c>
      <c r="B140" s="387">
        <v>1.4</v>
      </c>
      <c r="C140" s="29" t="s">
        <v>428</v>
      </c>
      <c r="D140" s="593">
        <v>1</v>
      </c>
      <c r="E140" s="380" t="s">
        <v>35</v>
      </c>
      <c r="F140" s="101">
        <v>4284</v>
      </c>
      <c r="G140" s="18">
        <f t="shared" si="6"/>
        <v>4284</v>
      </c>
      <c r="H140" s="20"/>
      <c r="K140" s="70"/>
    </row>
    <row r="141" spans="1:11">
      <c r="A141" s="25" t="s">
        <v>591</v>
      </c>
      <c r="B141" s="387">
        <v>1.5</v>
      </c>
      <c r="C141" s="29" t="s">
        <v>429</v>
      </c>
      <c r="D141" s="389">
        <v>1</v>
      </c>
      <c r="E141" s="380" t="s">
        <v>35</v>
      </c>
      <c r="F141" s="101">
        <v>4896</v>
      </c>
      <c r="G141" s="18">
        <f t="shared" si="6"/>
        <v>4896</v>
      </c>
      <c r="H141" s="20"/>
      <c r="K141" s="70"/>
    </row>
    <row r="142" spans="1:11">
      <c r="A142" s="25" t="s">
        <v>592</v>
      </c>
      <c r="B142" s="387">
        <v>1.6</v>
      </c>
      <c r="C142" s="29" t="s">
        <v>430</v>
      </c>
      <c r="D142" s="593">
        <v>2</v>
      </c>
      <c r="E142" s="380" t="s">
        <v>425</v>
      </c>
      <c r="F142" s="101">
        <v>6120</v>
      </c>
      <c r="G142" s="18">
        <f t="shared" si="6"/>
        <v>12240</v>
      </c>
      <c r="H142" s="20"/>
      <c r="K142" s="70"/>
    </row>
    <row r="143" spans="1:11" ht="25.5">
      <c r="A143" s="25" t="s">
        <v>593</v>
      </c>
      <c r="B143" s="387">
        <v>1.7</v>
      </c>
      <c r="C143" s="29" t="s">
        <v>431</v>
      </c>
      <c r="D143" s="6">
        <v>1</v>
      </c>
      <c r="E143" s="7" t="s">
        <v>56</v>
      </c>
      <c r="F143" s="101">
        <v>1530000</v>
      </c>
      <c r="G143" s="19">
        <f>ROUND((D143*F143),2)</f>
        <v>1530000</v>
      </c>
      <c r="H143" s="554"/>
      <c r="K143" s="70"/>
    </row>
    <row r="144" spans="1:11">
      <c r="A144" s="25" t="s">
        <v>594</v>
      </c>
      <c r="B144" s="387">
        <v>1.8</v>
      </c>
      <c r="C144" s="39" t="s">
        <v>432</v>
      </c>
      <c r="D144" s="2">
        <v>3</v>
      </c>
      <c r="E144" s="380" t="s">
        <v>35</v>
      </c>
      <c r="F144" s="101">
        <v>5997.6</v>
      </c>
      <c r="G144" s="18">
        <f>ROUND(D144*F144,2)</f>
        <v>17992.8</v>
      </c>
      <c r="H144" s="20"/>
      <c r="K144" s="70"/>
    </row>
    <row r="145" spans="1:11">
      <c r="A145" s="25" t="s">
        <v>595</v>
      </c>
      <c r="B145" s="387">
        <v>1.9</v>
      </c>
      <c r="C145" s="39" t="s">
        <v>433</v>
      </c>
      <c r="D145" s="390">
        <v>3</v>
      </c>
      <c r="E145" s="380" t="s">
        <v>35</v>
      </c>
      <c r="F145" s="101">
        <v>6487.2</v>
      </c>
      <c r="G145" s="18">
        <f>ROUND(D145*F145,2)</f>
        <v>19461.599999999999</v>
      </c>
      <c r="H145" s="20"/>
      <c r="K145" s="70"/>
    </row>
    <row r="146" spans="1:11">
      <c r="A146" s="25" t="s">
        <v>596</v>
      </c>
      <c r="B146" s="391">
        <v>1.1000000000000001</v>
      </c>
      <c r="C146" s="29" t="s">
        <v>434</v>
      </c>
      <c r="D146" s="392">
        <v>3</v>
      </c>
      <c r="E146" s="8" t="s">
        <v>34</v>
      </c>
      <c r="F146" s="101">
        <v>7956</v>
      </c>
      <c r="G146" s="393">
        <f>+ROUND(D146*F146,2)</f>
        <v>23868</v>
      </c>
      <c r="H146" s="76"/>
      <c r="K146" s="70"/>
    </row>
    <row r="147" spans="1:11">
      <c r="A147" s="25" t="s">
        <v>597</v>
      </c>
      <c r="B147" s="394">
        <v>1.1100000000000001</v>
      </c>
      <c r="C147" s="29" t="s">
        <v>435</v>
      </c>
      <c r="D147" s="392">
        <v>3</v>
      </c>
      <c r="E147" s="9" t="s">
        <v>34</v>
      </c>
      <c r="F147" s="101">
        <v>6242.4</v>
      </c>
      <c r="G147" s="393">
        <f>+ROUND(D147*F147,2)</f>
        <v>18727.2</v>
      </c>
      <c r="H147" s="76"/>
      <c r="K147" s="70"/>
    </row>
    <row r="148" spans="1:11">
      <c r="A148" s="25" t="s">
        <v>598</v>
      </c>
      <c r="B148" s="391">
        <v>1.1200000000000001</v>
      </c>
      <c r="C148" s="29" t="s">
        <v>436</v>
      </c>
      <c r="D148" s="388">
        <v>900</v>
      </c>
      <c r="E148" s="594" t="s">
        <v>437</v>
      </c>
      <c r="F148" s="101">
        <v>116.28</v>
      </c>
      <c r="G148" s="20">
        <f>ROUND(D148*F148,2)</f>
        <v>104652</v>
      </c>
      <c r="H148" s="20"/>
      <c r="K148" s="70"/>
    </row>
    <row r="149" spans="1:11">
      <c r="A149" s="25" t="s">
        <v>599</v>
      </c>
      <c r="B149" s="394">
        <v>1.1299999999999999</v>
      </c>
      <c r="C149" s="29" t="s">
        <v>470</v>
      </c>
      <c r="D149" s="593">
        <v>1</v>
      </c>
      <c r="E149" s="380" t="s">
        <v>35</v>
      </c>
      <c r="F149" s="101">
        <v>360816</v>
      </c>
      <c r="G149" s="18">
        <f>ROUND(D149*F149,2)</f>
        <v>360816</v>
      </c>
      <c r="H149" s="20"/>
      <c r="K149" s="70"/>
    </row>
    <row r="150" spans="1:11">
      <c r="A150" s="25" t="s">
        <v>600</v>
      </c>
      <c r="B150" s="391">
        <v>1.1399999999999999</v>
      </c>
      <c r="C150" s="39" t="s">
        <v>471</v>
      </c>
      <c r="D150" s="2">
        <v>2</v>
      </c>
      <c r="E150" s="380" t="s">
        <v>35</v>
      </c>
      <c r="F150" s="101">
        <v>960</v>
      </c>
      <c r="G150" s="18">
        <f>ROUND(D150*F150,2)</f>
        <v>1920</v>
      </c>
      <c r="H150" s="20"/>
      <c r="K150" s="70"/>
    </row>
    <row r="151" spans="1:11">
      <c r="A151" s="25" t="s">
        <v>601</v>
      </c>
      <c r="B151" s="394">
        <v>1.1499999999999999</v>
      </c>
      <c r="C151" s="40" t="s">
        <v>472</v>
      </c>
      <c r="D151" s="395">
        <v>2</v>
      </c>
      <c r="E151" s="380" t="s">
        <v>35</v>
      </c>
      <c r="F151" s="101">
        <v>960</v>
      </c>
      <c r="G151" s="18">
        <f>ROUND(D151*F151,2)</f>
        <v>1920</v>
      </c>
      <c r="H151" s="20"/>
      <c r="K151" s="70"/>
    </row>
    <row r="152" spans="1:11">
      <c r="A152" s="25"/>
      <c r="B152" s="396"/>
      <c r="C152" s="531"/>
      <c r="D152" s="595"/>
      <c r="E152" s="397"/>
      <c r="F152" s="101"/>
      <c r="G152" s="398"/>
      <c r="H152" s="555"/>
      <c r="K152" s="70"/>
    </row>
    <row r="153" spans="1:11">
      <c r="A153" s="25"/>
      <c r="B153" s="399"/>
      <c r="C153" s="137"/>
      <c r="D153" s="593"/>
      <c r="E153" s="400"/>
      <c r="F153" s="101"/>
      <c r="G153" s="401"/>
      <c r="H153" s="556"/>
      <c r="K153" s="70"/>
    </row>
    <row r="154" spans="1:11" ht="25.5">
      <c r="A154" s="25" t="s">
        <v>602</v>
      </c>
      <c r="B154" s="402">
        <v>2</v>
      </c>
      <c r="C154" s="128" t="s">
        <v>438</v>
      </c>
      <c r="D154" s="10"/>
      <c r="E154" s="11"/>
      <c r="F154" s="101"/>
      <c r="G154" s="21"/>
      <c r="H154" s="557"/>
      <c r="K154" s="70"/>
    </row>
    <row r="155" spans="1:11" ht="63.75">
      <c r="A155" s="25" t="s">
        <v>603</v>
      </c>
      <c r="B155" s="403">
        <v>2.1</v>
      </c>
      <c r="C155" s="140" t="s">
        <v>477</v>
      </c>
      <c r="D155" s="6">
        <v>35</v>
      </c>
      <c r="E155" s="7" t="s">
        <v>8</v>
      </c>
      <c r="F155" s="101">
        <v>8416.59</v>
      </c>
      <c r="G155" s="19">
        <f t="shared" ref="G155" si="7">ROUND((D155*F155),2)</f>
        <v>294580.65000000002</v>
      </c>
      <c r="H155" s="554"/>
      <c r="K155" s="70"/>
    </row>
    <row r="156" spans="1:11" ht="76.5">
      <c r="A156" s="25" t="s">
        <v>604</v>
      </c>
      <c r="B156" s="404">
        <v>2.2000000000000002</v>
      </c>
      <c r="C156" s="140" t="s">
        <v>439</v>
      </c>
      <c r="D156" s="354">
        <v>8</v>
      </c>
      <c r="E156" s="353" t="s">
        <v>8</v>
      </c>
      <c r="F156" s="101">
        <v>9114.99</v>
      </c>
      <c r="G156" s="22">
        <f t="shared" ref="G156:G163" si="8">ROUND(D156*F156,2)</f>
        <v>72919.92</v>
      </c>
      <c r="H156" s="558"/>
      <c r="K156" s="70"/>
    </row>
    <row r="157" spans="1:11" ht="63.75">
      <c r="A157" s="25" t="s">
        <v>605</v>
      </c>
      <c r="B157" s="403">
        <v>2.2999999999999998</v>
      </c>
      <c r="C157" s="140" t="s">
        <v>440</v>
      </c>
      <c r="D157" s="354">
        <v>10</v>
      </c>
      <c r="E157" s="353" t="s">
        <v>8</v>
      </c>
      <c r="F157" s="101">
        <v>3111.78</v>
      </c>
      <c r="G157" s="22">
        <f t="shared" si="8"/>
        <v>31117.8</v>
      </c>
      <c r="H157" s="558"/>
      <c r="K157" s="70"/>
    </row>
    <row r="158" spans="1:11" ht="76.5">
      <c r="A158" s="25" t="s">
        <v>606</v>
      </c>
      <c r="B158" s="404">
        <v>2.4</v>
      </c>
      <c r="C158" s="140" t="s">
        <v>441</v>
      </c>
      <c r="D158" s="354">
        <v>20</v>
      </c>
      <c r="E158" s="353" t="s">
        <v>8</v>
      </c>
      <c r="F158" s="101">
        <v>3111.78</v>
      </c>
      <c r="G158" s="22">
        <f t="shared" si="8"/>
        <v>62235.6</v>
      </c>
      <c r="H158" s="558"/>
      <c r="K158" s="70"/>
    </row>
    <row r="159" spans="1:11" ht="63.75">
      <c r="A159" s="25" t="s">
        <v>607</v>
      </c>
      <c r="B159" s="403">
        <v>2.5</v>
      </c>
      <c r="C159" s="140" t="s">
        <v>442</v>
      </c>
      <c r="D159" s="354">
        <v>8</v>
      </c>
      <c r="E159" s="353" t="s">
        <v>8</v>
      </c>
      <c r="F159" s="101">
        <v>358.22</v>
      </c>
      <c r="G159" s="22">
        <f t="shared" si="8"/>
        <v>2865.76</v>
      </c>
      <c r="H159" s="558"/>
      <c r="K159" s="70"/>
    </row>
    <row r="160" spans="1:11" ht="38.25">
      <c r="A160" s="25" t="s">
        <v>608</v>
      </c>
      <c r="B160" s="404">
        <v>2.6</v>
      </c>
      <c r="C160" s="27" t="s">
        <v>443</v>
      </c>
      <c r="D160" s="405">
        <v>1</v>
      </c>
      <c r="E160" s="380" t="s">
        <v>35</v>
      </c>
      <c r="F160" s="101">
        <v>572832</v>
      </c>
      <c r="G160" s="22">
        <f t="shared" si="8"/>
        <v>572832</v>
      </c>
      <c r="H160" s="558"/>
      <c r="K160" s="70"/>
    </row>
    <row r="161" spans="1:11">
      <c r="A161" s="25" t="s">
        <v>609</v>
      </c>
      <c r="B161" s="403">
        <v>2.7</v>
      </c>
      <c r="C161" s="27" t="s">
        <v>444</v>
      </c>
      <c r="D161" s="12">
        <v>1</v>
      </c>
      <c r="E161" s="380" t="s">
        <v>35</v>
      </c>
      <c r="F161" s="101">
        <v>19094.400000000001</v>
      </c>
      <c r="G161" s="22">
        <f t="shared" si="8"/>
        <v>19094.400000000001</v>
      </c>
      <c r="H161" s="558"/>
      <c r="K161" s="70"/>
    </row>
    <row r="162" spans="1:11">
      <c r="A162" s="25" t="s">
        <v>610</v>
      </c>
      <c r="B162" s="404">
        <v>2.8</v>
      </c>
      <c r="C162" s="27" t="s">
        <v>445</v>
      </c>
      <c r="D162" s="12">
        <v>1</v>
      </c>
      <c r="E162" s="380" t="s">
        <v>35</v>
      </c>
      <c r="F162" s="101">
        <v>9669.6</v>
      </c>
      <c r="G162" s="22">
        <f t="shared" si="8"/>
        <v>9669.6</v>
      </c>
      <c r="H162" s="558"/>
      <c r="K162" s="70"/>
    </row>
    <row r="163" spans="1:11">
      <c r="A163" s="25" t="s">
        <v>611</v>
      </c>
      <c r="B163" s="403">
        <v>2.9</v>
      </c>
      <c r="C163" s="27" t="s">
        <v>469</v>
      </c>
      <c r="D163" s="12">
        <v>1</v>
      </c>
      <c r="E163" s="380" t="s">
        <v>35</v>
      </c>
      <c r="F163" s="101">
        <v>325453.15999999997</v>
      </c>
      <c r="G163" s="22">
        <f t="shared" si="8"/>
        <v>325453.15999999997</v>
      </c>
      <c r="H163" s="558"/>
      <c r="K163" s="70"/>
    </row>
    <row r="164" spans="1:11">
      <c r="A164" s="25"/>
      <c r="B164" s="406"/>
      <c r="C164" s="372"/>
      <c r="D164" s="593"/>
      <c r="E164" s="400"/>
      <c r="F164" s="101"/>
      <c r="G164" s="21"/>
      <c r="H164" s="557"/>
      <c r="K164" s="70"/>
    </row>
    <row r="165" spans="1:11" ht="25.5">
      <c r="A165" s="25" t="s">
        <v>612</v>
      </c>
      <c r="B165" s="402">
        <v>3</v>
      </c>
      <c r="C165" s="160" t="s">
        <v>446</v>
      </c>
      <c r="D165" s="10"/>
      <c r="E165" s="380"/>
      <c r="F165" s="101"/>
      <c r="G165" s="23"/>
      <c r="H165" s="557"/>
      <c r="K165" s="70"/>
    </row>
    <row r="166" spans="1:11" ht="51">
      <c r="A166" s="25" t="s">
        <v>613</v>
      </c>
      <c r="B166" s="407">
        <v>3.1</v>
      </c>
      <c r="C166" s="140" t="s">
        <v>447</v>
      </c>
      <c r="D166" s="405">
        <v>3</v>
      </c>
      <c r="E166" s="380" t="s">
        <v>35</v>
      </c>
      <c r="F166" s="101">
        <v>1654400.59</v>
      </c>
      <c r="G166" s="408">
        <f>ROUND(D166*F166,2)</f>
        <v>4963201.7699999996</v>
      </c>
      <c r="H166" s="559"/>
      <c r="K166" s="70"/>
    </row>
    <row r="167" spans="1:11" ht="51">
      <c r="A167" s="25" t="s">
        <v>614</v>
      </c>
      <c r="B167" s="407">
        <v>3.1</v>
      </c>
      <c r="C167" s="140" t="s">
        <v>448</v>
      </c>
      <c r="D167" s="405">
        <v>2</v>
      </c>
      <c r="E167" s="380" t="s">
        <v>35</v>
      </c>
      <c r="F167" s="101">
        <v>1667600.66</v>
      </c>
      <c r="G167" s="408">
        <f>ROUND(D167*F167,2)</f>
        <v>3335201.32</v>
      </c>
      <c r="H167" s="559"/>
      <c r="K167" s="70"/>
    </row>
    <row r="168" spans="1:11">
      <c r="A168" s="25" t="s">
        <v>615</v>
      </c>
      <c r="B168" s="407">
        <v>3.2</v>
      </c>
      <c r="C168" s="27" t="s">
        <v>449</v>
      </c>
      <c r="D168" s="409">
        <v>5</v>
      </c>
      <c r="E168" s="380" t="s">
        <v>35</v>
      </c>
      <c r="F168" s="101">
        <v>591669.26</v>
      </c>
      <c r="G168" s="408">
        <f>ROUND(D168*F168,2)</f>
        <v>2958346.3</v>
      </c>
      <c r="H168" s="559"/>
      <c r="K168" s="70"/>
    </row>
    <row r="169" spans="1:11">
      <c r="A169" s="25" t="s">
        <v>616</v>
      </c>
      <c r="B169" s="407">
        <v>3.3</v>
      </c>
      <c r="C169" s="27" t="s">
        <v>450</v>
      </c>
      <c r="D169" s="409">
        <v>5</v>
      </c>
      <c r="E169" s="380" t="s">
        <v>35</v>
      </c>
      <c r="F169" s="101">
        <v>466015.45</v>
      </c>
      <c r="G169" s="408">
        <f t="shared" ref="G169:G186" si="9">ROUND(D169*F169,2)</f>
        <v>2330077.25</v>
      </c>
      <c r="H169" s="559"/>
      <c r="K169" s="70"/>
    </row>
    <row r="170" spans="1:11">
      <c r="A170" s="25" t="s">
        <v>617</v>
      </c>
      <c r="B170" s="410">
        <v>3.4</v>
      </c>
      <c r="C170" s="44" t="s">
        <v>451</v>
      </c>
      <c r="D170" s="13">
        <v>5</v>
      </c>
      <c r="E170" s="411" t="s">
        <v>35</v>
      </c>
      <c r="F170" s="101">
        <v>6136</v>
      </c>
      <c r="G170" s="412">
        <f>ROUND(D170*F170,2)</f>
        <v>30680</v>
      </c>
      <c r="H170" s="559"/>
      <c r="K170" s="70"/>
    </row>
    <row r="171" spans="1:11" ht="25.5">
      <c r="A171" s="25" t="s">
        <v>618</v>
      </c>
      <c r="B171" s="407">
        <v>3.5</v>
      </c>
      <c r="C171" s="27" t="s">
        <v>452</v>
      </c>
      <c r="D171" s="409">
        <v>1</v>
      </c>
      <c r="E171" s="380" t="s">
        <v>35</v>
      </c>
      <c r="F171" s="101">
        <v>35777.42</v>
      </c>
      <c r="G171" s="408">
        <f t="shared" si="9"/>
        <v>35777.42</v>
      </c>
      <c r="H171" s="559"/>
      <c r="K171" s="70"/>
    </row>
    <row r="172" spans="1:11">
      <c r="A172" s="25" t="s">
        <v>619</v>
      </c>
      <c r="B172" s="407">
        <v>3.6</v>
      </c>
      <c r="C172" s="27" t="s">
        <v>453</v>
      </c>
      <c r="D172" s="14">
        <v>5</v>
      </c>
      <c r="E172" s="380" t="s">
        <v>35</v>
      </c>
      <c r="F172" s="101">
        <v>7039.2</v>
      </c>
      <c r="G172" s="408">
        <f>ROUND(D172*F172,2)</f>
        <v>35196</v>
      </c>
      <c r="H172" s="559"/>
      <c r="K172" s="70"/>
    </row>
    <row r="173" spans="1:11">
      <c r="A173" s="25" t="s">
        <v>620</v>
      </c>
      <c r="B173" s="407">
        <v>3.7</v>
      </c>
      <c r="C173" s="27" t="s">
        <v>454</v>
      </c>
      <c r="D173" s="12">
        <v>5</v>
      </c>
      <c r="E173" s="380" t="s">
        <v>35</v>
      </c>
      <c r="F173" s="101">
        <v>5050.3999999999996</v>
      </c>
      <c r="G173" s="408">
        <f t="shared" si="9"/>
        <v>25252</v>
      </c>
      <c r="H173" s="559"/>
      <c r="K173" s="70"/>
    </row>
    <row r="174" spans="1:11">
      <c r="A174" s="25" t="s">
        <v>621</v>
      </c>
      <c r="B174" s="407">
        <v>3.8</v>
      </c>
      <c r="C174" s="27" t="s">
        <v>455</v>
      </c>
      <c r="D174" s="409">
        <v>5</v>
      </c>
      <c r="E174" s="380" t="s">
        <v>35</v>
      </c>
      <c r="F174" s="101">
        <v>123015</v>
      </c>
      <c r="G174" s="408">
        <f t="shared" si="9"/>
        <v>615075</v>
      </c>
      <c r="H174" s="559"/>
      <c r="K174" s="70"/>
    </row>
    <row r="175" spans="1:11" ht="25.5">
      <c r="A175" s="25" t="s">
        <v>622</v>
      </c>
      <c r="B175" s="407">
        <v>3.9</v>
      </c>
      <c r="C175" s="27" t="s">
        <v>456</v>
      </c>
      <c r="D175" s="409">
        <v>5</v>
      </c>
      <c r="E175" s="380" t="s">
        <v>35</v>
      </c>
      <c r="F175" s="101">
        <v>128369.25</v>
      </c>
      <c r="G175" s="408">
        <f>ROUND(D175*F175,2)</f>
        <v>641846.25</v>
      </c>
      <c r="H175" s="559"/>
      <c r="K175" s="70"/>
    </row>
    <row r="176" spans="1:11" ht="25.5">
      <c r="A176" s="25" t="s">
        <v>623</v>
      </c>
      <c r="B176" s="413">
        <v>3.1</v>
      </c>
      <c r="C176" s="27" t="s">
        <v>457</v>
      </c>
      <c r="D176" s="409">
        <v>2</v>
      </c>
      <c r="E176" s="380" t="s">
        <v>35</v>
      </c>
      <c r="F176" s="101">
        <v>85977.75</v>
      </c>
      <c r="G176" s="408">
        <f t="shared" si="9"/>
        <v>171955.5</v>
      </c>
      <c r="H176" s="559"/>
      <c r="K176" s="70"/>
    </row>
    <row r="177" spans="1:11">
      <c r="A177" s="25" t="s">
        <v>624</v>
      </c>
      <c r="B177" s="413">
        <v>3.11</v>
      </c>
      <c r="C177" s="27" t="s">
        <v>458</v>
      </c>
      <c r="D177" s="409">
        <v>1</v>
      </c>
      <c r="E177" s="380" t="s">
        <v>35</v>
      </c>
      <c r="F177" s="101">
        <v>10776.91</v>
      </c>
      <c r="G177" s="408">
        <f>ROUND(D177*F177,2)</f>
        <v>10776.91</v>
      </c>
      <c r="H177" s="559"/>
      <c r="K177" s="70"/>
    </row>
    <row r="178" spans="1:11">
      <c r="A178" s="25" t="s">
        <v>625</v>
      </c>
      <c r="B178" s="413">
        <v>3.12</v>
      </c>
      <c r="C178" s="27" t="s">
        <v>459</v>
      </c>
      <c r="D178" s="409">
        <v>4</v>
      </c>
      <c r="E178" s="380" t="s">
        <v>8</v>
      </c>
      <c r="F178" s="101">
        <v>5836.65</v>
      </c>
      <c r="G178" s="408">
        <f t="shared" si="9"/>
        <v>23346.6</v>
      </c>
      <c r="H178" s="559"/>
      <c r="K178" s="70"/>
    </row>
    <row r="179" spans="1:11">
      <c r="A179" s="25" t="s">
        <v>626</v>
      </c>
      <c r="B179" s="413">
        <v>3.13</v>
      </c>
      <c r="C179" s="27" t="s">
        <v>460</v>
      </c>
      <c r="D179" s="409">
        <v>10</v>
      </c>
      <c r="E179" s="380" t="s">
        <v>8</v>
      </c>
      <c r="F179" s="101">
        <v>5923.48</v>
      </c>
      <c r="G179" s="408">
        <f t="shared" si="9"/>
        <v>59234.8</v>
      </c>
      <c r="H179" s="559"/>
      <c r="K179" s="70"/>
    </row>
    <row r="180" spans="1:11">
      <c r="A180" s="25" t="s">
        <v>627</v>
      </c>
      <c r="B180" s="413">
        <v>3.14</v>
      </c>
      <c r="C180" s="27" t="s">
        <v>461</v>
      </c>
      <c r="D180" s="409">
        <v>4</v>
      </c>
      <c r="E180" s="380" t="s">
        <v>8</v>
      </c>
      <c r="F180" s="101">
        <v>11429.97</v>
      </c>
      <c r="G180" s="408">
        <f>ROUND(D180*F180,2)</f>
        <v>45719.88</v>
      </c>
      <c r="H180" s="559"/>
      <c r="K180" s="70"/>
    </row>
    <row r="181" spans="1:11" ht="25.5">
      <c r="A181" s="25" t="s">
        <v>628</v>
      </c>
      <c r="B181" s="413">
        <v>3.15</v>
      </c>
      <c r="C181" s="27" t="s">
        <v>462</v>
      </c>
      <c r="D181" s="409">
        <v>1</v>
      </c>
      <c r="E181" s="380" t="s">
        <v>35</v>
      </c>
      <c r="F181" s="101">
        <v>32809.08</v>
      </c>
      <c r="G181" s="408">
        <f t="shared" si="9"/>
        <v>32809.08</v>
      </c>
      <c r="H181" s="559"/>
      <c r="K181" s="70"/>
    </row>
    <row r="182" spans="1:11">
      <c r="A182" s="25" t="s">
        <v>629</v>
      </c>
      <c r="B182" s="413">
        <v>3.16</v>
      </c>
      <c r="C182" s="27" t="s">
        <v>463</v>
      </c>
      <c r="D182" s="409">
        <v>1</v>
      </c>
      <c r="E182" s="380" t="s">
        <v>35</v>
      </c>
      <c r="F182" s="101">
        <v>14307.58</v>
      </c>
      <c r="G182" s="408">
        <f t="shared" si="9"/>
        <v>14307.58</v>
      </c>
      <c r="H182" s="559"/>
      <c r="K182" s="70"/>
    </row>
    <row r="183" spans="1:11" ht="25.5">
      <c r="A183" s="25" t="s">
        <v>630</v>
      </c>
      <c r="B183" s="413">
        <v>3.17</v>
      </c>
      <c r="C183" s="27" t="s">
        <v>464</v>
      </c>
      <c r="D183" s="12">
        <v>2</v>
      </c>
      <c r="E183" s="380" t="s">
        <v>35</v>
      </c>
      <c r="F183" s="101">
        <v>3403.82</v>
      </c>
      <c r="G183" s="408">
        <f t="shared" si="9"/>
        <v>6807.64</v>
      </c>
      <c r="H183" s="559"/>
      <c r="K183" s="70"/>
    </row>
    <row r="184" spans="1:11">
      <c r="A184" s="25" t="s">
        <v>631</v>
      </c>
      <c r="B184" s="414">
        <v>3.18</v>
      </c>
      <c r="C184" s="47" t="s">
        <v>465</v>
      </c>
      <c r="D184" s="14">
        <v>8</v>
      </c>
      <c r="E184" s="380" t="s">
        <v>35</v>
      </c>
      <c r="F184" s="101">
        <v>4907.1400000000003</v>
      </c>
      <c r="G184" s="408">
        <f t="shared" si="9"/>
        <v>39257.120000000003</v>
      </c>
      <c r="H184" s="559"/>
      <c r="K184" s="70"/>
    </row>
    <row r="185" spans="1:11">
      <c r="A185" s="25" t="s">
        <v>632</v>
      </c>
      <c r="B185" s="414">
        <v>3.19</v>
      </c>
      <c r="C185" s="47" t="s">
        <v>466</v>
      </c>
      <c r="D185" s="409">
        <v>1</v>
      </c>
      <c r="E185" s="380" t="s">
        <v>35</v>
      </c>
      <c r="F185" s="101">
        <v>14364</v>
      </c>
      <c r="G185" s="408">
        <f t="shared" si="9"/>
        <v>14364</v>
      </c>
      <c r="H185" s="559"/>
      <c r="K185" s="70"/>
    </row>
    <row r="186" spans="1:11">
      <c r="A186" s="25" t="s">
        <v>633</v>
      </c>
      <c r="B186" s="413">
        <v>3.2</v>
      </c>
      <c r="C186" s="27" t="s">
        <v>467</v>
      </c>
      <c r="D186" s="409">
        <v>1</v>
      </c>
      <c r="E186" s="380" t="s">
        <v>35</v>
      </c>
      <c r="F186" s="101">
        <v>3318.07</v>
      </c>
      <c r="G186" s="408">
        <f t="shared" si="9"/>
        <v>3318.07</v>
      </c>
      <c r="H186" s="559"/>
      <c r="K186" s="70"/>
    </row>
    <row r="187" spans="1:11">
      <c r="A187" s="25" t="s">
        <v>634</v>
      </c>
      <c r="B187" s="415"/>
      <c r="C187" s="372" t="s">
        <v>473</v>
      </c>
      <c r="D187" s="596"/>
      <c r="E187" s="416"/>
      <c r="F187" s="416"/>
      <c r="G187" s="417">
        <f>SUM(G134:G186)</f>
        <v>19010984.079999998</v>
      </c>
      <c r="H187" s="551"/>
      <c r="K187" s="70"/>
    </row>
    <row r="188" spans="1:11">
      <c r="A188" s="25" t="s">
        <v>635</v>
      </c>
      <c r="B188" s="319"/>
      <c r="C188" s="532" t="s">
        <v>267</v>
      </c>
      <c r="D188" s="597"/>
      <c r="E188" s="443"/>
      <c r="F188" s="443"/>
      <c r="G188" s="418">
        <f>+G187+G132</f>
        <v>36292705.619999997</v>
      </c>
      <c r="H188" s="546"/>
      <c r="K188" s="70"/>
    </row>
    <row r="189" spans="1:11">
      <c r="A189" s="25"/>
      <c r="B189" s="396"/>
      <c r="C189" s="532"/>
      <c r="D189" s="362"/>
      <c r="E189" s="421"/>
      <c r="F189" s="101"/>
      <c r="G189" s="419"/>
      <c r="H189" s="560"/>
      <c r="K189" s="70"/>
    </row>
    <row r="190" spans="1:11">
      <c r="A190" s="25"/>
      <c r="B190" s="420"/>
      <c r="C190" s="288"/>
      <c r="D190" s="362"/>
      <c r="E190" s="421"/>
      <c r="F190" s="101"/>
      <c r="G190" s="422"/>
      <c r="H190" s="555"/>
      <c r="K190" s="70"/>
    </row>
    <row r="191" spans="1:11" ht="38.25">
      <c r="A191" s="25" t="s">
        <v>636</v>
      </c>
      <c r="B191" s="423" t="s">
        <v>31</v>
      </c>
      <c r="C191" s="205" t="s">
        <v>347</v>
      </c>
      <c r="D191" s="424"/>
      <c r="E191" s="425"/>
      <c r="F191" s="101"/>
      <c r="G191" s="426"/>
      <c r="H191" s="561"/>
      <c r="K191" s="70"/>
    </row>
    <row r="192" spans="1:11">
      <c r="A192" s="25"/>
      <c r="B192" s="427"/>
      <c r="C192" s="212"/>
      <c r="D192" s="424"/>
      <c r="E192" s="425"/>
      <c r="F192" s="101"/>
      <c r="G192" s="426"/>
      <c r="H192" s="562"/>
      <c r="K192" s="70"/>
    </row>
    <row r="193" spans="1:11">
      <c r="A193" s="25" t="s">
        <v>637</v>
      </c>
      <c r="B193" s="111">
        <v>1</v>
      </c>
      <c r="C193" s="118" t="s">
        <v>7</v>
      </c>
      <c r="D193" s="424">
        <v>3278.72</v>
      </c>
      <c r="E193" s="425" t="s">
        <v>8</v>
      </c>
      <c r="F193" s="101">
        <v>117.62</v>
      </c>
      <c r="G193" s="424">
        <f>ROUND(D193*F193,2)</f>
        <v>385643.05</v>
      </c>
      <c r="H193" s="563"/>
      <c r="K193" s="70"/>
    </row>
    <row r="194" spans="1:11">
      <c r="A194" s="25"/>
      <c r="B194" s="427"/>
      <c r="C194" s="212"/>
      <c r="D194" s="424"/>
      <c r="E194" s="425"/>
      <c r="F194" s="101"/>
      <c r="G194" s="424"/>
      <c r="H194" s="564"/>
      <c r="K194" s="70"/>
    </row>
    <row r="195" spans="1:11">
      <c r="A195" s="25" t="s">
        <v>638</v>
      </c>
      <c r="B195" s="111">
        <v>2</v>
      </c>
      <c r="C195" s="118" t="s">
        <v>256</v>
      </c>
      <c r="D195" s="428"/>
      <c r="E195" s="429"/>
      <c r="F195" s="101"/>
      <c r="G195" s="112"/>
      <c r="H195" s="545"/>
      <c r="K195" s="70"/>
    </row>
    <row r="196" spans="1:11">
      <c r="A196" s="25" t="s">
        <v>639</v>
      </c>
      <c r="B196" s="430">
        <v>2.1</v>
      </c>
      <c r="C196" s="109" t="s">
        <v>86</v>
      </c>
      <c r="D196" s="428">
        <v>5620</v>
      </c>
      <c r="E196" s="90" t="s">
        <v>8</v>
      </c>
      <c r="F196" s="101">
        <v>95.76</v>
      </c>
      <c r="G196" s="112">
        <f>ROUND(F196*D196,2)</f>
        <v>538171.19999999995</v>
      </c>
      <c r="H196" s="545"/>
      <c r="K196" s="70"/>
    </row>
    <row r="197" spans="1:11">
      <c r="A197" s="25" t="s">
        <v>640</v>
      </c>
      <c r="B197" s="430">
        <v>2.2000000000000002</v>
      </c>
      <c r="C197" s="119" t="s">
        <v>47</v>
      </c>
      <c r="D197" s="428">
        <v>2529</v>
      </c>
      <c r="E197" s="90" t="s">
        <v>61</v>
      </c>
      <c r="F197" s="101">
        <v>12.67</v>
      </c>
      <c r="G197" s="112">
        <f>ROUND(F197*D197,2)</f>
        <v>32042.43</v>
      </c>
      <c r="H197" s="545"/>
      <c r="K197" s="70"/>
    </row>
    <row r="198" spans="1:11" ht="25.5">
      <c r="A198" s="25" t="s">
        <v>641</v>
      </c>
      <c r="B198" s="430">
        <v>2.2999999999999998</v>
      </c>
      <c r="C198" s="109" t="s">
        <v>305</v>
      </c>
      <c r="D198" s="428">
        <v>164.39</v>
      </c>
      <c r="E198" s="90" t="s">
        <v>43</v>
      </c>
      <c r="F198" s="101">
        <v>351.51</v>
      </c>
      <c r="G198" s="112">
        <f>ROUND(F198*D198,2)</f>
        <v>57784.73</v>
      </c>
      <c r="H198" s="545"/>
      <c r="K198" s="70"/>
    </row>
    <row r="199" spans="1:11">
      <c r="A199" s="25"/>
      <c r="B199" s="427"/>
      <c r="C199" s="212"/>
      <c r="D199" s="424"/>
      <c r="E199" s="425"/>
      <c r="F199" s="101"/>
      <c r="G199" s="112"/>
      <c r="H199" s="565"/>
      <c r="K199" s="70"/>
    </row>
    <row r="200" spans="1:11">
      <c r="A200" s="25" t="s">
        <v>642</v>
      </c>
      <c r="B200" s="111">
        <v>3</v>
      </c>
      <c r="C200" s="205" t="s">
        <v>106</v>
      </c>
      <c r="D200" s="432"/>
      <c r="E200" s="433"/>
      <c r="F200" s="101"/>
      <c r="G200" s="112"/>
      <c r="H200" s="545"/>
      <c r="K200" s="70"/>
    </row>
    <row r="201" spans="1:11">
      <c r="A201" s="25" t="s">
        <v>643</v>
      </c>
      <c r="B201" s="434">
        <v>3.1</v>
      </c>
      <c r="C201" s="109" t="s">
        <v>63</v>
      </c>
      <c r="D201" s="112">
        <v>3901.68</v>
      </c>
      <c r="E201" s="107" t="s">
        <v>65</v>
      </c>
      <c r="F201" s="101">
        <v>172.25</v>
      </c>
      <c r="G201" s="112">
        <f t="shared" ref="G201:G214" si="10">ROUND(F201*D201,2)</f>
        <v>672064.38</v>
      </c>
      <c r="H201" s="545"/>
      <c r="K201" s="70"/>
    </row>
    <row r="202" spans="1:11">
      <c r="A202" s="25" t="s">
        <v>644</v>
      </c>
      <c r="B202" s="434">
        <v>3.2</v>
      </c>
      <c r="C202" s="119" t="s">
        <v>87</v>
      </c>
      <c r="D202" s="112">
        <v>368.85</v>
      </c>
      <c r="E202" s="107" t="s">
        <v>43</v>
      </c>
      <c r="F202" s="101">
        <v>1509.13</v>
      </c>
      <c r="G202" s="112">
        <f t="shared" si="10"/>
        <v>556642.6</v>
      </c>
      <c r="H202" s="545"/>
      <c r="K202" s="70"/>
    </row>
    <row r="203" spans="1:11" ht="25.5">
      <c r="A203" s="25" t="s">
        <v>645</v>
      </c>
      <c r="B203" s="106">
        <v>3.3</v>
      </c>
      <c r="C203" s="109" t="s">
        <v>68</v>
      </c>
      <c r="D203" s="102">
        <v>606.96</v>
      </c>
      <c r="E203" s="90" t="s">
        <v>62</v>
      </c>
      <c r="F203" s="101">
        <v>628.92999999999995</v>
      </c>
      <c r="G203" s="112">
        <f t="shared" si="10"/>
        <v>381735.35</v>
      </c>
      <c r="H203" s="545"/>
      <c r="K203" s="70"/>
    </row>
    <row r="204" spans="1:11" ht="25.5">
      <c r="A204" s="25" t="s">
        <v>646</v>
      </c>
      <c r="B204" s="106">
        <v>3.3</v>
      </c>
      <c r="C204" s="109" t="s">
        <v>48</v>
      </c>
      <c r="D204" s="102">
        <v>3107</v>
      </c>
      <c r="E204" s="90" t="s">
        <v>67</v>
      </c>
      <c r="F204" s="101">
        <v>143.77000000000001</v>
      </c>
      <c r="G204" s="112">
        <f t="shared" si="10"/>
        <v>446693.39</v>
      </c>
      <c r="H204" s="545"/>
      <c r="K204" s="70"/>
    </row>
    <row r="205" spans="1:11" ht="25.5">
      <c r="A205" s="25" t="s">
        <v>647</v>
      </c>
      <c r="B205" s="106">
        <v>3.4</v>
      </c>
      <c r="C205" s="109" t="s">
        <v>274</v>
      </c>
      <c r="D205" s="102">
        <v>1600.31</v>
      </c>
      <c r="E205" s="90" t="s">
        <v>62</v>
      </c>
      <c r="F205" s="101">
        <v>320.39999999999998</v>
      </c>
      <c r="G205" s="112">
        <f t="shared" si="10"/>
        <v>512739.32</v>
      </c>
      <c r="H205" s="545"/>
      <c r="K205" s="70"/>
    </row>
    <row r="206" spans="1:11">
      <c r="A206" s="25"/>
      <c r="B206" s="427"/>
      <c r="C206" s="212"/>
      <c r="D206" s="424"/>
      <c r="E206" s="425"/>
      <c r="F206" s="101"/>
      <c r="G206" s="112"/>
      <c r="H206" s="565"/>
      <c r="K206" s="70"/>
    </row>
    <row r="207" spans="1:11">
      <c r="A207" s="25" t="s">
        <v>648</v>
      </c>
      <c r="B207" s="111">
        <v>4</v>
      </c>
      <c r="C207" s="205" t="s">
        <v>38</v>
      </c>
      <c r="D207" s="432"/>
      <c r="E207" s="433"/>
      <c r="F207" s="101"/>
      <c r="G207" s="112"/>
      <c r="H207" s="545"/>
      <c r="K207" s="70"/>
    </row>
    <row r="208" spans="1:11" ht="25.5">
      <c r="A208" s="25" t="s">
        <v>649</v>
      </c>
      <c r="B208" s="106">
        <v>4.0999999999999996</v>
      </c>
      <c r="C208" s="109" t="s">
        <v>214</v>
      </c>
      <c r="D208" s="102">
        <v>3409.87</v>
      </c>
      <c r="E208" s="90" t="s">
        <v>8</v>
      </c>
      <c r="F208" s="101">
        <v>6338.17</v>
      </c>
      <c r="G208" s="112">
        <f t="shared" si="10"/>
        <v>21612335.739999998</v>
      </c>
      <c r="H208" s="545"/>
      <c r="K208" s="70"/>
    </row>
    <row r="209" spans="1:11">
      <c r="A209" s="25"/>
      <c r="B209" s="112"/>
      <c r="C209" s="109"/>
      <c r="D209" s="112"/>
      <c r="E209" s="107"/>
      <c r="F209" s="101"/>
      <c r="G209" s="112"/>
      <c r="H209" s="545"/>
      <c r="K209" s="70"/>
    </row>
    <row r="210" spans="1:11">
      <c r="A210" s="25" t="s">
        <v>650</v>
      </c>
      <c r="B210" s="111">
        <v>5</v>
      </c>
      <c r="C210" s="205" t="s">
        <v>39</v>
      </c>
      <c r="D210" s="432"/>
      <c r="E210" s="433"/>
      <c r="F210" s="101"/>
      <c r="G210" s="112"/>
      <c r="H210" s="545"/>
      <c r="K210" s="70"/>
    </row>
    <row r="211" spans="1:11">
      <c r="A211" s="25" t="s">
        <v>651</v>
      </c>
      <c r="B211" s="434">
        <v>5.0999999999999996</v>
      </c>
      <c r="C211" s="109" t="s">
        <v>213</v>
      </c>
      <c r="D211" s="112">
        <v>3278.72</v>
      </c>
      <c r="E211" s="107" t="s">
        <v>8</v>
      </c>
      <c r="F211" s="101">
        <v>162.27000000000001</v>
      </c>
      <c r="G211" s="112">
        <f t="shared" si="10"/>
        <v>532037.89</v>
      </c>
      <c r="H211" s="545"/>
      <c r="K211" s="70"/>
    </row>
    <row r="212" spans="1:11">
      <c r="A212" s="25"/>
      <c r="B212" s="112"/>
      <c r="C212" s="109"/>
      <c r="D212" s="112"/>
      <c r="E212" s="107"/>
      <c r="F212" s="101"/>
      <c r="G212" s="112"/>
      <c r="H212" s="545"/>
      <c r="K212" s="70"/>
    </row>
    <row r="213" spans="1:11">
      <c r="A213" s="25" t="s">
        <v>652</v>
      </c>
      <c r="B213" s="111">
        <v>6</v>
      </c>
      <c r="C213" s="205" t="s">
        <v>71</v>
      </c>
      <c r="D213" s="112"/>
      <c r="E213" s="107"/>
      <c r="F213" s="101"/>
      <c r="G213" s="112"/>
      <c r="H213" s="545"/>
      <c r="K213" s="70"/>
    </row>
    <row r="214" spans="1:11">
      <c r="A214" s="25" t="s">
        <v>653</v>
      </c>
      <c r="B214" s="434">
        <v>6.1</v>
      </c>
      <c r="C214" s="109" t="s">
        <v>213</v>
      </c>
      <c r="D214" s="112">
        <v>3278.72</v>
      </c>
      <c r="E214" s="107" t="s">
        <v>8</v>
      </c>
      <c r="F214" s="101">
        <v>216.36</v>
      </c>
      <c r="G214" s="112">
        <f t="shared" si="10"/>
        <v>709383.86</v>
      </c>
      <c r="H214" s="545"/>
      <c r="K214" s="70"/>
    </row>
    <row r="215" spans="1:11">
      <c r="A215" s="25"/>
      <c r="B215" s="431"/>
      <c r="C215" s="109"/>
      <c r="D215" s="112"/>
      <c r="E215" s="107"/>
      <c r="F215" s="101"/>
      <c r="G215" s="112"/>
      <c r="H215" s="565"/>
      <c r="K215" s="70"/>
    </row>
    <row r="216" spans="1:11" ht="25.5">
      <c r="A216" s="25" t="s">
        <v>654</v>
      </c>
      <c r="B216" s="111">
        <v>7</v>
      </c>
      <c r="C216" s="205" t="s">
        <v>257</v>
      </c>
      <c r="D216" s="89">
        <v>15</v>
      </c>
      <c r="E216" s="107" t="s">
        <v>2</v>
      </c>
      <c r="F216" s="101">
        <v>21612335.739999998</v>
      </c>
      <c r="G216" s="112">
        <f>+D216/100*F216</f>
        <v>3241850.36</v>
      </c>
      <c r="H216" s="545"/>
      <c r="K216" s="70"/>
    </row>
    <row r="217" spans="1:11">
      <c r="A217" s="25"/>
      <c r="B217" s="435"/>
      <c r="C217" s="288"/>
      <c r="D217" s="362"/>
      <c r="E217" s="421"/>
      <c r="F217" s="101"/>
      <c r="G217" s="112"/>
      <c r="H217" s="565"/>
      <c r="K217" s="70"/>
    </row>
    <row r="218" spans="1:11">
      <c r="A218" s="25" t="s">
        <v>655</v>
      </c>
      <c r="B218" s="111">
        <v>8</v>
      </c>
      <c r="C218" s="205" t="s">
        <v>258</v>
      </c>
      <c r="D218" s="112"/>
      <c r="E218" s="107"/>
      <c r="F218" s="101"/>
      <c r="G218" s="112">
        <f>+D218/100*F218</f>
        <v>0</v>
      </c>
      <c r="H218" s="545"/>
      <c r="K218" s="70"/>
    </row>
    <row r="219" spans="1:11" ht="51">
      <c r="A219" s="25" t="s">
        <v>656</v>
      </c>
      <c r="B219" s="436">
        <v>8.1</v>
      </c>
      <c r="C219" s="216" t="s">
        <v>316</v>
      </c>
      <c r="D219" s="437">
        <v>8</v>
      </c>
      <c r="E219" s="438" t="s">
        <v>35</v>
      </c>
      <c r="F219" s="101">
        <v>25391.31</v>
      </c>
      <c r="G219" s="437">
        <f t="shared" ref="G219:G221" si="11">ROUND(D219*F219,2)</f>
        <v>203130.48</v>
      </c>
      <c r="H219" s="545"/>
      <c r="K219" s="70"/>
    </row>
    <row r="220" spans="1:11" ht="51">
      <c r="A220" s="25" t="s">
        <v>657</v>
      </c>
      <c r="B220" s="360">
        <v>8.1999999999999993</v>
      </c>
      <c r="C220" s="114" t="s">
        <v>317</v>
      </c>
      <c r="D220" s="112">
        <v>7</v>
      </c>
      <c r="E220" s="361" t="s">
        <v>35</v>
      </c>
      <c r="F220" s="101">
        <v>38350.69</v>
      </c>
      <c r="G220" s="112">
        <f t="shared" si="11"/>
        <v>268454.83</v>
      </c>
      <c r="H220" s="545"/>
      <c r="K220" s="70"/>
    </row>
    <row r="221" spans="1:11" ht="25.5">
      <c r="A221" s="25" t="s">
        <v>658</v>
      </c>
      <c r="B221" s="360">
        <v>8.3000000000000007</v>
      </c>
      <c r="C221" s="114" t="s">
        <v>72</v>
      </c>
      <c r="D221" s="112">
        <v>15</v>
      </c>
      <c r="E221" s="361" t="s">
        <v>35</v>
      </c>
      <c r="F221" s="101">
        <v>4444.21</v>
      </c>
      <c r="G221" s="112">
        <f t="shared" si="11"/>
        <v>66663.149999999994</v>
      </c>
      <c r="H221" s="545"/>
      <c r="K221" s="70"/>
    </row>
    <row r="222" spans="1:11">
      <c r="A222" s="25"/>
      <c r="B222" s="111"/>
      <c r="C222" s="205"/>
      <c r="D222" s="112"/>
      <c r="E222" s="107"/>
      <c r="F222" s="101"/>
      <c r="G222" s="112"/>
      <c r="H222" s="545"/>
      <c r="K222" s="70"/>
    </row>
    <row r="223" spans="1:11">
      <c r="A223" s="25" t="s">
        <v>659</v>
      </c>
      <c r="B223" s="103">
        <v>9</v>
      </c>
      <c r="C223" s="118" t="s">
        <v>49</v>
      </c>
      <c r="D223" s="89"/>
      <c r="E223" s="90"/>
      <c r="F223" s="101"/>
      <c r="G223" s="112">
        <f t="shared" ref="G223:G230" si="12">ROUND(D223*F223,2)</f>
        <v>0</v>
      </c>
      <c r="H223" s="545"/>
      <c r="K223" s="70"/>
    </row>
    <row r="224" spans="1:11">
      <c r="A224" s="25" t="s">
        <v>660</v>
      </c>
      <c r="B224" s="106">
        <v>9.1</v>
      </c>
      <c r="C224" s="109" t="s">
        <v>50</v>
      </c>
      <c r="D224" s="89">
        <v>2529</v>
      </c>
      <c r="E224" s="90" t="s">
        <v>61</v>
      </c>
      <c r="F224" s="101">
        <v>197.77</v>
      </c>
      <c r="G224" s="112">
        <f t="shared" si="12"/>
        <v>500160.33</v>
      </c>
      <c r="H224" s="545"/>
      <c r="K224" s="70"/>
    </row>
    <row r="225" spans="1:11" ht="25.5">
      <c r="A225" s="25" t="s">
        <v>661</v>
      </c>
      <c r="B225" s="106">
        <v>9.1999999999999993</v>
      </c>
      <c r="C225" s="109" t="s">
        <v>73</v>
      </c>
      <c r="D225" s="89">
        <v>2529</v>
      </c>
      <c r="E225" s="90" t="s">
        <v>61</v>
      </c>
      <c r="F225" s="101">
        <v>739.53</v>
      </c>
      <c r="G225" s="112">
        <f t="shared" si="12"/>
        <v>1870271.37</v>
      </c>
      <c r="H225" s="545"/>
      <c r="K225" s="70"/>
    </row>
    <row r="226" spans="1:11">
      <c r="A226" s="25" t="s">
        <v>662</v>
      </c>
      <c r="B226" s="106">
        <v>9.3000000000000007</v>
      </c>
      <c r="C226" s="109" t="s">
        <v>212</v>
      </c>
      <c r="D226" s="89">
        <v>8725.0499999999993</v>
      </c>
      <c r="E226" s="90" t="s">
        <v>74</v>
      </c>
      <c r="F226" s="101">
        <v>23.22</v>
      </c>
      <c r="G226" s="112">
        <f t="shared" si="12"/>
        <v>202595.66</v>
      </c>
      <c r="H226" s="545"/>
      <c r="K226" s="70"/>
    </row>
    <row r="227" spans="1:11">
      <c r="A227" s="25"/>
      <c r="B227" s="439"/>
      <c r="C227" s="123"/>
      <c r="D227" s="89"/>
      <c r="E227" s="90"/>
      <c r="F227" s="101"/>
      <c r="G227" s="112"/>
      <c r="H227" s="565"/>
      <c r="K227" s="70"/>
    </row>
    <row r="228" spans="1:11" ht="76.5">
      <c r="A228" s="25" t="s">
        <v>663</v>
      </c>
      <c r="B228" s="103">
        <v>10</v>
      </c>
      <c r="C228" s="123" t="s">
        <v>318</v>
      </c>
      <c r="D228" s="89">
        <v>3278.72</v>
      </c>
      <c r="E228" s="90" t="s">
        <v>8</v>
      </c>
      <c r="F228" s="101">
        <v>153.5</v>
      </c>
      <c r="G228" s="112">
        <f t="shared" si="12"/>
        <v>503283.52</v>
      </c>
      <c r="H228" s="545"/>
      <c r="K228" s="70"/>
    </row>
    <row r="229" spans="1:11">
      <c r="A229" s="25"/>
      <c r="B229" s="440"/>
      <c r="C229" s="123"/>
      <c r="D229" s="89"/>
      <c r="E229" s="90"/>
      <c r="F229" s="101"/>
      <c r="G229" s="112"/>
      <c r="H229" s="565"/>
      <c r="K229" s="70"/>
    </row>
    <row r="230" spans="1:11" ht="25.5">
      <c r="A230" s="25" t="s">
        <v>664</v>
      </c>
      <c r="B230" s="315">
        <v>11</v>
      </c>
      <c r="C230" s="109" t="s">
        <v>75</v>
      </c>
      <c r="D230" s="124">
        <v>3278.72</v>
      </c>
      <c r="E230" s="441" t="s">
        <v>8</v>
      </c>
      <c r="F230" s="101">
        <v>83.81</v>
      </c>
      <c r="G230" s="112">
        <f t="shared" si="12"/>
        <v>274789.52</v>
      </c>
      <c r="H230" s="545"/>
      <c r="K230" s="70"/>
    </row>
    <row r="231" spans="1:11">
      <c r="A231" s="25" t="s">
        <v>665</v>
      </c>
      <c r="B231" s="442"/>
      <c r="C231" s="288" t="s">
        <v>275</v>
      </c>
      <c r="D231" s="597"/>
      <c r="E231" s="443"/>
      <c r="F231" s="443"/>
      <c r="G231" s="418">
        <f>SUM(G193:G230)</f>
        <v>33568473.159999996</v>
      </c>
      <c r="H231" s="546"/>
      <c r="K231" s="70"/>
    </row>
    <row r="232" spans="1:11">
      <c r="A232" s="25"/>
      <c r="B232" s="420"/>
      <c r="C232" s="288"/>
      <c r="D232" s="362"/>
      <c r="E232" s="421"/>
      <c r="F232" s="101"/>
      <c r="G232" s="422"/>
      <c r="H232" s="555"/>
      <c r="K232" s="70"/>
    </row>
    <row r="233" spans="1:11" ht="27">
      <c r="A233" s="25" t="s">
        <v>666</v>
      </c>
      <c r="B233" s="444" t="s">
        <v>76</v>
      </c>
      <c r="C233" s="205" t="s">
        <v>382</v>
      </c>
      <c r="D233" s="124"/>
      <c r="E233" s="441"/>
      <c r="F233" s="101"/>
      <c r="G233" s="112"/>
      <c r="H233" s="545"/>
      <c r="K233" s="70"/>
    </row>
    <row r="234" spans="1:11">
      <c r="A234" s="25"/>
      <c r="B234" s="315"/>
      <c r="C234" s="109"/>
      <c r="D234" s="124"/>
      <c r="E234" s="441"/>
      <c r="F234" s="101"/>
      <c r="G234" s="112"/>
      <c r="H234" s="545"/>
      <c r="K234" s="70"/>
    </row>
    <row r="235" spans="1:11">
      <c r="A235" s="25" t="s">
        <v>667</v>
      </c>
      <c r="B235" s="445" t="s">
        <v>270</v>
      </c>
      <c r="C235" s="223" t="s">
        <v>268</v>
      </c>
      <c r="D235" s="598"/>
      <c r="E235" s="599"/>
      <c r="F235" s="101"/>
      <c r="G235" s="446"/>
      <c r="H235" s="566"/>
      <c r="K235" s="70"/>
    </row>
    <row r="236" spans="1:11">
      <c r="A236" s="25" t="s">
        <v>668</v>
      </c>
      <c r="B236" s="447">
        <v>1</v>
      </c>
      <c r="C236" s="228" t="s">
        <v>309</v>
      </c>
      <c r="D236" s="89">
        <v>1</v>
      </c>
      <c r="E236" s="448" t="s">
        <v>6</v>
      </c>
      <c r="F236" s="101">
        <v>266336.15999999997</v>
      </c>
      <c r="G236" s="89">
        <f t="shared" ref="G236" si="13">ROUND((D236*F236),2)</f>
        <v>266336.15999999997</v>
      </c>
      <c r="H236" s="1"/>
      <c r="K236" s="70"/>
    </row>
    <row r="237" spans="1:11">
      <c r="A237" s="25"/>
      <c r="B237" s="449"/>
      <c r="C237" s="242"/>
      <c r="D237" s="598"/>
      <c r="E237" s="599"/>
      <c r="F237" s="101"/>
      <c r="G237" s="446"/>
      <c r="H237" s="567"/>
      <c r="K237" s="70"/>
    </row>
    <row r="238" spans="1:11">
      <c r="A238" s="25" t="s">
        <v>669</v>
      </c>
      <c r="B238" s="447">
        <v>2</v>
      </c>
      <c r="C238" s="228" t="s">
        <v>15</v>
      </c>
      <c r="D238" s="89"/>
      <c r="E238" s="448"/>
      <c r="F238" s="101"/>
      <c r="G238" s="89"/>
      <c r="H238" s="568"/>
      <c r="K238" s="70"/>
    </row>
    <row r="239" spans="1:11">
      <c r="A239" s="25" t="s">
        <v>670</v>
      </c>
      <c r="B239" s="450">
        <v>2.1</v>
      </c>
      <c r="C239" s="231" t="s">
        <v>276</v>
      </c>
      <c r="D239" s="89">
        <v>279.57</v>
      </c>
      <c r="E239" s="448" t="s">
        <v>67</v>
      </c>
      <c r="F239" s="101">
        <v>180.88</v>
      </c>
      <c r="G239" s="89">
        <f t="shared" ref="G239:G243" si="14">ROUND((D239*F239),2)</f>
        <v>50568.62</v>
      </c>
      <c r="H239" s="1"/>
      <c r="K239" s="70"/>
    </row>
    <row r="240" spans="1:11">
      <c r="A240" s="25" t="s">
        <v>671</v>
      </c>
      <c r="B240" s="450">
        <v>2.2000000000000002</v>
      </c>
      <c r="C240" s="119" t="s">
        <v>264</v>
      </c>
      <c r="D240" s="451">
        <v>275.57</v>
      </c>
      <c r="E240" s="448" t="s">
        <v>62</v>
      </c>
      <c r="F240" s="101">
        <v>320.39999999999998</v>
      </c>
      <c r="G240" s="89">
        <f t="shared" si="14"/>
        <v>88292.63</v>
      </c>
      <c r="H240" s="1"/>
      <c r="K240" s="70"/>
    </row>
    <row r="241" spans="1:11" ht="25.5">
      <c r="A241" s="25" t="s">
        <v>672</v>
      </c>
      <c r="B241" s="450">
        <v>2.2999999999999998</v>
      </c>
      <c r="C241" s="109" t="s">
        <v>68</v>
      </c>
      <c r="D241" s="102">
        <v>15.2</v>
      </c>
      <c r="E241" s="448" t="s">
        <v>62</v>
      </c>
      <c r="F241" s="101">
        <v>628.92999999999995</v>
      </c>
      <c r="G241" s="89">
        <f t="shared" si="14"/>
        <v>9559.74</v>
      </c>
      <c r="H241" s="1"/>
      <c r="K241" s="70"/>
    </row>
    <row r="242" spans="1:11">
      <c r="A242" s="25" t="s">
        <v>673</v>
      </c>
      <c r="B242" s="450">
        <v>2.4</v>
      </c>
      <c r="C242" s="231" t="s">
        <v>154</v>
      </c>
      <c r="D242" s="89">
        <v>15.2</v>
      </c>
      <c r="E242" s="448" t="s">
        <v>43</v>
      </c>
      <c r="F242" s="101">
        <v>51.13</v>
      </c>
      <c r="G242" s="89">
        <f t="shared" si="14"/>
        <v>777.18</v>
      </c>
      <c r="H242" s="1"/>
      <c r="K242" s="70"/>
    </row>
    <row r="243" spans="1:11">
      <c r="A243" s="25" t="s">
        <v>674</v>
      </c>
      <c r="B243" s="450">
        <v>2.5</v>
      </c>
      <c r="C243" s="231" t="s">
        <v>156</v>
      </c>
      <c r="D243" s="89">
        <v>14.44</v>
      </c>
      <c r="E243" s="448" t="s">
        <v>67</v>
      </c>
      <c r="F243" s="101">
        <v>64.790000000000006</v>
      </c>
      <c r="G243" s="89">
        <f t="shared" si="14"/>
        <v>935.57</v>
      </c>
      <c r="H243" s="1"/>
      <c r="K243" s="70"/>
    </row>
    <row r="244" spans="1:11">
      <c r="A244" s="25"/>
      <c r="B244" s="449"/>
      <c r="C244" s="242"/>
      <c r="D244" s="598"/>
      <c r="E244" s="599"/>
      <c r="F244" s="101"/>
      <c r="G244" s="446"/>
      <c r="H244" s="566"/>
      <c r="K244" s="70"/>
    </row>
    <row r="245" spans="1:11" ht="25.5">
      <c r="A245" s="25" t="s">
        <v>675</v>
      </c>
      <c r="B245" s="452">
        <v>3</v>
      </c>
      <c r="C245" s="228" t="s">
        <v>269</v>
      </c>
      <c r="D245" s="89"/>
      <c r="E245" s="448"/>
      <c r="F245" s="101"/>
      <c r="G245" s="89"/>
      <c r="H245" s="1"/>
      <c r="K245" s="70"/>
    </row>
    <row r="246" spans="1:11">
      <c r="A246" s="25" t="s">
        <v>676</v>
      </c>
      <c r="B246" s="450">
        <v>3.1</v>
      </c>
      <c r="C246" s="234" t="s">
        <v>157</v>
      </c>
      <c r="D246" s="453">
        <v>99.84</v>
      </c>
      <c r="E246" s="448" t="s">
        <v>8</v>
      </c>
      <c r="F246" s="101">
        <v>66.239999999999995</v>
      </c>
      <c r="G246" s="89">
        <f t="shared" ref="G246:G247" si="15">ROUND((D246*F246),2)</f>
        <v>6613.4</v>
      </c>
      <c r="H246" s="1"/>
      <c r="K246" s="70"/>
    </row>
    <row r="247" spans="1:11">
      <c r="A247" s="25" t="s">
        <v>677</v>
      </c>
      <c r="B247" s="454">
        <v>3.2</v>
      </c>
      <c r="C247" s="234" t="s">
        <v>158</v>
      </c>
      <c r="D247" s="453">
        <v>149.76</v>
      </c>
      <c r="E247" s="448" t="s">
        <v>61</v>
      </c>
      <c r="F247" s="101">
        <v>1181.54</v>
      </c>
      <c r="G247" s="89">
        <f t="shared" si="15"/>
        <v>176947.43</v>
      </c>
      <c r="H247" s="1"/>
      <c r="K247" s="70"/>
    </row>
    <row r="248" spans="1:11">
      <c r="A248" s="25"/>
      <c r="B248" s="449"/>
      <c r="C248" s="242"/>
      <c r="D248" s="598"/>
      <c r="E248" s="599"/>
      <c r="F248" s="101"/>
      <c r="G248" s="446"/>
      <c r="H248" s="566"/>
      <c r="K248" s="70"/>
    </row>
    <row r="249" spans="1:11" ht="27">
      <c r="A249" s="25" t="s">
        <v>678</v>
      </c>
      <c r="B249" s="455" t="s">
        <v>271</v>
      </c>
      <c r="C249" s="223" t="s">
        <v>383</v>
      </c>
      <c r="D249" s="598"/>
      <c r="E249" s="599"/>
      <c r="F249" s="101"/>
      <c r="G249" s="446"/>
      <c r="H249" s="566"/>
      <c r="K249" s="70"/>
    </row>
    <row r="250" spans="1:11">
      <c r="A250" s="25" t="s">
        <v>679</v>
      </c>
      <c r="B250" s="455">
        <v>1</v>
      </c>
      <c r="C250" s="240" t="s">
        <v>105</v>
      </c>
      <c r="D250" s="598"/>
      <c r="E250" s="599"/>
      <c r="F250" s="101"/>
      <c r="G250" s="446"/>
      <c r="H250" s="566"/>
      <c r="K250" s="70"/>
    </row>
    <row r="251" spans="1:11" ht="14.25">
      <c r="A251" s="25" t="s">
        <v>680</v>
      </c>
      <c r="B251" s="449">
        <v>1.1000000000000001</v>
      </c>
      <c r="C251" s="242" t="s">
        <v>205</v>
      </c>
      <c r="D251" s="598">
        <v>900</v>
      </c>
      <c r="E251" s="599" t="s">
        <v>1035</v>
      </c>
      <c r="F251" s="101">
        <v>50.81</v>
      </c>
      <c r="G251" s="598">
        <f t="shared" ref="G251:G271" si="16">ROUND(D251*F251,2)</f>
        <v>45729</v>
      </c>
      <c r="H251" s="569"/>
      <c r="K251" s="70"/>
    </row>
    <row r="252" spans="1:11">
      <c r="A252" s="25" t="s">
        <v>681</v>
      </c>
      <c r="B252" s="449">
        <v>1.2</v>
      </c>
      <c r="C252" s="242" t="s">
        <v>216</v>
      </c>
      <c r="D252" s="598">
        <v>4</v>
      </c>
      <c r="E252" s="599" t="s">
        <v>108</v>
      </c>
      <c r="F252" s="101">
        <v>36059.370000000003</v>
      </c>
      <c r="G252" s="598">
        <f t="shared" si="16"/>
        <v>144237.48000000001</v>
      </c>
      <c r="H252" s="569"/>
      <c r="K252" s="70"/>
    </row>
    <row r="253" spans="1:11" ht="25.5">
      <c r="A253" s="25" t="s">
        <v>682</v>
      </c>
      <c r="B253" s="449">
        <v>1.3</v>
      </c>
      <c r="C253" s="109" t="s">
        <v>217</v>
      </c>
      <c r="D253" s="598">
        <v>15609.34</v>
      </c>
      <c r="E253" s="456" t="s">
        <v>65</v>
      </c>
      <c r="F253" s="101">
        <v>234.66</v>
      </c>
      <c r="G253" s="598">
        <f t="shared" si="16"/>
        <v>3662887.72</v>
      </c>
      <c r="H253" s="569"/>
      <c r="K253" s="70"/>
    </row>
    <row r="254" spans="1:11" ht="25.5">
      <c r="A254" s="25" t="s">
        <v>683</v>
      </c>
      <c r="B254" s="449">
        <v>1.4</v>
      </c>
      <c r="C254" s="109" t="s">
        <v>264</v>
      </c>
      <c r="D254" s="598">
        <v>20292.14</v>
      </c>
      <c r="E254" s="90" t="s">
        <v>62</v>
      </c>
      <c r="F254" s="101">
        <v>320.39999999999998</v>
      </c>
      <c r="G254" s="598">
        <f t="shared" si="16"/>
        <v>6501601.6600000001</v>
      </c>
      <c r="H254" s="569"/>
      <c r="K254" s="70"/>
    </row>
    <row r="255" spans="1:11">
      <c r="A255" s="25"/>
      <c r="B255" s="449"/>
      <c r="C255" s="242"/>
      <c r="D255" s="598"/>
      <c r="E255" s="599"/>
      <c r="F255" s="101"/>
      <c r="G255" s="598"/>
      <c r="H255" s="569"/>
      <c r="K255" s="70"/>
    </row>
    <row r="256" spans="1:11" ht="14.25">
      <c r="A256" s="25" t="s">
        <v>684</v>
      </c>
      <c r="B256" s="455">
        <v>2</v>
      </c>
      <c r="C256" s="240" t="s">
        <v>134</v>
      </c>
      <c r="D256" s="598"/>
      <c r="E256" s="599"/>
      <c r="F256" s="101"/>
      <c r="G256" s="598">
        <f t="shared" si="16"/>
        <v>0</v>
      </c>
      <c r="H256" s="569"/>
      <c r="K256" s="70"/>
    </row>
    <row r="257" spans="1:11">
      <c r="A257" s="25" t="s">
        <v>685</v>
      </c>
      <c r="B257" s="449">
        <v>2.1</v>
      </c>
      <c r="C257" s="244" t="s">
        <v>223</v>
      </c>
      <c r="D257" s="598">
        <v>837.85</v>
      </c>
      <c r="E257" s="456" t="s">
        <v>65</v>
      </c>
      <c r="F257" s="101">
        <v>401.91</v>
      </c>
      <c r="G257" s="598">
        <f t="shared" si="16"/>
        <v>336740.29</v>
      </c>
      <c r="H257" s="569"/>
      <c r="K257" s="70"/>
    </row>
    <row r="258" spans="1:11" ht="25.5">
      <c r="A258" s="25" t="s">
        <v>686</v>
      </c>
      <c r="B258" s="449">
        <v>2.2000000000000002</v>
      </c>
      <c r="C258" s="109" t="s">
        <v>215</v>
      </c>
      <c r="D258" s="598">
        <v>71.67</v>
      </c>
      <c r="E258" s="456" t="s">
        <v>150</v>
      </c>
      <c r="F258" s="101">
        <v>143.77000000000001</v>
      </c>
      <c r="G258" s="598">
        <f t="shared" si="16"/>
        <v>10304</v>
      </c>
      <c r="H258" s="569"/>
      <c r="K258" s="70"/>
    </row>
    <row r="259" spans="1:11">
      <c r="A259" s="25" t="s">
        <v>687</v>
      </c>
      <c r="B259" s="449">
        <v>2.2999999999999998</v>
      </c>
      <c r="C259" s="119" t="s">
        <v>264</v>
      </c>
      <c r="D259" s="598">
        <v>995.94</v>
      </c>
      <c r="E259" s="90" t="s">
        <v>62</v>
      </c>
      <c r="F259" s="101">
        <v>320.39999999999998</v>
      </c>
      <c r="G259" s="598">
        <f t="shared" si="16"/>
        <v>319099.18</v>
      </c>
      <c r="H259" s="569"/>
      <c r="K259" s="70"/>
    </row>
    <row r="260" spans="1:11">
      <c r="A260" s="25"/>
      <c r="B260" s="449"/>
      <c r="C260" s="242"/>
      <c r="D260" s="598"/>
      <c r="E260" s="599"/>
      <c r="F260" s="101"/>
      <c r="G260" s="598"/>
      <c r="H260" s="569"/>
      <c r="K260" s="70"/>
    </row>
    <row r="261" spans="1:11" ht="25.5">
      <c r="A261" s="25" t="s">
        <v>688</v>
      </c>
      <c r="B261" s="455">
        <v>3</v>
      </c>
      <c r="C261" s="240" t="s">
        <v>135</v>
      </c>
      <c r="D261" s="598"/>
      <c r="E261" s="599"/>
      <c r="F261" s="101"/>
      <c r="G261" s="598">
        <f t="shared" si="16"/>
        <v>0</v>
      </c>
      <c r="H261" s="569"/>
      <c r="K261" s="70"/>
    </row>
    <row r="262" spans="1:11" ht="14.25">
      <c r="A262" s="25" t="s">
        <v>689</v>
      </c>
      <c r="B262" s="449">
        <v>3.1</v>
      </c>
      <c r="C262" s="234" t="s">
        <v>310</v>
      </c>
      <c r="D262" s="598">
        <v>82.03</v>
      </c>
      <c r="E262" s="599" t="s">
        <v>1036</v>
      </c>
      <c r="F262" s="101">
        <v>18730.169999999998</v>
      </c>
      <c r="G262" s="598">
        <f>ROUND(D262*F262,2)</f>
        <v>1536435.85</v>
      </c>
      <c r="H262" s="569"/>
      <c r="K262" s="70"/>
    </row>
    <row r="263" spans="1:11" ht="14.25">
      <c r="A263" s="25" t="s">
        <v>690</v>
      </c>
      <c r="B263" s="458">
        <v>3.2</v>
      </c>
      <c r="C263" s="247" t="s">
        <v>311</v>
      </c>
      <c r="D263" s="600">
        <v>2.4</v>
      </c>
      <c r="E263" s="601" t="s">
        <v>1036</v>
      </c>
      <c r="F263" s="101">
        <v>22058.49</v>
      </c>
      <c r="G263" s="600">
        <f t="shared" si="16"/>
        <v>52940.38</v>
      </c>
      <c r="H263" s="569"/>
      <c r="K263" s="70"/>
    </row>
    <row r="264" spans="1:11" ht="14.25">
      <c r="A264" s="25" t="s">
        <v>691</v>
      </c>
      <c r="B264" s="449">
        <v>3.3</v>
      </c>
      <c r="C264" s="244" t="s">
        <v>312</v>
      </c>
      <c r="D264" s="598">
        <v>35.49</v>
      </c>
      <c r="E264" s="599" t="s">
        <v>1036</v>
      </c>
      <c r="F264" s="101">
        <v>12795.43</v>
      </c>
      <c r="G264" s="598">
        <f t="shared" si="16"/>
        <v>454109.81</v>
      </c>
      <c r="H264" s="569"/>
      <c r="K264" s="70"/>
    </row>
    <row r="265" spans="1:11" ht="14.25">
      <c r="A265" s="25" t="s">
        <v>692</v>
      </c>
      <c r="B265" s="449">
        <v>3.4</v>
      </c>
      <c r="C265" s="242" t="s">
        <v>385</v>
      </c>
      <c r="D265" s="598">
        <v>167.9</v>
      </c>
      <c r="E265" s="599" t="s">
        <v>1036</v>
      </c>
      <c r="F265" s="101">
        <v>28553.59</v>
      </c>
      <c r="G265" s="598">
        <f t="shared" si="16"/>
        <v>4794147.76</v>
      </c>
      <c r="H265" s="569"/>
      <c r="K265" s="70"/>
    </row>
    <row r="266" spans="1:11" ht="14.25">
      <c r="A266" s="25" t="s">
        <v>693</v>
      </c>
      <c r="B266" s="449">
        <v>3.5</v>
      </c>
      <c r="C266" s="242" t="s">
        <v>386</v>
      </c>
      <c r="D266" s="598">
        <v>3.15</v>
      </c>
      <c r="E266" s="599" t="s">
        <v>1036</v>
      </c>
      <c r="F266" s="101">
        <v>30156.560000000001</v>
      </c>
      <c r="G266" s="598">
        <f t="shared" si="16"/>
        <v>94993.16</v>
      </c>
      <c r="H266" s="569"/>
      <c r="K266" s="70"/>
    </row>
    <row r="267" spans="1:11" ht="27">
      <c r="A267" s="25" t="s">
        <v>694</v>
      </c>
      <c r="B267" s="449">
        <v>3.6</v>
      </c>
      <c r="C267" s="242" t="s">
        <v>387</v>
      </c>
      <c r="D267" s="602">
        <v>8.83</v>
      </c>
      <c r="E267" s="599" t="s">
        <v>1036</v>
      </c>
      <c r="F267" s="101">
        <v>28959.08</v>
      </c>
      <c r="G267" s="598">
        <f t="shared" si="16"/>
        <v>255708.68</v>
      </c>
      <c r="H267" s="569"/>
      <c r="K267" s="70"/>
    </row>
    <row r="268" spans="1:11" ht="14.25">
      <c r="A268" s="25" t="s">
        <v>695</v>
      </c>
      <c r="B268" s="449">
        <v>3.7</v>
      </c>
      <c r="C268" s="242" t="s">
        <v>388</v>
      </c>
      <c r="D268" s="598">
        <v>5.03</v>
      </c>
      <c r="E268" s="599" t="s">
        <v>1036</v>
      </c>
      <c r="F268" s="101">
        <v>23576.63</v>
      </c>
      <c r="G268" s="598">
        <f t="shared" si="16"/>
        <v>118590.45</v>
      </c>
      <c r="H268" s="569"/>
      <c r="K268" s="70"/>
    </row>
    <row r="269" spans="1:11" ht="14.25">
      <c r="A269" s="25" t="s">
        <v>696</v>
      </c>
      <c r="B269" s="449">
        <v>3.8</v>
      </c>
      <c r="C269" s="242" t="s">
        <v>389</v>
      </c>
      <c r="D269" s="598">
        <v>38.950000000000003</v>
      </c>
      <c r="E269" s="599" t="s">
        <v>1036</v>
      </c>
      <c r="F269" s="101">
        <v>18401.7</v>
      </c>
      <c r="G269" s="598">
        <f t="shared" si="16"/>
        <v>716746.22</v>
      </c>
      <c r="H269" s="569"/>
      <c r="K269" s="70"/>
    </row>
    <row r="270" spans="1:11" ht="14.25">
      <c r="A270" s="25" t="s">
        <v>697</v>
      </c>
      <c r="B270" s="449">
        <v>3.9</v>
      </c>
      <c r="C270" s="242" t="s">
        <v>390</v>
      </c>
      <c r="D270" s="598">
        <v>2.4500000000000002</v>
      </c>
      <c r="E270" s="599" t="s">
        <v>1036</v>
      </c>
      <c r="F270" s="101">
        <v>19221.650000000001</v>
      </c>
      <c r="G270" s="598">
        <f t="shared" si="16"/>
        <v>47093.04</v>
      </c>
      <c r="H270" s="569"/>
      <c r="K270" s="70"/>
    </row>
    <row r="271" spans="1:11" ht="25.5">
      <c r="A271" s="25" t="s">
        <v>698</v>
      </c>
      <c r="B271" s="460">
        <v>3.1</v>
      </c>
      <c r="C271" s="234" t="s">
        <v>313</v>
      </c>
      <c r="D271" s="598">
        <v>11.75</v>
      </c>
      <c r="E271" s="599" t="s">
        <v>1036</v>
      </c>
      <c r="F271" s="101">
        <v>3359.97</v>
      </c>
      <c r="G271" s="598">
        <f t="shared" si="16"/>
        <v>39479.65</v>
      </c>
      <c r="H271" s="569"/>
      <c r="K271" s="70"/>
    </row>
    <row r="272" spans="1:11">
      <c r="A272" s="25"/>
      <c r="B272" s="449"/>
      <c r="C272" s="242"/>
      <c r="D272" s="598"/>
      <c r="E272" s="599"/>
      <c r="F272" s="101"/>
      <c r="G272" s="446"/>
      <c r="H272" s="566"/>
      <c r="K272" s="70"/>
    </row>
    <row r="273" spans="1:11" ht="38.25">
      <c r="A273" s="25" t="s">
        <v>699</v>
      </c>
      <c r="B273" s="455">
        <v>6</v>
      </c>
      <c r="C273" s="240" t="s">
        <v>136</v>
      </c>
      <c r="D273" s="598">
        <v>457.18</v>
      </c>
      <c r="E273" s="90" t="s">
        <v>61</v>
      </c>
      <c r="F273" s="101">
        <v>615.45000000000005</v>
      </c>
      <c r="G273" s="603">
        <f>+F273*D273</f>
        <v>281371.43</v>
      </c>
      <c r="H273" s="570"/>
      <c r="K273" s="70"/>
    </row>
    <row r="274" spans="1:11">
      <c r="A274" s="25"/>
      <c r="B274" s="449"/>
      <c r="C274" s="242"/>
      <c r="D274" s="598"/>
      <c r="E274" s="599"/>
      <c r="F274" s="101"/>
      <c r="G274" s="598"/>
      <c r="H274" s="569"/>
      <c r="K274" s="70"/>
    </row>
    <row r="275" spans="1:11" ht="25.5">
      <c r="A275" s="25" t="s">
        <v>700</v>
      </c>
      <c r="B275" s="455">
        <v>7</v>
      </c>
      <c r="C275" s="251" t="s">
        <v>314</v>
      </c>
      <c r="D275" s="604">
        <v>1</v>
      </c>
      <c r="E275" s="599" t="s">
        <v>6</v>
      </c>
      <c r="F275" s="101">
        <v>145074.22</v>
      </c>
      <c r="G275" s="598">
        <f t="shared" ref="G275" si="17">ROUND(D275*F275,2)</f>
        <v>145074.22</v>
      </c>
      <c r="H275" s="569"/>
      <c r="K275" s="70"/>
    </row>
    <row r="276" spans="1:11">
      <c r="A276" s="25"/>
      <c r="B276" s="461"/>
      <c r="C276" s="251"/>
      <c r="D276" s="604"/>
      <c r="E276" s="599"/>
      <c r="F276" s="101"/>
      <c r="G276" s="598"/>
      <c r="H276" s="569"/>
      <c r="K276" s="70"/>
    </row>
    <row r="277" spans="1:11">
      <c r="A277" s="25" t="s">
        <v>701</v>
      </c>
      <c r="B277" s="455">
        <v>8</v>
      </c>
      <c r="C277" s="240" t="s">
        <v>57</v>
      </c>
      <c r="D277" s="598"/>
      <c r="E277" s="599"/>
      <c r="F277" s="101"/>
      <c r="G277" s="446"/>
      <c r="H277" s="566"/>
      <c r="K277" s="70"/>
    </row>
    <row r="278" spans="1:11">
      <c r="A278" s="25" t="s">
        <v>702</v>
      </c>
      <c r="B278" s="449">
        <v>8.1</v>
      </c>
      <c r="C278" s="244" t="s">
        <v>162</v>
      </c>
      <c r="D278" s="598">
        <v>367</v>
      </c>
      <c r="E278" s="599" t="s">
        <v>104</v>
      </c>
      <c r="F278" s="101">
        <v>572.44000000000005</v>
      </c>
      <c r="G278" s="598">
        <f t="shared" ref="G278:G279" si="18">ROUND(D278*F278,2)</f>
        <v>210085.48</v>
      </c>
      <c r="H278" s="569"/>
      <c r="K278" s="70"/>
    </row>
    <row r="279" spans="1:11">
      <c r="A279" s="25" t="s">
        <v>703</v>
      </c>
      <c r="B279" s="449">
        <v>8.1999999999999993</v>
      </c>
      <c r="C279" s="244" t="s">
        <v>163</v>
      </c>
      <c r="D279" s="598">
        <v>140.85</v>
      </c>
      <c r="E279" s="599" t="s">
        <v>8</v>
      </c>
      <c r="F279" s="101">
        <v>626.75</v>
      </c>
      <c r="G279" s="598">
        <f t="shared" si="18"/>
        <v>88277.74</v>
      </c>
      <c r="H279" s="569"/>
      <c r="K279" s="70"/>
    </row>
    <row r="280" spans="1:11">
      <c r="A280" s="25"/>
      <c r="B280" s="449"/>
      <c r="C280" s="242"/>
      <c r="D280" s="598"/>
      <c r="E280" s="244"/>
      <c r="F280" s="101"/>
      <c r="G280" s="446"/>
      <c r="H280" s="566"/>
      <c r="K280" s="70"/>
    </row>
    <row r="281" spans="1:11">
      <c r="A281" s="25" t="s">
        <v>704</v>
      </c>
      <c r="B281" s="445">
        <v>9</v>
      </c>
      <c r="C281" s="240" t="s">
        <v>137</v>
      </c>
      <c r="D281" s="598"/>
      <c r="E281" s="605"/>
      <c r="F281" s="101"/>
      <c r="G281" s="446"/>
      <c r="H281" s="566"/>
      <c r="K281" s="70"/>
    </row>
    <row r="282" spans="1:11">
      <c r="A282" s="25" t="s">
        <v>705</v>
      </c>
      <c r="B282" s="461">
        <v>9.1</v>
      </c>
      <c r="C282" s="244" t="s">
        <v>44</v>
      </c>
      <c r="D282" s="598">
        <v>954.84</v>
      </c>
      <c r="E282" s="90" t="s">
        <v>61</v>
      </c>
      <c r="F282" s="101">
        <v>77.78</v>
      </c>
      <c r="G282" s="598">
        <f t="shared" ref="G282:G289" si="19">ROUND(D282*F282,2)</f>
        <v>74267.460000000006</v>
      </c>
      <c r="H282" s="569"/>
      <c r="K282" s="70"/>
    </row>
    <row r="283" spans="1:11">
      <c r="A283" s="25" t="s">
        <v>706</v>
      </c>
      <c r="B283" s="461">
        <v>9.1999999999999993</v>
      </c>
      <c r="C283" s="244" t="s">
        <v>218</v>
      </c>
      <c r="D283" s="598">
        <v>405.96</v>
      </c>
      <c r="E283" s="90" t="s">
        <v>61</v>
      </c>
      <c r="F283" s="101">
        <v>488</v>
      </c>
      <c r="G283" s="598">
        <f t="shared" si="19"/>
        <v>198108.48</v>
      </c>
      <c r="H283" s="569"/>
      <c r="K283" s="70"/>
    </row>
    <row r="284" spans="1:11">
      <c r="A284" s="25" t="s">
        <v>707</v>
      </c>
      <c r="B284" s="461">
        <v>9.3000000000000007</v>
      </c>
      <c r="C284" s="244" t="s">
        <v>219</v>
      </c>
      <c r="D284" s="598">
        <v>548.88</v>
      </c>
      <c r="E284" s="90" t="s">
        <v>61</v>
      </c>
      <c r="F284" s="101">
        <v>338.22</v>
      </c>
      <c r="G284" s="598">
        <f t="shared" si="19"/>
        <v>185642.19</v>
      </c>
      <c r="H284" s="569"/>
      <c r="K284" s="70"/>
    </row>
    <row r="285" spans="1:11">
      <c r="A285" s="25" t="s">
        <v>708</v>
      </c>
      <c r="B285" s="461">
        <v>9.4</v>
      </c>
      <c r="C285" s="244" t="s">
        <v>220</v>
      </c>
      <c r="D285" s="598">
        <v>157.57</v>
      </c>
      <c r="E285" s="90" t="s">
        <v>61</v>
      </c>
      <c r="F285" s="101">
        <v>980.44</v>
      </c>
      <c r="G285" s="598">
        <f t="shared" si="19"/>
        <v>154487.93</v>
      </c>
      <c r="H285" s="569"/>
      <c r="K285" s="70"/>
    </row>
    <row r="286" spans="1:11">
      <c r="A286" s="25" t="s">
        <v>709</v>
      </c>
      <c r="B286" s="461">
        <v>9.5</v>
      </c>
      <c r="C286" s="244" t="s">
        <v>221</v>
      </c>
      <c r="D286" s="598">
        <v>260.45</v>
      </c>
      <c r="E286" s="90" t="s">
        <v>61</v>
      </c>
      <c r="F286" s="101">
        <v>980.44</v>
      </c>
      <c r="G286" s="598">
        <f t="shared" si="19"/>
        <v>255355.6</v>
      </c>
      <c r="H286" s="569"/>
      <c r="K286" s="70"/>
    </row>
    <row r="287" spans="1:11">
      <c r="A287" s="25" t="s">
        <v>710</v>
      </c>
      <c r="B287" s="461">
        <v>9.6</v>
      </c>
      <c r="C287" s="244" t="s">
        <v>45</v>
      </c>
      <c r="D287" s="598">
        <v>73.400000000000006</v>
      </c>
      <c r="E287" s="599" t="s">
        <v>8</v>
      </c>
      <c r="F287" s="101">
        <v>101.47</v>
      </c>
      <c r="G287" s="598">
        <f t="shared" si="19"/>
        <v>7447.9</v>
      </c>
      <c r="H287" s="569"/>
      <c r="K287" s="70"/>
    </row>
    <row r="288" spans="1:11">
      <c r="A288" s="25" t="s">
        <v>711</v>
      </c>
      <c r="B288" s="461">
        <v>9.6999999999999993</v>
      </c>
      <c r="C288" s="242" t="s">
        <v>233</v>
      </c>
      <c r="D288" s="598">
        <v>405.96</v>
      </c>
      <c r="E288" s="90" t="s">
        <v>61</v>
      </c>
      <c r="F288" s="101">
        <v>424.83</v>
      </c>
      <c r="G288" s="598">
        <f t="shared" si="19"/>
        <v>172463.99</v>
      </c>
      <c r="H288" s="569"/>
      <c r="K288" s="70"/>
    </row>
    <row r="289" spans="1:11">
      <c r="A289" s="25" t="s">
        <v>712</v>
      </c>
      <c r="B289" s="461">
        <v>9.8000000000000007</v>
      </c>
      <c r="C289" s="242" t="s">
        <v>234</v>
      </c>
      <c r="D289" s="598">
        <v>405.96</v>
      </c>
      <c r="E289" s="90" t="s">
        <v>61</v>
      </c>
      <c r="F289" s="101">
        <v>424.83</v>
      </c>
      <c r="G289" s="598">
        <f t="shared" si="19"/>
        <v>172463.99</v>
      </c>
      <c r="H289" s="569"/>
      <c r="K289" s="70"/>
    </row>
    <row r="290" spans="1:11">
      <c r="A290" s="25"/>
      <c r="B290" s="461"/>
      <c r="C290" s="244"/>
      <c r="D290" s="598"/>
      <c r="E290" s="599"/>
      <c r="F290" s="101"/>
      <c r="G290" s="446"/>
      <c r="H290" s="566"/>
      <c r="K290" s="70"/>
    </row>
    <row r="291" spans="1:11">
      <c r="A291" s="25" t="s">
        <v>713</v>
      </c>
      <c r="B291" s="455">
        <v>10</v>
      </c>
      <c r="C291" s="240" t="s">
        <v>131</v>
      </c>
      <c r="D291" s="598"/>
      <c r="E291" s="599"/>
      <c r="F291" s="101"/>
      <c r="G291" s="446"/>
      <c r="H291" s="566"/>
      <c r="K291" s="70"/>
    </row>
    <row r="292" spans="1:11" ht="25.5">
      <c r="A292" s="25" t="s">
        <v>714</v>
      </c>
      <c r="B292" s="461">
        <v>10.1</v>
      </c>
      <c r="C292" s="109" t="s">
        <v>190</v>
      </c>
      <c r="D292" s="598">
        <v>1</v>
      </c>
      <c r="E292" s="599" t="s">
        <v>56</v>
      </c>
      <c r="F292" s="101">
        <v>841706.99</v>
      </c>
      <c r="G292" s="598">
        <f t="shared" ref="G292:G296" si="20">ROUND(D292*F292,2)</f>
        <v>841706.99</v>
      </c>
      <c r="H292" s="569"/>
      <c r="K292" s="70"/>
    </row>
    <row r="293" spans="1:11" ht="25.5">
      <c r="A293" s="25" t="s">
        <v>715</v>
      </c>
      <c r="B293" s="461">
        <v>10.199999999999999</v>
      </c>
      <c r="C293" s="255" t="s">
        <v>189</v>
      </c>
      <c r="D293" s="598">
        <v>1</v>
      </c>
      <c r="E293" s="599" t="s">
        <v>56</v>
      </c>
      <c r="F293" s="101">
        <v>518225.38</v>
      </c>
      <c r="G293" s="598">
        <f t="shared" si="20"/>
        <v>518225.38</v>
      </c>
      <c r="H293" s="569"/>
      <c r="K293" s="70"/>
    </row>
    <row r="294" spans="1:11">
      <c r="A294" s="25" t="s">
        <v>716</v>
      </c>
      <c r="B294" s="461">
        <v>10.3</v>
      </c>
      <c r="C294" s="242" t="s">
        <v>191</v>
      </c>
      <c r="D294" s="598">
        <v>8.92</v>
      </c>
      <c r="E294" s="599" t="s">
        <v>8</v>
      </c>
      <c r="F294" s="101">
        <v>8922.68</v>
      </c>
      <c r="G294" s="598">
        <f t="shared" si="20"/>
        <v>79590.31</v>
      </c>
      <c r="H294" s="569"/>
      <c r="K294" s="70"/>
    </row>
    <row r="295" spans="1:11" ht="25.5">
      <c r="A295" s="25" t="s">
        <v>717</v>
      </c>
      <c r="B295" s="461">
        <v>10.4</v>
      </c>
      <c r="C295" s="255" t="s">
        <v>109</v>
      </c>
      <c r="D295" s="598">
        <v>1</v>
      </c>
      <c r="E295" s="599" t="s">
        <v>56</v>
      </c>
      <c r="F295" s="101">
        <v>16524.16</v>
      </c>
      <c r="G295" s="598">
        <f t="shared" si="20"/>
        <v>16524.16</v>
      </c>
      <c r="H295" s="569"/>
      <c r="K295" s="70"/>
    </row>
    <row r="296" spans="1:11">
      <c r="A296" s="25" t="s">
        <v>718</v>
      </c>
      <c r="B296" s="461">
        <v>10.5</v>
      </c>
      <c r="C296" s="242" t="s">
        <v>192</v>
      </c>
      <c r="D296" s="598">
        <v>1</v>
      </c>
      <c r="E296" s="599" t="s">
        <v>56</v>
      </c>
      <c r="F296" s="101">
        <v>3250</v>
      </c>
      <c r="G296" s="598">
        <f t="shared" si="20"/>
        <v>3250</v>
      </c>
      <c r="H296" s="569"/>
      <c r="K296" s="70"/>
    </row>
    <row r="297" spans="1:11">
      <c r="A297" s="25"/>
      <c r="B297" s="449"/>
      <c r="C297" s="242"/>
      <c r="D297" s="598"/>
      <c r="E297" s="599"/>
      <c r="F297" s="101"/>
      <c r="G297" s="446"/>
      <c r="H297" s="566"/>
      <c r="K297" s="70"/>
    </row>
    <row r="298" spans="1:11" ht="51">
      <c r="A298" s="25" t="s">
        <v>719</v>
      </c>
      <c r="B298" s="455">
        <v>11</v>
      </c>
      <c r="C298" s="205" t="s">
        <v>222</v>
      </c>
      <c r="D298" s="598"/>
      <c r="E298" s="599"/>
      <c r="F298" s="101"/>
      <c r="G298" s="446"/>
      <c r="H298" s="566"/>
      <c r="K298" s="70"/>
    </row>
    <row r="299" spans="1:11">
      <c r="A299" s="25" t="s">
        <v>720</v>
      </c>
      <c r="B299" s="449">
        <v>11.1</v>
      </c>
      <c r="C299" s="242" t="s">
        <v>204</v>
      </c>
      <c r="D299" s="598">
        <v>89</v>
      </c>
      <c r="E299" s="599" t="s">
        <v>8</v>
      </c>
      <c r="F299" s="101">
        <v>11024.46</v>
      </c>
      <c r="G299" s="598">
        <f t="shared" ref="G299:G307" si="21">ROUND(D299*F299,2)</f>
        <v>981176.94</v>
      </c>
      <c r="H299" s="569"/>
      <c r="K299" s="70"/>
    </row>
    <row r="300" spans="1:11">
      <c r="A300" s="25" t="s">
        <v>721</v>
      </c>
      <c r="B300" s="449">
        <v>11.2</v>
      </c>
      <c r="C300" s="242" t="s">
        <v>203</v>
      </c>
      <c r="D300" s="598">
        <v>2</v>
      </c>
      <c r="E300" s="90" t="s">
        <v>35</v>
      </c>
      <c r="F300" s="101">
        <v>22145.26</v>
      </c>
      <c r="G300" s="598">
        <f t="shared" si="21"/>
        <v>44290.52</v>
      </c>
      <c r="H300" s="569"/>
      <c r="K300" s="70"/>
    </row>
    <row r="301" spans="1:11">
      <c r="A301" s="25" t="s">
        <v>722</v>
      </c>
      <c r="B301" s="449">
        <v>11.3</v>
      </c>
      <c r="C301" s="242" t="s">
        <v>202</v>
      </c>
      <c r="D301" s="598">
        <v>2</v>
      </c>
      <c r="E301" s="90" t="s">
        <v>35</v>
      </c>
      <c r="F301" s="101">
        <v>14307.58</v>
      </c>
      <c r="G301" s="598">
        <f t="shared" si="21"/>
        <v>28615.16</v>
      </c>
      <c r="H301" s="569"/>
      <c r="K301" s="70"/>
    </row>
    <row r="302" spans="1:11">
      <c r="A302" s="25" t="s">
        <v>723</v>
      </c>
      <c r="B302" s="449">
        <v>11.4</v>
      </c>
      <c r="C302" s="242" t="s">
        <v>201</v>
      </c>
      <c r="D302" s="598">
        <v>10</v>
      </c>
      <c r="E302" s="90" t="s">
        <v>35</v>
      </c>
      <c r="F302" s="101">
        <v>24595.74</v>
      </c>
      <c r="G302" s="598">
        <f t="shared" si="21"/>
        <v>245957.4</v>
      </c>
      <c r="H302" s="569"/>
      <c r="K302" s="70"/>
    </row>
    <row r="303" spans="1:11">
      <c r="A303" s="25" t="s">
        <v>724</v>
      </c>
      <c r="B303" s="449">
        <v>11.5</v>
      </c>
      <c r="C303" s="242" t="s">
        <v>199</v>
      </c>
      <c r="D303" s="598">
        <v>2</v>
      </c>
      <c r="E303" s="90" t="s">
        <v>35</v>
      </c>
      <c r="F303" s="101">
        <v>20193.990000000002</v>
      </c>
      <c r="G303" s="598">
        <f t="shared" si="21"/>
        <v>40387.980000000003</v>
      </c>
      <c r="H303" s="569"/>
      <c r="K303" s="70"/>
    </row>
    <row r="304" spans="1:11">
      <c r="A304" s="25" t="s">
        <v>725</v>
      </c>
      <c r="B304" s="449">
        <v>11.6</v>
      </c>
      <c r="C304" s="242" t="s">
        <v>200</v>
      </c>
      <c r="D304" s="598">
        <v>5</v>
      </c>
      <c r="E304" s="90" t="s">
        <v>35</v>
      </c>
      <c r="F304" s="101">
        <v>39489.53</v>
      </c>
      <c r="G304" s="598">
        <f t="shared" si="21"/>
        <v>197447.65</v>
      </c>
      <c r="H304" s="569"/>
      <c r="K304" s="70"/>
    </row>
    <row r="305" spans="1:11" ht="25.5">
      <c r="A305" s="25" t="s">
        <v>726</v>
      </c>
      <c r="B305" s="449">
        <v>11.7</v>
      </c>
      <c r="C305" s="109" t="s">
        <v>272</v>
      </c>
      <c r="D305" s="89">
        <v>4</v>
      </c>
      <c r="E305" s="90" t="s">
        <v>35</v>
      </c>
      <c r="F305" s="101">
        <v>152556.85999999999</v>
      </c>
      <c r="G305" s="102">
        <f t="shared" ref="G305" si="22">ROUND(F305*D305,2)</f>
        <v>610227.43999999994</v>
      </c>
      <c r="H305" s="76"/>
      <c r="K305" s="70"/>
    </row>
    <row r="306" spans="1:11">
      <c r="A306" s="25" t="s">
        <v>727</v>
      </c>
      <c r="B306" s="449">
        <v>11.8</v>
      </c>
      <c r="C306" s="242" t="s">
        <v>193</v>
      </c>
      <c r="D306" s="598">
        <v>1</v>
      </c>
      <c r="E306" s="90" t="s">
        <v>35</v>
      </c>
      <c r="F306" s="101">
        <v>191693</v>
      </c>
      <c r="G306" s="598">
        <f t="shared" si="21"/>
        <v>191693</v>
      </c>
      <c r="H306" s="569"/>
      <c r="K306" s="70"/>
    </row>
    <row r="307" spans="1:11">
      <c r="A307" s="25" t="s">
        <v>728</v>
      </c>
      <c r="B307" s="449">
        <v>11.9</v>
      </c>
      <c r="C307" s="242" t="s">
        <v>194</v>
      </c>
      <c r="D307" s="598">
        <v>1</v>
      </c>
      <c r="E307" s="90" t="s">
        <v>35</v>
      </c>
      <c r="F307" s="101">
        <v>239857.97</v>
      </c>
      <c r="G307" s="598">
        <f t="shared" si="21"/>
        <v>239857.97</v>
      </c>
      <c r="H307" s="569"/>
      <c r="K307" s="70"/>
    </row>
    <row r="308" spans="1:11">
      <c r="A308" s="25"/>
      <c r="B308" s="449"/>
      <c r="C308" s="242"/>
      <c r="D308" s="598"/>
      <c r="E308" s="599"/>
      <c r="F308" s="101"/>
      <c r="G308" s="598"/>
      <c r="H308" s="569"/>
      <c r="K308" s="70"/>
    </row>
    <row r="309" spans="1:11" ht="27">
      <c r="A309" s="25" t="s">
        <v>729</v>
      </c>
      <c r="B309" s="462">
        <v>11.1</v>
      </c>
      <c r="C309" s="240" t="s">
        <v>198</v>
      </c>
      <c r="D309" s="598"/>
      <c r="E309" s="599"/>
      <c r="F309" s="101"/>
      <c r="G309" s="598"/>
      <c r="H309" s="569"/>
      <c r="K309" s="70"/>
    </row>
    <row r="310" spans="1:11">
      <c r="A310" s="25" t="s">
        <v>730</v>
      </c>
      <c r="B310" s="461" t="s">
        <v>139</v>
      </c>
      <c r="C310" s="109" t="s">
        <v>63</v>
      </c>
      <c r="D310" s="598">
        <v>63.07</v>
      </c>
      <c r="E310" s="456" t="s">
        <v>65</v>
      </c>
      <c r="F310" s="101">
        <v>172.25</v>
      </c>
      <c r="G310" s="598">
        <f t="shared" ref="G310:G312" si="23">ROUND(D310*F310,2)</f>
        <v>10863.81</v>
      </c>
      <c r="H310" s="569"/>
      <c r="K310" s="70"/>
    </row>
    <row r="311" spans="1:11" ht="25.5">
      <c r="A311" s="25" t="s">
        <v>731</v>
      </c>
      <c r="B311" s="461" t="s">
        <v>140</v>
      </c>
      <c r="C311" s="109" t="s">
        <v>188</v>
      </c>
      <c r="D311" s="598">
        <v>56.24</v>
      </c>
      <c r="E311" s="456" t="s">
        <v>150</v>
      </c>
      <c r="F311" s="101">
        <v>143.77000000000001</v>
      </c>
      <c r="G311" s="598">
        <f t="shared" si="23"/>
        <v>8085.62</v>
      </c>
      <c r="H311" s="569"/>
      <c r="K311" s="70"/>
    </row>
    <row r="312" spans="1:11">
      <c r="A312" s="25" t="s">
        <v>732</v>
      </c>
      <c r="B312" s="461" t="s">
        <v>141</v>
      </c>
      <c r="C312" s="119" t="s">
        <v>264</v>
      </c>
      <c r="D312" s="598">
        <v>8.1999999999999993</v>
      </c>
      <c r="E312" s="90" t="s">
        <v>62</v>
      </c>
      <c r="F312" s="101">
        <v>320.39999999999998</v>
      </c>
      <c r="G312" s="598">
        <f t="shared" si="23"/>
        <v>2627.28</v>
      </c>
      <c r="H312" s="569"/>
      <c r="K312" s="70"/>
    </row>
    <row r="313" spans="1:11">
      <c r="A313" s="25"/>
      <c r="B313" s="458"/>
      <c r="C313" s="535"/>
      <c r="D313" s="600"/>
      <c r="E313" s="601"/>
      <c r="F313" s="101"/>
      <c r="G313" s="463"/>
      <c r="H313" s="566"/>
      <c r="K313" s="70"/>
    </row>
    <row r="314" spans="1:11" ht="14.25">
      <c r="A314" s="25" t="s">
        <v>733</v>
      </c>
      <c r="B314" s="464">
        <v>12</v>
      </c>
      <c r="C314" s="240" t="s">
        <v>142</v>
      </c>
      <c r="D314" s="598">
        <v>42.22</v>
      </c>
      <c r="E314" s="599" t="s">
        <v>1037</v>
      </c>
      <c r="F314" s="101">
        <v>1283.01</v>
      </c>
      <c r="G314" s="598">
        <f t="shared" ref="G314" si="24">ROUND(D314*F314,2)</f>
        <v>54168.68</v>
      </c>
      <c r="H314" s="569"/>
      <c r="K314" s="70"/>
    </row>
    <row r="315" spans="1:11">
      <c r="A315" s="25"/>
      <c r="B315" s="461"/>
      <c r="C315" s="242"/>
      <c r="D315" s="598"/>
      <c r="E315" s="599"/>
      <c r="F315" s="101"/>
      <c r="G315" s="598"/>
      <c r="H315" s="569"/>
      <c r="K315" s="70"/>
    </row>
    <row r="316" spans="1:11">
      <c r="A316" s="25"/>
      <c r="B316" s="461"/>
      <c r="C316" s="242"/>
      <c r="D316" s="598"/>
      <c r="E316" s="599"/>
      <c r="F316" s="101"/>
      <c r="G316" s="598"/>
      <c r="H316" s="569"/>
      <c r="K316" s="70"/>
    </row>
    <row r="317" spans="1:11">
      <c r="A317" s="25" t="s">
        <v>734</v>
      </c>
      <c r="B317" s="445">
        <v>13</v>
      </c>
      <c r="C317" s="223" t="s">
        <v>111</v>
      </c>
      <c r="D317" s="606"/>
      <c r="E317" s="599"/>
      <c r="F317" s="101"/>
      <c r="G317" s="604"/>
      <c r="H317" s="571"/>
      <c r="K317" s="70"/>
    </row>
    <row r="318" spans="1:11">
      <c r="A318" s="25" t="s">
        <v>735</v>
      </c>
      <c r="B318" s="260">
        <v>13.1</v>
      </c>
      <c r="C318" s="234" t="s">
        <v>40</v>
      </c>
      <c r="D318" s="465">
        <v>200</v>
      </c>
      <c r="E318" s="466" t="s">
        <v>8</v>
      </c>
      <c r="F318" s="101">
        <v>117.62</v>
      </c>
      <c r="G318" s="467">
        <f>ROUND(F318*D318,2)</f>
        <v>23524</v>
      </c>
      <c r="H318" s="572"/>
      <c r="K318" s="70"/>
    </row>
    <row r="319" spans="1:11">
      <c r="A319" s="25"/>
      <c r="B319" s="468"/>
      <c r="C319" s="234"/>
      <c r="D319" s="465"/>
      <c r="E319" s="466"/>
      <c r="F319" s="101"/>
      <c r="G319" s="467"/>
      <c r="H319" s="572"/>
      <c r="K319" s="70"/>
    </row>
    <row r="320" spans="1:11">
      <c r="A320" s="25" t="s">
        <v>736</v>
      </c>
      <c r="B320" s="263">
        <v>13.2</v>
      </c>
      <c r="C320" s="264" t="s">
        <v>9</v>
      </c>
      <c r="D320" s="119"/>
      <c r="E320" s="271"/>
      <c r="F320" s="101"/>
      <c r="G320" s="258"/>
      <c r="H320" s="573"/>
      <c r="K320" s="70"/>
    </row>
    <row r="321" spans="1:11">
      <c r="A321" s="25" t="s">
        <v>737</v>
      </c>
      <c r="B321" s="469" t="s">
        <v>143</v>
      </c>
      <c r="C321" s="234" t="s">
        <v>195</v>
      </c>
      <c r="D321" s="89">
        <v>80.06</v>
      </c>
      <c r="E321" s="456" t="s">
        <v>65</v>
      </c>
      <c r="F321" s="101">
        <v>442.3</v>
      </c>
      <c r="G321" s="467">
        <f t="shared" ref="G321:G347" si="25">ROUND(F321*D321,2)</f>
        <v>35410.54</v>
      </c>
      <c r="H321" s="572"/>
      <c r="K321" s="70"/>
    </row>
    <row r="322" spans="1:11" ht="14.25">
      <c r="A322" s="25" t="s">
        <v>738</v>
      </c>
      <c r="B322" s="360" t="s">
        <v>144</v>
      </c>
      <c r="C322" s="234" t="s">
        <v>196</v>
      </c>
      <c r="D322" s="89">
        <v>32.1</v>
      </c>
      <c r="E322" s="599" t="s">
        <v>1036</v>
      </c>
      <c r="F322" s="101">
        <v>492.21</v>
      </c>
      <c r="G322" s="467">
        <f t="shared" si="25"/>
        <v>15799.94</v>
      </c>
      <c r="H322" s="572"/>
      <c r="K322" s="70"/>
    </row>
    <row r="323" spans="1:11">
      <c r="A323" s="25" t="s">
        <v>739</v>
      </c>
      <c r="B323" s="469" t="s">
        <v>145</v>
      </c>
      <c r="C323" s="234" t="s">
        <v>197</v>
      </c>
      <c r="D323" s="89">
        <v>57.55</v>
      </c>
      <c r="E323" s="90" t="s">
        <v>62</v>
      </c>
      <c r="F323" s="101">
        <v>320.39999999999998</v>
      </c>
      <c r="G323" s="467">
        <f t="shared" si="25"/>
        <v>18439.02</v>
      </c>
      <c r="H323" s="572"/>
      <c r="K323" s="70"/>
    </row>
    <row r="324" spans="1:11">
      <c r="A324" s="25"/>
      <c r="B324" s="469"/>
      <c r="C324" s="234"/>
      <c r="D324" s="89"/>
      <c r="E324" s="473"/>
      <c r="F324" s="101"/>
      <c r="G324" s="467"/>
      <c r="H324" s="572"/>
      <c r="K324" s="70"/>
    </row>
    <row r="325" spans="1:11" ht="14.25">
      <c r="A325" s="25" t="s">
        <v>740</v>
      </c>
      <c r="B325" s="470">
        <v>13.3</v>
      </c>
      <c r="C325" s="264" t="s">
        <v>391</v>
      </c>
      <c r="D325" s="89"/>
      <c r="E325" s="473"/>
      <c r="F325" s="101"/>
      <c r="G325" s="467"/>
      <c r="H325" s="572"/>
      <c r="K325" s="70"/>
    </row>
    <row r="326" spans="1:11" ht="14.25">
      <c r="A326" s="25" t="s">
        <v>741</v>
      </c>
      <c r="B326" s="469" t="s">
        <v>146</v>
      </c>
      <c r="C326" s="234" t="s">
        <v>392</v>
      </c>
      <c r="D326" s="89">
        <v>18.68</v>
      </c>
      <c r="E326" s="599" t="s">
        <v>1036</v>
      </c>
      <c r="F326" s="101">
        <v>10021.950000000001</v>
      </c>
      <c r="G326" s="467">
        <f t="shared" si="25"/>
        <v>187210.03</v>
      </c>
      <c r="H326" s="572"/>
      <c r="K326" s="70"/>
    </row>
    <row r="327" spans="1:11" ht="27">
      <c r="A327" s="25" t="s">
        <v>742</v>
      </c>
      <c r="B327" s="469" t="s">
        <v>147</v>
      </c>
      <c r="C327" s="234" t="s">
        <v>393</v>
      </c>
      <c r="D327" s="89">
        <v>4.5</v>
      </c>
      <c r="E327" s="599" t="s">
        <v>1036</v>
      </c>
      <c r="F327" s="101">
        <v>14933.24</v>
      </c>
      <c r="G327" s="467">
        <f t="shared" si="25"/>
        <v>67199.58</v>
      </c>
      <c r="H327" s="572"/>
      <c r="K327" s="70"/>
    </row>
    <row r="328" spans="1:11" ht="14.25">
      <c r="A328" s="25" t="s">
        <v>743</v>
      </c>
      <c r="B328" s="469" t="s">
        <v>226</v>
      </c>
      <c r="C328" s="234" t="s">
        <v>394</v>
      </c>
      <c r="D328" s="89">
        <v>3.6</v>
      </c>
      <c r="E328" s="599" t="s">
        <v>1036</v>
      </c>
      <c r="F328" s="101">
        <v>43274.18</v>
      </c>
      <c r="G328" s="467">
        <f t="shared" si="25"/>
        <v>155787.04999999999</v>
      </c>
      <c r="H328" s="572"/>
      <c r="K328" s="70"/>
    </row>
    <row r="329" spans="1:11" ht="14.25">
      <c r="A329" s="25" t="s">
        <v>744</v>
      </c>
      <c r="B329" s="469" t="s">
        <v>227</v>
      </c>
      <c r="C329" s="234" t="s">
        <v>395</v>
      </c>
      <c r="D329" s="89">
        <v>7.44</v>
      </c>
      <c r="E329" s="599" t="s">
        <v>1036</v>
      </c>
      <c r="F329" s="101">
        <v>24334.400000000001</v>
      </c>
      <c r="G329" s="467">
        <f t="shared" si="25"/>
        <v>181047.94</v>
      </c>
      <c r="H329" s="572"/>
      <c r="K329" s="70"/>
    </row>
    <row r="330" spans="1:11" ht="27">
      <c r="A330" s="25" t="s">
        <v>745</v>
      </c>
      <c r="B330" s="469" t="s">
        <v>228</v>
      </c>
      <c r="C330" s="234" t="s">
        <v>396</v>
      </c>
      <c r="D330" s="89">
        <v>1.51</v>
      </c>
      <c r="E330" s="599" t="s">
        <v>1036</v>
      </c>
      <c r="F330" s="101">
        <v>26456.33</v>
      </c>
      <c r="G330" s="467">
        <f t="shared" si="25"/>
        <v>39949.06</v>
      </c>
      <c r="H330" s="572"/>
      <c r="K330" s="70"/>
    </row>
    <row r="331" spans="1:11">
      <c r="A331" s="25"/>
      <c r="B331" s="260"/>
      <c r="C331" s="234"/>
      <c r="D331" s="119"/>
      <c r="E331" s="271"/>
      <c r="F331" s="101"/>
      <c r="G331" s="258"/>
      <c r="H331" s="573"/>
      <c r="K331" s="70"/>
    </row>
    <row r="332" spans="1:11">
      <c r="A332" s="25" t="s">
        <v>746</v>
      </c>
      <c r="B332" s="470">
        <v>13.4</v>
      </c>
      <c r="C332" s="264" t="s">
        <v>103</v>
      </c>
      <c r="D332" s="89"/>
      <c r="E332" s="473"/>
      <c r="F332" s="101"/>
      <c r="G332" s="467"/>
      <c r="H332" s="572"/>
      <c r="K332" s="70"/>
    </row>
    <row r="333" spans="1:11">
      <c r="A333" s="25" t="s">
        <v>747</v>
      </c>
      <c r="B333" s="469" t="s">
        <v>148</v>
      </c>
      <c r="C333" s="234" t="s">
        <v>319</v>
      </c>
      <c r="D333" s="89">
        <v>111.6</v>
      </c>
      <c r="E333" s="90" t="s">
        <v>61</v>
      </c>
      <c r="F333" s="101">
        <v>1301.33</v>
      </c>
      <c r="G333" s="467">
        <f t="shared" si="25"/>
        <v>145228.43</v>
      </c>
      <c r="H333" s="572"/>
      <c r="K333" s="70"/>
    </row>
    <row r="334" spans="1:11">
      <c r="A334" s="25" t="s">
        <v>748</v>
      </c>
      <c r="B334" s="469" t="s">
        <v>148</v>
      </c>
      <c r="C334" s="234" t="s">
        <v>320</v>
      </c>
      <c r="D334" s="89">
        <v>297.60000000000002</v>
      </c>
      <c r="E334" s="90" t="s">
        <v>61</v>
      </c>
      <c r="F334" s="101">
        <v>1438.66</v>
      </c>
      <c r="G334" s="467">
        <f>ROUND(F334*D334,2)</f>
        <v>428145.22</v>
      </c>
      <c r="H334" s="572"/>
      <c r="K334" s="70"/>
    </row>
    <row r="335" spans="1:11">
      <c r="A335" s="25"/>
      <c r="B335" s="469"/>
      <c r="C335" s="234"/>
      <c r="D335" s="89"/>
      <c r="E335" s="473"/>
      <c r="F335" s="101"/>
      <c r="G335" s="467"/>
      <c r="H335" s="572"/>
      <c r="K335" s="70"/>
    </row>
    <row r="336" spans="1:11">
      <c r="A336" s="25" t="s">
        <v>749</v>
      </c>
      <c r="B336" s="470">
        <v>13.5</v>
      </c>
      <c r="C336" s="264" t="s">
        <v>124</v>
      </c>
      <c r="D336" s="89"/>
      <c r="E336" s="473"/>
      <c r="F336" s="101"/>
      <c r="G336" s="467"/>
      <c r="H336" s="572"/>
      <c r="K336" s="70"/>
    </row>
    <row r="337" spans="1:11">
      <c r="A337" s="25" t="s">
        <v>750</v>
      </c>
      <c r="B337" s="469" t="s">
        <v>149</v>
      </c>
      <c r="C337" s="109" t="s">
        <v>225</v>
      </c>
      <c r="D337" s="89">
        <v>185.2</v>
      </c>
      <c r="E337" s="90" t="s">
        <v>61</v>
      </c>
      <c r="F337" s="101">
        <v>77.78</v>
      </c>
      <c r="G337" s="467">
        <f t="shared" si="25"/>
        <v>14404.86</v>
      </c>
      <c r="H337" s="572"/>
      <c r="K337" s="70"/>
    </row>
    <row r="338" spans="1:11">
      <c r="A338" s="25" t="s">
        <v>751</v>
      </c>
      <c r="B338" s="469" t="s">
        <v>229</v>
      </c>
      <c r="C338" s="109" t="s">
        <v>125</v>
      </c>
      <c r="D338" s="89">
        <v>185.2</v>
      </c>
      <c r="E338" s="90" t="s">
        <v>61</v>
      </c>
      <c r="F338" s="101">
        <v>488</v>
      </c>
      <c r="G338" s="467">
        <f t="shared" si="25"/>
        <v>90377.600000000006</v>
      </c>
      <c r="H338" s="572"/>
      <c r="K338" s="70"/>
    </row>
    <row r="339" spans="1:11">
      <c r="A339" s="25" t="s">
        <v>752</v>
      </c>
      <c r="B339" s="469" t="s">
        <v>230</v>
      </c>
      <c r="C339" s="244" t="s">
        <v>45</v>
      </c>
      <c r="D339" s="89">
        <v>1104</v>
      </c>
      <c r="E339" s="473" t="s">
        <v>8</v>
      </c>
      <c r="F339" s="101">
        <v>101.47</v>
      </c>
      <c r="G339" s="467">
        <f t="shared" si="25"/>
        <v>112022.88</v>
      </c>
      <c r="H339" s="572"/>
      <c r="K339" s="70"/>
    </row>
    <row r="340" spans="1:11">
      <c r="A340" s="25"/>
      <c r="B340" s="263"/>
      <c r="C340" s="264"/>
      <c r="D340" s="119"/>
      <c r="E340" s="271"/>
      <c r="F340" s="101"/>
      <c r="G340" s="258"/>
      <c r="H340" s="573"/>
      <c r="K340" s="70"/>
    </row>
    <row r="341" spans="1:11">
      <c r="A341" s="25" t="s">
        <v>753</v>
      </c>
      <c r="B341" s="470">
        <v>13.6</v>
      </c>
      <c r="C341" s="264" t="s">
        <v>126</v>
      </c>
      <c r="D341" s="119"/>
      <c r="E341" s="271"/>
      <c r="F341" s="101"/>
      <c r="G341" s="258"/>
      <c r="H341" s="573"/>
      <c r="K341" s="70"/>
    </row>
    <row r="342" spans="1:11">
      <c r="A342" s="25" t="s">
        <v>754</v>
      </c>
      <c r="B342" s="469" t="s">
        <v>231</v>
      </c>
      <c r="C342" s="109" t="s">
        <v>127</v>
      </c>
      <c r="D342" s="89">
        <v>185.2</v>
      </c>
      <c r="E342" s="90" t="s">
        <v>61</v>
      </c>
      <c r="F342" s="101">
        <v>424.83</v>
      </c>
      <c r="G342" s="598">
        <f t="shared" ref="G342" si="26">ROUND(D342*F342,2)</f>
        <v>78678.52</v>
      </c>
      <c r="H342" s="569"/>
      <c r="K342" s="70"/>
    </row>
    <row r="343" spans="1:11">
      <c r="A343" s="25" t="s">
        <v>755</v>
      </c>
      <c r="B343" s="469" t="s">
        <v>232</v>
      </c>
      <c r="C343" s="109" t="s">
        <v>128</v>
      </c>
      <c r="D343" s="89">
        <v>185.2</v>
      </c>
      <c r="E343" s="90" t="s">
        <v>61</v>
      </c>
      <c r="F343" s="101">
        <v>386.58</v>
      </c>
      <c r="G343" s="467">
        <f t="shared" si="25"/>
        <v>71594.62</v>
      </c>
      <c r="H343" s="572"/>
      <c r="K343" s="70"/>
    </row>
    <row r="344" spans="1:11">
      <c r="A344" s="25"/>
      <c r="B344" s="260"/>
      <c r="C344" s="234"/>
      <c r="D344" s="119"/>
      <c r="E344" s="271"/>
      <c r="F344" s="101"/>
      <c r="G344" s="258"/>
      <c r="H344" s="573"/>
      <c r="K344" s="70"/>
    </row>
    <row r="345" spans="1:11" ht="63.75">
      <c r="A345" s="25" t="s">
        <v>756</v>
      </c>
      <c r="B345" s="470">
        <v>13.6</v>
      </c>
      <c r="C345" s="114" t="s">
        <v>341</v>
      </c>
      <c r="D345" s="89">
        <v>196</v>
      </c>
      <c r="E345" s="473" t="s">
        <v>8</v>
      </c>
      <c r="F345" s="101">
        <v>1945.09</v>
      </c>
      <c r="G345" s="467">
        <f>+F345*D345</f>
        <v>381237.64</v>
      </c>
      <c r="H345" s="572"/>
      <c r="K345" s="70"/>
    </row>
    <row r="346" spans="1:11">
      <c r="A346" s="25"/>
      <c r="B346" s="471"/>
      <c r="C346" s="234"/>
      <c r="D346" s="119"/>
      <c r="E346" s="271"/>
      <c r="F346" s="101"/>
      <c r="G346" s="258"/>
      <c r="H346" s="574"/>
      <c r="K346" s="70"/>
    </row>
    <row r="347" spans="1:11" ht="38.25">
      <c r="A347" s="25" t="s">
        <v>757</v>
      </c>
      <c r="B347" s="472">
        <v>13.7</v>
      </c>
      <c r="C347" s="234" t="s">
        <v>342</v>
      </c>
      <c r="D347" s="89">
        <v>1</v>
      </c>
      <c r="E347" s="473" t="s">
        <v>35</v>
      </c>
      <c r="F347" s="101">
        <v>98442.08</v>
      </c>
      <c r="G347" s="467">
        <f t="shared" si="25"/>
        <v>98442.08</v>
      </c>
      <c r="H347" s="572"/>
      <c r="K347" s="70"/>
    </row>
    <row r="348" spans="1:11">
      <c r="A348" s="25"/>
      <c r="B348" s="461"/>
      <c r="C348" s="251"/>
      <c r="D348" s="604"/>
      <c r="E348" s="599"/>
      <c r="F348" s="101"/>
      <c r="G348" s="598"/>
      <c r="H348" s="569"/>
      <c r="K348" s="70"/>
    </row>
    <row r="349" spans="1:11">
      <c r="A349" s="25" t="s">
        <v>758</v>
      </c>
      <c r="B349" s="445">
        <v>14</v>
      </c>
      <c r="C349" s="223" t="s">
        <v>322</v>
      </c>
      <c r="D349" s="604">
        <v>1</v>
      </c>
      <c r="E349" s="473" t="s">
        <v>35</v>
      </c>
      <c r="F349" s="101">
        <v>18650</v>
      </c>
      <c r="G349" s="598">
        <f t="shared" ref="G349:G353" si="27">ROUND(D349*F349,2)</f>
        <v>18650</v>
      </c>
      <c r="H349" s="569"/>
      <c r="K349" s="70"/>
    </row>
    <row r="350" spans="1:11">
      <c r="A350" s="25"/>
      <c r="B350" s="445"/>
      <c r="C350" s="251"/>
      <c r="D350" s="604"/>
      <c r="E350" s="473"/>
      <c r="F350" s="101"/>
      <c r="G350" s="598"/>
      <c r="H350" s="569"/>
      <c r="K350" s="70"/>
    </row>
    <row r="351" spans="1:11">
      <c r="A351" s="25" t="s">
        <v>759</v>
      </c>
      <c r="B351" s="445">
        <v>15</v>
      </c>
      <c r="C351" s="223" t="s">
        <v>321</v>
      </c>
      <c r="D351" s="604">
        <v>432.71</v>
      </c>
      <c r="E351" s="90" t="s">
        <v>61</v>
      </c>
      <c r="F351" s="101">
        <v>230.51</v>
      </c>
      <c r="G351" s="598">
        <f t="shared" si="27"/>
        <v>99743.98</v>
      </c>
      <c r="H351" s="569"/>
      <c r="K351" s="70"/>
    </row>
    <row r="352" spans="1:11">
      <c r="A352" s="25"/>
      <c r="B352" s="445"/>
      <c r="C352" s="251"/>
      <c r="D352" s="604"/>
      <c r="E352" s="599"/>
      <c r="F352" s="101"/>
      <c r="G352" s="598"/>
      <c r="H352" s="569"/>
      <c r="K352" s="70"/>
    </row>
    <row r="353" spans="1:11" ht="25.5">
      <c r="A353" s="25" t="s">
        <v>760</v>
      </c>
      <c r="B353" s="445">
        <v>16</v>
      </c>
      <c r="C353" s="109" t="s">
        <v>75</v>
      </c>
      <c r="D353" s="604">
        <v>1</v>
      </c>
      <c r="E353" s="448" t="s">
        <v>46</v>
      </c>
      <c r="F353" s="101">
        <v>56653.760000000002</v>
      </c>
      <c r="G353" s="598">
        <f t="shared" si="27"/>
        <v>56653.760000000002</v>
      </c>
      <c r="H353" s="569"/>
      <c r="K353" s="70"/>
    </row>
    <row r="354" spans="1:11">
      <c r="A354" s="25" t="s">
        <v>761</v>
      </c>
      <c r="B354" s="442"/>
      <c r="C354" s="288" t="s">
        <v>273</v>
      </c>
      <c r="D354" s="597"/>
      <c r="E354" s="443"/>
      <c r="F354" s="443"/>
      <c r="G354" s="418">
        <f>ROUND(SUM(G234:G353),2)</f>
        <v>28110164.510000002</v>
      </c>
      <c r="H354" s="546"/>
      <c r="K354" s="70"/>
    </row>
    <row r="355" spans="1:11">
      <c r="A355" s="25"/>
      <c r="B355" s="449"/>
      <c r="C355" s="533"/>
      <c r="D355" s="598"/>
      <c r="E355" s="599"/>
      <c r="F355" s="101"/>
      <c r="G355" s="446"/>
      <c r="H355" s="566"/>
      <c r="K355" s="70"/>
    </row>
    <row r="356" spans="1:11" ht="39.75">
      <c r="A356" s="25" t="s">
        <v>762</v>
      </c>
      <c r="B356" s="474" t="s">
        <v>77</v>
      </c>
      <c r="C356" s="205" t="s">
        <v>404</v>
      </c>
      <c r="D356" s="89"/>
      <c r="E356" s="90"/>
      <c r="F356" s="101"/>
      <c r="G356" s="102"/>
      <c r="H356" s="76"/>
      <c r="K356" s="70"/>
    </row>
    <row r="357" spans="1:11">
      <c r="A357" s="25" t="s">
        <v>763</v>
      </c>
      <c r="B357" s="103">
        <v>1</v>
      </c>
      <c r="C357" s="123" t="s">
        <v>16</v>
      </c>
      <c r="D357" s="89"/>
      <c r="E357" s="90"/>
      <c r="F357" s="101"/>
      <c r="G357" s="102"/>
      <c r="H357" s="76"/>
      <c r="K357" s="70"/>
    </row>
    <row r="358" spans="1:11">
      <c r="A358" s="25" t="s">
        <v>764</v>
      </c>
      <c r="B358" s="100" t="s">
        <v>37</v>
      </c>
      <c r="C358" s="119" t="s">
        <v>206</v>
      </c>
      <c r="D358" s="89">
        <v>6279.25</v>
      </c>
      <c r="E358" s="90" t="s">
        <v>8</v>
      </c>
      <c r="F358" s="101">
        <v>117.62</v>
      </c>
      <c r="G358" s="102">
        <f>ROUND(F358*D358,2)</f>
        <v>738565.39</v>
      </c>
      <c r="H358" s="76"/>
      <c r="K358" s="70"/>
    </row>
    <row r="359" spans="1:11">
      <c r="A359" s="25"/>
      <c r="B359" s="356"/>
      <c r="C359" s="109"/>
      <c r="D359" s="89"/>
      <c r="E359" s="90"/>
      <c r="F359" s="101"/>
      <c r="G359" s="102"/>
      <c r="H359" s="544"/>
      <c r="K359" s="70"/>
    </row>
    <row r="360" spans="1:11" ht="25.5">
      <c r="A360" s="25" t="s">
        <v>765</v>
      </c>
      <c r="B360" s="103">
        <v>2</v>
      </c>
      <c r="C360" s="205" t="s">
        <v>58</v>
      </c>
      <c r="D360" s="89"/>
      <c r="E360" s="90"/>
      <c r="F360" s="101"/>
      <c r="G360" s="105"/>
      <c r="H360" s="543"/>
      <c r="K360" s="70"/>
    </row>
    <row r="361" spans="1:11">
      <c r="A361" s="25" t="s">
        <v>766</v>
      </c>
      <c r="B361" s="106">
        <v>2.1</v>
      </c>
      <c r="C361" s="109" t="s">
        <v>59</v>
      </c>
      <c r="D361" s="89">
        <v>12558.5</v>
      </c>
      <c r="E361" s="90" t="s">
        <v>8</v>
      </c>
      <c r="F361" s="101">
        <v>95.76</v>
      </c>
      <c r="G361" s="102">
        <f>ROUND(F361*D361,2)</f>
        <v>1202601.96</v>
      </c>
      <c r="H361" s="76"/>
      <c r="K361" s="70"/>
    </row>
    <row r="362" spans="1:11">
      <c r="A362" s="25" t="s">
        <v>767</v>
      </c>
      <c r="B362" s="106">
        <v>2.2000000000000002</v>
      </c>
      <c r="C362" s="119" t="s">
        <v>60</v>
      </c>
      <c r="D362" s="89">
        <v>5337.36</v>
      </c>
      <c r="E362" s="90" t="s">
        <v>61</v>
      </c>
      <c r="F362" s="101">
        <v>12.67</v>
      </c>
      <c r="G362" s="102">
        <f t="shared" ref="G362:G370" si="28">ROUND(F362*D362,2)</f>
        <v>67624.350000000006</v>
      </c>
      <c r="H362" s="76"/>
      <c r="K362" s="70"/>
    </row>
    <row r="363" spans="1:11" ht="25.5">
      <c r="A363" s="25" t="s">
        <v>768</v>
      </c>
      <c r="B363" s="475">
        <v>2.2999999999999998</v>
      </c>
      <c r="C363" s="275" t="s">
        <v>307</v>
      </c>
      <c r="D363" s="477">
        <v>346.93</v>
      </c>
      <c r="E363" s="478" t="s">
        <v>62</v>
      </c>
      <c r="F363" s="101">
        <v>351.51</v>
      </c>
      <c r="G363" s="476">
        <f t="shared" si="28"/>
        <v>121949.36</v>
      </c>
      <c r="H363" s="76"/>
      <c r="K363" s="70"/>
    </row>
    <row r="364" spans="1:11">
      <c r="A364" s="25"/>
      <c r="B364" s="356"/>
      <c r="C364" s="109"/>
      <c r="D364" s="89"/>
      <c r="E364" s="90"/>
      <c r="F364" s="101"/>
      <c r="G364" s="102"/>
      <c r="H364" s="544"/>
      <c r="K364" s="70"/>
    </row>
    <row r="365" spans="1:11">
      <c r="A365" s="25" t="s">
        <v>769</v>
      </c>
      <c r="B365" s="103">
        <v>3</v>
      </c>
      <c r="C365" s="205" t="s">
        <v>9</v>
      </c>
      <c r="D365" s="104"/>
      <c r="E365" s="104"/>
      <c r="F365" s="101"/>
      <c r="G365" s="102"/>
      <c r="H365" s="76"/>
      <c r="K365" s="70"/>
    </row>
    <row r="366" spans="1:11">
      <c r="A366" s="25" t="s">
        <v>770</v>
      </c>
      <c r="B366" s="106">
        <v>3.1</v>
      </c>
      <c r="C366" s="109" t="s">
        <v>63</v>
      </c>
      <c r="D366" s="102">
        <v>7472.31</v>
      </c>
      <c r="E366" s="107" t="s">
        <v>65</v>
      </c>
      <c r="F366" s="101">
        <v>172.25</v>
      </c>
      <c r="G366" s="102">
        <f t="shared" si="28"/>
        <v>1287105.3999999999</v>
      </c>
      <c r="H366" s="76"/>
      <c r="K366" s="70"/>
    </row>
    <row r="367" spans="1:11">
      <c r="A367" s="25" t="s">
        <v>771</v>
      </c>
      <c r="B367" s="106">
        <v>3.2</v>
      </c>
      <c r="C367" s="109" t="s">
        <v>64</v>
      </c>
      <c r="D367" s="102">
        <v>706.41</v>
      </c>
      <c r="E367" s="90" t="s">
        <v>66</v>
      </c>
      <c r="F367" s="101">
        <v>1509.13</v>
      </c>
      <c r="G367" s="102">
        <f t="shared" si="28"/>
        <v>1066064.52</v>
      </c>
      <c r="H367" s="76"/>
      <c r="K367" s="70"/>
    </row>
    <row r="368" spans="1:11" ht="25.5">
      <c r="A368" s="25" t="s">
        <v>772</v>
      </c>
      <c r="B368" s="106">
        <v>3.3</v>
      </c>
      <c r="C368" s="109" t="s">
        <v>343</v>
      </c>
      <c r="D368" s="102">
        <v>1428.09</v>
      </c>
      <c r="E368" s="90" t="s">
        <v>62</v>
      </c>
      <c r="F368" s="101">
        <v>628.92999999999995</v>
      </c>
      <c r="G368" s="102">
        <f t="shared" si="28"/>
        <v>898168.64</v>
      </c>
      <c r="H368" s="76"/>
      <c r="K368" s="70"/>
    </row>
    <row r="369" spans="1:11" ht="25.5">
      <c r="A369" s="25" t="s">
        <v>773</v>
      </c>
      <c r="B369" s="106">
        <v>3.4</v>
      </c>
      <c r="C369" s="109" t="s">
        <v>48</v>
      </c>
      <c r="D369" s="102">
        <v>5950.38</v>
      </c>
      <c r="E369" s="107" t="s">
        <v>67</v>
      </c>
      <c r="F369" s="101">
        <v>143.77000000000001</v>
      </c>
      <c r="G369" s="102">
        <f t="shared" si="28"/>
        <v>855486.13</v>
      </c>
      <c r="H369" s="76"/>
      <c r="K369" s="70"/>
    </row>
    <row r="370" spans="1:11" ht="25.5">
      <c r="A370" s="25" t="s">
        <v>774</v>
      </c>
      <c r="B370" s="106">
        <v>3.5</v>
      </c>
      <c r="C370" s="109" t="s">
        <v>264</v>
      </c>
      <c r="D370" s="89">
        <v>3330.5</v>
      </c>
      <c r="E370" s="90" t="s">
        <v>62</v>
      </c>
      <c r="F370" s="101">
        <v>320.39999999999998</v>
      </c>
      <c r="G370" s="102">
        <f t="shared" si="28"/>
        <v>1067092.2</v>
      </c>
      <c r="H370" s="76"/>
      <c r="K370" s="70"/>
    </row>
    <row r="371" spans="1:11">
      <c r="A371" s="25"/>
      <c r="B371" s="356"/>
      <c r="C371" s="205"/>
      <c r="D371" s="89"/>
      <c r="E371" s="104"/>
      <c r="F371" s="101"/>
      <c r="G371" s="102"/>
      <c r="H371" s="544"/>
      <c r="K371" s="70"/>
    </row>
    <row r="372" spans="1:11">
      <c r="A372" s="25" t="s">
        <v>775</v>
      </c>
      <c r="B372" s="103">
        <v>4</v>
      </c>
      <c r="C372" s="205" t="s">
        <v>38</v>
      </c>
      <c r="D372" s="104"/>
      <c r="E372" s="104"/>
      <c r="F372" s="101"/>
      <c r="G372" s="102"/>
      <c r="H372" s="76"/>
      <c r="K372" s="70"/>
    </row>
    <row r="373" spans="1:11" ht="25.5">
      <c r="A373" s="25" t="s">
        <v>776</v>
      </c>
      <c r="B373" s="106">
        <v>4.0999999999999996</v>
      </c>
      <c r="C373" s="109" t="s">
        <v>69</v>
      </c>
      <c r="D373" s="102">
        <v>6530.42</v>
      </c>
      <c r="E373" s="107" t="s">
        <v>8</v>
      </c>
      <c r="F373" s="101">
        <v>5124.6499999999996</v>
      </c>
      <c r="G373" s="102">
        <f>ROUND(F373*D373,2)</f>
        <v>33466116.850000001</v>
      </c>
      <c r="H373" s="76"/>
      <c r="K373" s="70"/>
    </row>
    <row r="374" spans="1:11">
      <c r="A374" s="25"/>
      <c r="B374" s="357"/>
      <c r="C374" s="109"/>
      <c r="D374" s="102"/>
      <c r="E374" s="107"/>
      <c r="F374" s="101"/>
      <c r="G374" s="102"/>
      <c r="H374" s="544"/>
      <c r="K374" s="70"/>
    </row>
    <row r="375" spans="1:11">
      <c r="A375" s="25" t="s">
        <v>777</v>
      </c>
      <c r="B375" s="103">
        <v>5</v>
      </c>
      <c r="C375" s="205" t="s">
        <v>39</v>
      </c>
      <c r="D375" s="89"/>
      <c r="E375" s="90"/>
      <c r="F375" s="101"/>
      <c r="G375" s="102"/>
      <c r="H375" s="76"/>
      <c r="K375" s="70"/>
    </row>
    <row r="376" spans="1:11">
      <c r="A376" s="25" t="s">
        <v>778</v>
      </c>
      <c r="B376" s="106">
        <v>5.0999999999999996</v>
      </c>
      <c r="C376" s="109" t="s">
        <v>70</v>
      </c>
      <c r="D376" s="89">
        <v>6279.25</v>
      </c>
      <c r="E376" s="107" t="s">
        <v>8</v>
      </c>
      <c r="F376" s="101">
        <v>162.27000000000001</v>
      </c>
      <c r="G376" s="102">
        <f t="shared" ref="G376:G379" si="29">ROUND(F376*D376,2)</f>
        <v>1018933.9</v>
      </c>
      <c r="H376" s="76"/>
      <c r="K376" s="70"/>
    </row>
    <row r="377" spans="1:11">
      <c r="A377" s="25"/>
      <c r="B377" s="357"/>
      <c r="C377" s="205"/>
      <c r="D377" s="89"/>
      <c r="E377" s="90"/>
      <c r="F377" s="101"/>
      <c r="G377" s="102"/>
      <c r="H377" s="544"/>
      <c r="K377" s="70"/>
    </row>
    <row r="378" spans="1:11">
      <c r="A378" s="25" t="s">
        <v>779</v>
      </c>
      <c r="B378" s="103">
        <v>6</v>
      </c>
      <c r="C378" s="205" t="s">
        <v>71</v>
      </c>
      <c r="D378" s="89"/>
      <c r="E378" s="90"/>
      <c r="F378" s="101"/>
      <c r="G378" s="102"/>
      <c r="H378" s="76"/>
      <c r="K378" s="70"/>
    </row>
    <row r="379" spans="1:11">
      <c r="A379" s="25" t="s">
        <v>780</v>
      </c>
      <c r="B379" s="106">
        <v>6.1</v>
      </c>
      <c r="C379" s="109" t="s">
        <v>70</v>
      </c>
      <c r="D379" s="89">
        <v>6279.25</v>
      </c>
      <c r="E379" s="107" t="s">
        <v>8</v>
      </c>
      <c r="F379" s="101">
        <v>216.36</v>
      </c>
      <c r="G379" s="102">
        <f t="shared" si="29"/>
        <v>1358578.53</v>
      </c>
      <c r="H379" s="76"/>
      <c r="K379" s="70"/>
    </row>
    <row r="380" spans="1:11">
      <c r="A380" s="25"/>
      <c r="B380" s="358"/>
      <c r="C380" s="205"/>
      <c r="D380" s="89"/>
      <c r="E380" s="90"/>
      <c r="F380" s="101"/>
      <c r="G380" s="102"/>
      <c r="H380" s="544"/>
      <c r="K380" s="70"/>
    </row>
    <row r="381" spans="1:11" ht="38.25">
      <c r="A381" s="25" t="s">
        <v>781</v>
      </c>
      <c r="B381" s="103">
        <v>7</v>
      </c>
      <c r="C381" s="205" t="s">
        <v>210</v>
      </c>
      <c r="D381" s="89">
        <v>15</v>
      </c>
      <c r="E381" s="107" t="s">
        <v>2</v>
      </c>
      <c r="F381" s="101">
        <v>33466116.850000001</v>
      </c>
      <c r="G381" s="102">
        <f>ROUND(F381*D381/100,2)</f>
        <v>5019917.53</v>
      </c>
      <c r="H381" s="76"/>
      <c r="K381" s="70"/>
    </row>
    <row r="382" spans="1:11">
      <c r="A382" s="25"/>
      <c r="B382" s="359"/>
      <c r="C382" s="288"/>
      <c r="D382" s="362"/>
      <c r="E382" s="421"/>
      <c r="F382" s="101"/>
      <c r="G382" s="102"/>
      <c r="H382" s="544"/>
      <c r="K382" s="70"/>
    </row>
    <row r="383" spans="1:11">
      <c r="A383" s="25" t="s">
        <v>782</v>
      </c>
      <c r="B383" s="103">
        <v>8</v>
      </c>
      <c r="C383" s="118" t="s">
        <v>49</v>
      </c>
      <c r="D383" s="89"/>
      <c r="E383" s="90"/>
      <c r="F383" s="101"/>
      <c r="G383" s="112"/>
      <c r="H383" s="545"/>
      <c r="K383" s="70"/>
    </row>
    <row r="384" spans="1:11">
      <c r="A384" s="25" t="s">
        <v>783</v>
      </c>
      <c r="B384" s="106">
        <v>8.1</v>
      </c>
      <c r="C384" s="109" t="s">
        <v>50</v>
      </c>
      <c r="D384" s="89">
        <v>5337.36</v>
      </c>
      <c r="E384" s="90" t="s">
        <v>61</v>
      </c>
      <c r="F384" s="101">
        <v>197.77</v>
      </c>
      <c r="G384" s="112">
        <f>ROUND(D384*F384,2)</f>
        <v>1055569.69</v>
      </c>
      <c r="H384" s="545"/>
      <c r="K384" s="70"/>
    </row>
    <row r="385" spans="1:11" ht="25.5">
      <c r="A385" s="25" t="s">
        <v>784</v>
      </c>
      <c r="B385" s="106">
        <v>8.1999999999999993</v>
      </c>
      <c r="C385" s="109" t="s">
        <v>73</v>
      </c>
      <c r="D385" s="89">
        <v>5337.36</v>
      </c>
      <c r="E385" s="90" t="s">
        <v>61</v>
      </c>
      <c r="F385" s="101">
        <v>739.53</v>
      </c>
      <c r="G385" s="112">
        <f>ROUND(D385*F385,2)</f>
        <v>3947137.84</v>
      </c>
      <c r="H385" s="545"/>
      <c r="K385" s="70"/>
    </row>
    <row r="386" spans="1:11">
      <c r="A386" s="25" t="s">
        <v>785</v>
      </c>
      <c r="B386" s="106">
        <v>8.3000000000000007</v>
      </c>
      <c r="C386" s="109" t="s">
        <v>303</v>
      </c>
      <c r="D386" s="89">
        <v>18413.89</v>
      </c>
      <c r="E386" s="90" t="s">
        <v>74</v>
      </c>
      <c r="F386" s="101">
        <v>23.22</v>
      </c>
      <c r="G386" s="112">
        <f>ROUND(D386*F386,2)</f>
        <v>427570.53</v>
      </c>
      <c r="H386" s="545"/>
      <c r="K386" s="70"/>
    </row>
    <row r="387" spans="1:11">
      <c r="A387" s="25"/>
      <c r="B387" s="364"/>
      <c r="C387" s="123"/>
      <c r="D387" s="89"/>
      <c r="E387" s="90"/>
      <c r="F387" s="101"/>
      <c r="G387" s="112"/>
      <c r="H387" s="545"/>
      <c r="K387" s="70"/>
    </row>
    <row r="388" spans="1:11">
      <c r="A388" s="25" t="s">
        <v>786</v>
      </c>
      <c r="B388" s="479">
        <v>9</v>
      </c>
      <c r="C388" s="281" t="s">
        <v>284</v>
      </c>
      <c r="D388" s="89"/>
      <c r="E388" s="90"/>
      <c r="F388" s="101"/>
      <c r="G388" s="89"/>
      <c r="H388" s="1"/>
      <c r="K388" s="70"/>
    </row>
    <row r="389" spans="1:11">
      <c r="A389" s="25" t="s">
        <v>787</v>
      </c>
      <c r="B389" s="481">
        <v>9.1</v>
      </c>
      <c r="C389" s="284" t="s">
        <v>285</v>
      </c>
      <c r="D389" s="607"/>
      <c r="E389" s="608"/>
      <c r="F389" s="101"/>
      <c r="G389" s="607"/>
      <c r="H389" s="575"/>
      <c r="K389" s="70"/>
    </row>
    <row r="390" spans="1:11">
      <c r="A390" s="25" t="s">
        <v>788</v>
      </c>
      <c r="B390" s="482">
        <v>91.1</v>
      </c>
      <c r="C390" s="234" t="s">
        <v>286</v>
      </c>
      <c r="D390" s="453">
        <v>170</v>
      </c>
      <c r="E390" s="90" t="s">
        <v>51</v>
      </c>
      <c r="F390" s="101">
        <v>1748.92</v>
      </c>
      <c r="G390" s="483">
        <f>ROUND(F390*D390,2)</f>
        <v>297316.40000000002</v>
      </c>
      <c r="H390" s="576"/>
      <c r="K390" s="70"/>
    </row>
    <row r="391" spans="1:11">
      <c r="A391" s="25"/>
      <c r="B391" s="484"/>
      <c r="C391" s="244"/>
      <c r="D391" s="89"/>
      <c r="E391" s="90"/>
      <c r="F391" s="101"/>
      <c r="G391" s="89"/>
      <c r="H391" s="1"/>
      <c r="K391" s="70"/>
    </row>
    <row r="392" spans="1:11">
      <c r="A392" s="25" t="s">
        <v>789</v>
      </c>
      <c r="B392" s="472">
        <v>9.1999999999999993</v>
      </c>
      <c r="C392" s="264" t="s">
        <v>287</v>
      </c>
      <c r="D392" s="420"/>
      <c r="E392" s="421"/>
      <c r="F392" s="101"/>
      <c r="G392" s="483"/>
      <c r="H392" s="576"/>
      <c r="K392" s="70"/>
    </row>
    <row r="393" spans="1:11">
      <c r="A393" s="25" t="s">
        <v>790</v>
      </c>
      <c r="B393" s="482" t="s">
        <v>20</v>
      </c>
      <c r="C393" s="234" t="s">
        <v>288</v>
      </c>
      <c r="D393" s="453">
        <v>400</v>
      </c>
      <c r="E393" s="90" t="s">
        <v>8</v>
      </c>
      <c r="F393" s="101">
        <v>53.51</v>
      </c>
      <c r="G393" s="483">
        <f>ROUND(F393*D393,2)</f>
        <v>21404</v>
      </c>
      <c r="H393" s="576"/>
      <c r="K393" s="70"/>
    </row>
    <row r="394" spans="1:11">
      <c r="A394" s="25" t="s">
        <v>791</v>
      </c>
      <c r="B394" s="482" t="s">
        <v>21</v>
      </c>
      <c r="C394" s="234" t="s">
        <v>289</v>
      </c>
      <c r="D394" s="453">
        <v>400</v>
      </c>
      <c r="E394" s="90" t="s">
        <v>8</v>
      </c>
      <c r="F394" s="101">
        <v>94.81</v>
      </c>
      <c r="G394" s="483">
        <f>ROUND(F394*D394,2)</f>
        <v>37924</v>
      </c>
      <c r="H394" s="576"/>
      <c r="K394" s="70"/>
    </row>
    <row r="395" spans="1:11">
      <c r="A395" s="25" t="s">
        <v>792</v>
      </c>
      <c r="B395" s="482" t="s">
        <v>22</v>
      </c>
      <c r="C395" s="234" t="s">
        <v>290</v>
      </c>
      <c r="D395" s="453">
        <v>40</v>
      </c>
      <c r="E395" s="90" t="s">
        <v>8</v>
      </c>
      <c r="F395" s="101">
        <v>112.19</v>
      </c>
      <c r="G395" s="483">
        <f>ROUND(F395*D395,2)</f>
        <v>4487.6000000000004</v>
      </c>
      <c r="H395" s="576"/>
      <c r="K395" s="70"/>
    </row>
    <row r="396" spans="1:11">
      <c r="A396" s="25" t="s">
        <v>793</v>
      </c>
      <c r="B396" s="482" t="s">
        <v>23</v>
      </c>
      <c r="C396" s="234" t="s">
        <v>291</v>
      </c>
      <c r="D396" s="453">
        <v>40</v>
      </c>
      <c r="E396" s="90" t="s">
        <v>8</v>
      </c>
      <c r="F396" s="101">
        <v>255.5</v>
      </c>
      <c r="G396" s="483">
        <f>ROUND(F396*D396,2)</f>
        <v>10220</v>
      </c>
      <c r="H396" s="576"/>
      <c r="K396" s="70"/>
    </row>
    <row r="397" spans="1:11">
      <c r="A397" s="25" t="s">
        <v>794</v>
      </c>
      <c r="B397" s="482" t="s">
        <v>24</v>
      </c>
      <c r="C397" s="234" t="s">
        <v>292</v>
      </c>
      <c r="D397" s="453">
        <v>40</v>
      </c>
      <c r="E397" s="90" t="s">
        <v>8</v>
      </c>
      <c r="F397" s="101">
        <v>474.65</v>
      </c>
      <c r="G397" s="483">
        <f>ROUND(F397*D397,2)</f>
        <v>18986</v>
      </c>
      <c r="H397" s="576"/>
      <c r="K397" s="70"/>
    </row>
    <row r="398" spans="1:11">
      <c r="A398" s="25"/>
      <c r="B398" s="482"/>
      <c r="C398" s="234"/>
      <c r="D398" s="453"/>
      <c r="E398" s="90"/>
      <c r="F398" s="101"/>
      <c r="G398" s="483"/>
      <c r="H398" s="576"/>
      <c r="K398" s="70"/>
    </row>
    <row r="399" spans="1:11">
      <c r="A399" s="25" t="s">
        <v>795</v>
      </c>
      <c r="B399" s="472">
        <v>9.3000000000000007</v>
      </c>
      <c r="C399" s="264" t="s">
        <v>293</v>
      </c>
      <c r="D399" s="420"/>
      <c r="E399" s="421"/>
      <c r="F399" s="101"/>
      <c r="G399" s="483"/>
      <c r="H399" s="576"/>
      <c r="K399" s="70"/>
    </row>
    <row r="400" spans="1:11">
      <c r="A400" s="25" t="s">
        <v>796</v>
      </c>
      <c r="B400" s="482" t="s">
        <v>25</v>
      </c>
      <c r="C400" s="234" t="s">
        <v>294</v>
      </c>
      <c r="D400" s="453">
        <v>400</v>
      </c>
      <c r="E400" s="90" t="s">
        <v>35</v>
      </c>
      <c r="F400" s="101">
        <v>6.71</v>
      </c>
      <c r="G400" s="483">
        <f>ROUND(F400*D400,2)</f>
        <v>2684</v>
      </c>
      <c r="H400" s="576"/>
      <c r="K400" s="70"/>
    </row>
    <row r="401" spans="1:11">
      <c r="A401" s="25" t="s">
        <v>797</v>
      </c>
      <c r="B401" s="482" t="s">
        <v>26</v>
      </c>
      <c r="C401" s="234" t="s">
        <v>295</v>
      </c>
      <c r="D401" s="453">
        <v>400</v>
      </c>
      <c r="E401" s="90" t="s">
        <v>35</v>
      </c>
      <c r="F401" s="101">
        <v>53.74</v>
      </c>
      <c r="G401" s="483">
        <f>ROUND(F401*D401,2)</f>
        <v>21496</v>
      </c>
      <c r="H401" s="576"/>
      <c r="K401" s="70"/>
    </row>
    <row r="402" spans="1:11">
      <c r="A402" s="25" t="s">
        <v>798</v>
      </c>
      <c r="B402" s="482" t="s">
        <v>27</v>
      </c>
      <c r="C402" s="234" t="s">
        <v>296</v>
      </c>
      <c r="D402" s="453">
        <v>40</v>
      </c>
      <c r="E402" s="90" t="s">
        <v>35</v>
      </c>
      <c r="F402" s="101">
        <v>15</v>
      </c>
      <c r="G402" s="483">
        <f>ROUND(F402*D402,2)</f>
        <v>600</v>
      </c>
      <c r="H402" s="576"/>
      <c r="K402" s="70"/>
    </row>
    <row r="403" spans="1:11">
      <c r="A403" s="25" t="s">
        <v>799</v>
      </c>
      <c r="B403" s="482" t="s">
        <v>28</v>
      </c>
      <c r="C403" s="234" t="s">
        <v>297</v>
      </c>
      <c r="D403" s="453">
        <v>40</v>
      </c>
      <c r="E403" s="90" t="s">
        <v>35</v>
      </c>
      <c r="F403" s="101">
        <v>44.79</v>
      </c>
      <c r="G403" s="483">
        <f>ROUND(F403*D403,2)</f>
        <v>1791.6</v>
      </c>
      <c r="H403" s="576"/>
      <c r="K403" s="70"/>
    </row>
    <row r="404" spans="1:11">
      <c r="A404" s="25" t="s">
        <v>800</v>
      </c>
      <c r="B404" s="482" t="s">
        <v>29</v>
      </c>
      <c r="C404" s="234" t="s">
        <v>298</v>
      </c>
      <c r="D404" s="453">
        <v>80</v>
      </c>
      <c r="E404" s="90" t="s">
        <v>35</v>
      </c>
      <c r="F404" s="101">
        <v>975.4</v>
      </c>
      <c r="G404" s="483">
        <f>ROUND(F404*D404,2)</f>
        <v>78032</v>
      </c>
      <c r="H404" s="576"/>
      <c r="K404" s="70"/>
    </row>
    <row r="405" spans="1:11">
      <c r="A405" s="25"/>
      <c r="B405" s="482"/>
      <c r="C405" s="234"/>
      <c r="D405" s="453"/>
      <c r="E405" s="90"/>
      <c r="F405" s="101"/>
      <c r="G405" s="483"/>
      <c r="H405" s="576"/>
      <c r="K405" s="70"/>
    </row>
    <row r="406" spans="1:11">
      <c r="A406" s="25" t="s">
        <v>801</v>
      </c>
      <c r="B406" s="472">
        <v>9.4</v>
      </c>
      <c r="C406" s="264" t="s">
        <v>299</v>
      </c>
      <c r="D406" s="420"/>
      <c r="E406" s="421"/>
      <c r="F406" s="101"/>
      <c r="G406" s="483"/>
      <c r="H406" s="576"/>
      <c r="K406" s="70"/>
    </row>
    <row r="407" spans="1:11">
      <c r="A407" s="25" t="s">
        <v>802</v>
      </c>
      <c r="B407" s="482" t="s">
        <v>129</v>
      </c>
      <c r="C407" s="234" t="s">
        <v>300</v>
      </c>
      <c r="D407" s="453">
        <v>30</v>
      </c>
      <c r="E407" s="90" t="s">
        <v>301</v>
      </c>
      <c r="F407" s="101">
        <v>2860</v>
      </c>
      <c r="G407" s="483">
        <f>ROUND(F407*D407,2)</f>
        <v>85800</v>
      </c>
      <c r="H407" s="576"/>
      <c r="K407" s="70"/>
    </row>
    <row r="408" spans="1:11">
      <c r="A408" s="25" t="s">
        <v>803</v>
      </c>
      <c r="B408" s="482" t="s">
        <v>130</v>
      </c>
      <c r="C408" s="234" t="s">
        <v>302</v>
      </c>
      <c r="D408" s="453">
        <v>30</v>
      </c>
      <c r="E408" s="90" t="s">
        <v>301</v>
      </c>
      <c r="F408" s="101">
        <v>1349.52</v>
      </c>
      <c r="G408" s="483">
        <f>ROUND(F408*D408,2)</f>
        <v>40485.599999999999</v>
      </c>
      <c r="H408" s="576"/>
      <c r="K408" s="70"/>
    </row>
    <row r="409" spans="1:11">
      <c r="A409" s="25"/>
      <c r="B409" s="482"/>
      <c r="C409" s="234"/>
      <c r="D409" s="453"/>
      <c r="E409" s="90"/>
      <c r="F409" s="101"/>
      <c r="G409" s="483"/>
      <c r="H409" s="576"/>
      <c r="K409" s="70"/>
    </row>
    <row r="410" spans="1:11" ht="76.5">
      <c r="A410" s="25" t="s">
        <v>804</v>
      </c>
      <c r="B410" s="103">
        <v>10</v>
      </c>
      <c r="C410" s="123" t="s">
        <v>283</v>
      </c>
      <c r="D410" s="89">
        <v>6279.25</v>
      </c>
      <c r="E410" s="90" t="s">
        <v>8</v>
      </c>
      <c r="F410" s="101">
        <v>153.5</v>
      </c>
      <c r="G410" s="112">
        <f>ROUND(D410*F410,2)</f>
        <v>963864.88</v>
      </c>
      <c r="H410" s="545"/>
      <c r="K410" s="70"/>
    </row>
    <row r="411" spans="1:11">
      <c r="A411" s="25"/>
      <c r="B411" s="364"/>
      <c r="C411" s="123"/>
      <c r="D411" s="89"/>
      <c r="E411" s="90"/>
      <c r="F411" s="101"/>
      <c r="G411" s="112"/>
      <c r="H411" s="545"/>
      <c r="K411" s="70"/>
    </row>
    <row r="412" spans="1:11" ht="25.5">
      <c r="A412" s="25" t="s">
        <v>805</v>
      </c>
      <c r="B412" s="103">
        <v>11</v>
      </c>
      <c r="C412" s="109" t="s">
        <v>75</v>
      </c>
      <c r="D412" s="124">
        <v>6279.25</v>
      </c>
      <c r="E412" s="441" t="s">
        <v>8</v>
      </c>
      <c r="F412" s="101">
        <v>83.81</v>
      </c>
      <c r="G412" s="112">
        <f>ROUND(D412*F412,2)</f>
        <v>526263.93999999994</v>
      </c>
      <c r="H412" s="545"/>
      <c r="K412" s="70"/>
    </row>
    <row r="413" spans="1:11">
      <c r="A413" s="25" t="s">
        <v>806</v>
      </c>
      <c r="B413" s="365"/>
      <c r="C413" s="534" t="s">
        <v>481</v>
      </c>
      <c r="D413" s="587"/>
      <c r="E413" s="366"/>
      <c r="F413" s="366"/>
      <c r="G413" s="485">
        <f>SUM(G358:G412)</f>
        <v>55709838.840000004</v>
      </c>
      <c r="H413" s="546"/>
      <c r="K413" s="70"/>
    </row>
    <row r="414" spans="1:11">
      <c r="A414" s="25"/>
      <c r="B414" s="420"/>
      <c r="C414" s="288"/>
      <c r="D414" s="362"/>
      <c r="E414" s="421"/>
      <c r="F414" s="101"/>
      <c r="G414" s="422"/>
      <c r="H414" s="555"/>
      <c r="K414" s="70"/>
    </row>
    <row r="415" spans="1:11" ht="39.75">
      <c r="A415" s="25" t="s">
        <v>807</v>
      </c>
      <c r="B415" s="423" t="s">
        <v>78</v>
      </c>
      <c r="C415" s="205" t="s">
        <v>480</v>
      </c>
      <c r="D415" s="424"/>
      <c r="E415" s="425"/>
      <c r="F415" s="101"/>
      <c r="G415" s="426"/>
      <c r="H415" s="561"/>
      <c r="K415" s="70"/>
    </row>
    <row r="416" spans="1:11">
      <c r="A416" s="25"/>
      <c r="B416" s="427"/>
      <c r="C416" s="212"/>
      <c r="D416" s="424"/>
      <c r="E416" s="425"/>
      <c r="F416" s="101"/>
      <c r="G416" s="426"/>
      <c r="H416" s="562"/>
      <c r="K416" s="70"/>
    </row>
    <row r="417" spans="1:11">
      <c r="A417" s="25" t="s">
        <v>808</v>
      </c>
      <c r="B417" s="111">
        <v>1</v>
      </c>
      <c r="C417" s="118" t="s">
        <v>7</v>
      </c>
      <c r="D417" s="424">
        <v>2538.66</v>
      </c>
      <c r="E417" s="425" t="s">
        <v>8</v>
      </c>
      <c r="F417" s="101">
        <v>117.62</v>
      </c>
      <c r="G417" s="424">
        <f>ROUND(D417*F417,2)</f>
        <v>298597.19</v>
      </c>
      <c r="H417" s="563"/>
      <c r="K417" s="70"/>
    </row>
    <row r="418" spans="1:11">
      <c r="A418" s="25"/>
      <c r="B418" s="427"/>
      <c r="C418" s="212"/>
      <c r="D418" s="424"/>
      <c r="E418" s="425"/>
      <c r="F418" s="101"/>
      <c r="G418" s="424"/>
      <c r="H418" s="564"/>
      <c r="K418" s="70"/>
    </row>
    <row r="419" spans="1:11">
      <c r="A419" s="25" t="s">
        <v>809</v>
      </c>
      <c r="B419" s="111">
        <v>2</v>
      </c>
      <c r="C419" s="118" t="s">
        <v>260</v>
      </c>
      <c r="D419" s="428"/>
      <c r="E419" s="429"/>
      <c r="F419" s="101"/>
      <c r="G419" s="112"/>
      <c r="H419" s="545"/>
      <c r="K419" s="70"/>
    </row>
    <row r="420" spans="1:11">
      <c r="A420" s="25" t="s">
        <v>810</v>
      </c>
      <c r="B420" s="430">
        <v>2.1</v>
      </c>
      <c r="C420" s="109" t="s">
        <v>86</v>
      </c>
      <c r="D420" s="428">
        <v>1761.12</v>
      </c>
      <c r="E420" s="90" t="s">
        <v>8</v>
      </c>
      <c r="F420" s="101">
        <v>95.76</v>
      </c>
      <c r="G420" s="112">
        <f>ROUND(F420*D420,2)</f>
        <v>168644.85</v>
      </c>
      <c r="H420" s="545"/>
      <c r="K420" s="70"/>
    </row>
    <row r="421" spans="1:11">
      <c r="A421" s="25" t="s">
        <v>811</v>
      </c>
      <c r="B421" s="430">
        <v>2.2000000000000002</v>
      </c>
      <c r="C421" s="119" t="s">
        <v>47</v>
      </c>
      <c r="D421" s="428">
        <v>792.47</v>
      </c>
      <c r="E421" s="90" t="s">
        <v>61</v>
      </c>
      <c r="F421" s="101">
        <v>12.67</v>
      </c>
      <c r="G421" s="112">
        <f>ROUND(F421*D421,2)</f>
        <v>10040.59</v>
      </c>
      <c r="H421" s="545"/>
      <c r="K421" s="70"/>
    </row>
    <row r="422" spans="1:11">
      <c r="A422" s="25" t="s">
        <v>812</v>
      </c>
      <c r="B422" s="430">
        <v>2.2999999999999998</v>
      </c>
      <c r="C422" s="119" t="s">
        <v>307</v>
      </c>
      <c r="D422" s="428">
        <v>51.51</v>
      </c>
      <c r="E422" s="90" t="s">
        <v>43</v>
      </c>
      <c r="F422" s="101">
        <v>351.51</v>
      </c>
      <c r="G422" s="112">
        <f>ROUND(F422*D422,2)</f>
        <v>18106.28</v>
      </c>
      <c r="H422" s="545"/>
      <c r="K422" s="70"/>
    </row>
    <row r="423" spans="1:11">
      <c r="A423" s="25"/>
      <c r="B423" s="427"/>
      <c r="C423" s="212"/>
      <c r="D423" s="424"/>
      <c r="E423" s="425"/>
      <c r="F423" s="101"/>
      <c r="G423" s="112"/>
      <c r="H423" s="565"/>
      <c r="K423" s="70"/>
    </row>
    <row r="424" spans="1:11">
      <c r="A424" s="25" t="s">
        <v>813</v>
      </c>
      <c r="B424" s="111">
        <v>3</v>
      </c>
      <c r="C424" s="205" t="s">
        <v>106</v>
      </c>
      <c r="D424" s="432"/>
      <c r="E424" s="433"/>
      <c r="F424" s="101"/>
      <c r="G424" s="112"/>
      <c r="H424" s="545"/>
      <c r="K424" s="70"/>
    </row>
    <row r="425" spans="1:11">
      <c r="A425" s="25" t="s">
        <v>814</v>
      </c>
      <c r="B425" s="434">
        <v>3.1</v>
      </c>
      <c r="C425" s="109" t="s">
        <v>63</v>
      </c>
      <c r="D425" s="112">
        <v>3021.01</v>
      </c>
      <c r="E425" s="107" t="s">
        <v>65</v>
      </c>
      <c r="F425" s="101">
        <v>172.25</v>
      </c>
      <c r="G425" s="112">
        <f t="shared" ref="G425:G429" si="30">ROUND(F425*D425,2)</f>
        <v>520368.97</v>
      </c>
      <c r="H425" s="545"/>
      <c r="K425" s="70"/>
    </row>
    <row r="426" spans="1:11">
      <c r="A426" s="25" t="s">
        <v>815</v>
      </c>
      <c r="B426" s="434">
        <v>3.2</v>
      </c>
      <c r="C426" s="119" t="s">
        <v>87</v>
      </c>
      <c r="D426" s="112">
        <v>285.60000000000002</v>
      </c>
      <c r="E426" s="107" t="s">
        <v>43</v>
      </c>
      <c r="F426" s="101">
        <v>1509.13</v>
      </c>
      <c r="G426" s="112">
        <f t="shared" si="30"/>
        <v>431007.53</v>
      </c>
      <c r="H426" s="545"/>
      <c r="K426" s="70"/>
    </row>
    <row r="427" spans="1:11" ht="25.5">
      <c r="A427" s="25" t="s">
        <v>816</v>
      </c>
      <c r="B427" s="106">
        <v>3.3</v>
      </c>
      <c r="C427" s="109" t="s">
        <v>68</v>
      </c>
      <c r="D427" s="102">
        <v>190.19</v>
      </c>
      <c r="E427" s="90" t="s">
        <v>62</v>
      </c>
      <c r="F427" s="101">
        <v>628.92999999999995</v>
      </c>
      <c r="G427" s="112">
        <f t="shared" si="30"/>
        <v>119616.2</v>
      </c>
      <c r="H427" s="545"/>
      <c r="K427" s="70"/>
    </row>
    <row r="428" spans="1:11" ht="25.5">
      <c r="A428" s="25" t="s">
        <v>817</v>
      </c>
      <c r="B428" s="106">
        <v>3.3</v>
      </c>
      <c r="C428" s="109" t="s">
        <v>48</v>
      </c>
      <c r="D428" s="102">
        <v>2405.6999999999998</v>
      </c>
      <c r="E428" s="90" t="s">
        <v>67</v>
      </c>
      <c r="F428" s="101">
        <v>143.77000000000001</v>
      </c>
      <c r="G428" s="112">
        <f t="shared" si="30"/>
        <v>345867.49</v>
      </c>
      <c r="H428" s="545"/>
      <c r="K428" s="70"/>
    </row>
    <row r="429" spans="1:11" ht="25.5">
      <c r="A429" s="25" t="s">
        <v>818</v>
      </c>
      <c r="B429" s="106">
        <v>3.4</v>
      </c>
      <c r="C429" s="109" t="s">
        <v>264</v>
      </c>
      <c r="D429" s="102">
        <v>959.33</v>
      </c>
      <c r="E429" s="90" t="s">
        <v>62</v>
      </c>
      <c r="F429" s="101">
        <v>320.39999999999998</v>
      </c>
      <c r="G429" s="112">
        <f t="shared" si="30"/>
        <v>307369.33</v>
      </c>
      <c r="H429" s="545"/>
      <c r="K429" s="70"/>
    </row>
    <row r="430" spans="1:11">
      <c r="A430" s="25"/>
      <c r="B430" s="427"/>
      <c r="C430" s="212"/>
      <c r="D430" s="424"/>
      <c r="E430" s="425"/>
      <c r="F430" s="101"/>
      <c r="G430" s="112"/>
      <c r="H430" s="565"/>
      <c r="K430" s="70"/>
    </row>
    <row r="431" spans="1:11">
      <c r="A431" s="25" t="s">
        <v>819</v>
      </c>
      <c r="B431" s="111">
        <v>4</v>
      </c>
      <c r="C431" s="205" t="s">
        <v>38</v>
      </c>
      <c r="D431" s="432"/>
      <c r="E431" s="433"/>
      <c r="F431" s="101"/>
      <c r="G431" s="112"/>
      <c r="H431" s="545"/>
      <c r="K431" s="70"/>
    </row>
    <row r="432" spans="1:11" ht="25.5">
      <c r="A432" s="25" t="s">
        <v>820</v>
      </c>
      <c r="B432" s="106">
        <v>4.0999999999999996</v>
      </c>
      <c r="C432" s="109" t="s">
        <v>214</v>
      </c>
      <c r="D432" s="102">
        <v>2640.21</v>
      </c>
      <c r="E432" s="90" t="s">
        <v>8</v>
      </c>
      <c r="F432" s="101">
        <v>6338.17</v>
      </c>
      <c r="G432" s="112">
        <f t="shared" ref="G432" si="31">ROUND(F432*D432,2)</f>
        <v>16734099.82</v>
      </c>
      <c r="H432" s="545"/>
      <c r="K432" s="70"/>
    </row>
    <row r="433" spans="1:11">
      <c r="A433" s="25"/>
      <c r="B433" s="112"/>
      <c r="C433" s="109"/>
      <c r="D433" s="112"/>
      <c r="E433" s="107"/>
      <c r="F433" s="101"/>
      <c r="G433" s="112"/>
      <c r="H433" s="545"/>
      <c r="K433" s="70"/>
    </row>
    <row r="434" spans="1:11">
      <c r="A434" s="25" t="s">
        <v>821</v>
      </c>
      <c r="B434" s="111">
        <v>5</v>
      </c>
      <c r="C434" s="205" t="s">
        <v>39</v>
      </c>
      <c r="D434" s="432"/>
      <c r="E434" s="433"/>
      <c r="F434" s="101"/>
      <c r="G434" s="112"/>
      <c r="H434" s="545"/>
      <c r="K434" s="70"/>
    </row>
    <row r="435" spans="1:11">
      <c r="A435" s="25" t="s">
        <v>822</v>
      </c>
      <c r="B435" s="106">
        <v>5.0999999999999996</v>
      </c>
      <c r="C435" s="109" t="s">
        <v>213</v>
      </c>
      <c r="D435" s="102">
        <v>2538.66</v>
      </c>
      <c r="E435" s="90" t="s">
        <v>8</v>
      </c>
      <c r="F435" s="101">
        <v>162.27000000000001</v>
      </c>
      <c r="G435" s="112">
        <f t="shared" ref="G435" si="32">ROUND(F435*D435,2)</f>
        <v>411948.36</v>
      </c>
      <c r="H435" s="545"/>
      <c r="K435" s="70"/>
    </row>
    <row r="436" spans="1:11">
      <c r="A436" s="25"/>
      <c r="B436" s="112"/>
      <c r="C436" s="109"/>
      <c r="D436" s="112"/>
      <c r="E436" s="107"/>
      <c r="F436" s="101"/>
      <c r="G436" s="112"/>
      <c r="H436" s="545"/>
      <c r="K436" s="70"/>
    </row>
    <row r="437" spans="1:11">
      <c r="A437" s="25" t="s">
        <v>823</v>
      </c>
      <c r="B437" s="111">
        <v>6</v>
      </c>
      <c r="C437" s="205" t="s">
        <v>71</v>
      </c>
      <c r="D437" s="112"/>
      <c r="E437" s="107"/>
      <c r="F437" s="101"/>
      <c r="G437" s="112"/>
      <c r="H437" s="545"/>
      <c r="K437" s="70"/>
    </row>
    <row r="438" spans="1:11">
      <c r="A438" s="25" t="s">
        <v>824</v>
      </c>
      <c r="B438" s="434">
        <v>6.1</v>
      </c>
      <c r="C438" s="109" t="s">
        <v>213</v>
      </c>
      <c r="D438" s="112">
        <v>2538.66</v>
      </c>
      <c r="E438" s="107" t="s">
        <v>8</v>
      </c>
      <c r="F438" s="101">
        <v>216.36</v>
      </c>
      <c r="G438" s="112">
        <f t="shared" ref="G438" si="33">ROUND(F438*D438,2)</f>
        <v>549264.48</v>
      </c>
      <c r="H438" s="545"/>
      <c r="K438" s="70"/>
    </row>
    <row r="439" spans="1:11">
      <c r="A439" s="25"/>
      <c r="B439" s="431"/>
      <c r="C439" s="109"/>
      <c r="D439" s="112"/>
      <c r="E439" s="107"/>
      <c r="F439" s="101"/>
      <c r="G439" s="112"/>
      <c r="H439" s="565"/>
      <c r="K439" s="70"/>
    </row>
    <row r="440" spans="1:11" ht="25.5">
      <c r="A440" s="25" t="s">
        <v>825</v>
      </c>
      <c r="B440" s="111">
        <v>7</v>
      </c>
      <c r="C440" s="205" t="s">
        <v>257</v>
      </c>
      <c r="D440" s="89">
        <v>15</v>
      </c>
      <c r="E440" s="107" t="s">
        <v>2</v>
      </c>
      <c r="F440" s="101">
        <v>16734099.82</v>
      </c>
      <c r="G440" s="112">
        <f>+D440/100*F440</f>
        <v>2510114.9700000002</v>
      </c>
      <c r="H440" s="545"/>
      <c r="K440" s="70"/>
    </row>
    <row r="441" spans="1:11">
      <c r="A441" s="25"/>
      <c r="B441" s="435"/>
      <c r="C441" s="288"/>
      <c r="D441" s="362"/>
      <c r="E441" s="421"/>
      <c r="F441" s="101"/>
      <c r="G441" s="112"/>
      <c r="H441" s="565"/>
      <c r="K441" s="70"/>
    </row>
    <row r="442" spans="1:11">
      <c r="A442" s="25" t="s">
        <v>826</v>
      </c>
      <c r="B442" s="111">
        <v>8</v>
      </c>
      <c r="C442" s="205" t="s">
        <v>258</v>
      </c>
      <c r="D442" s="112"/>
      <c r="E442" s="107"/>
      <c r="F442" s="101"/>
      <c r="G442" s="112"/>
      <c r="H442" s="545"/>
      <c r="K442" s="70"/>
    </row>
    <row r="443" spans="1:11" ht="51">
      <c r="A443" s="25" t="s">
        <v>827</v>
      </c>
      <c r="B443" s="360">
        <v>8.1</v>
      </c>
      <c r="C443" s="114" t="s">
        <v>259</v>
      </c>
      <c r="D443" s="112">
        <v>6</v>
      </c>
      <c r="E443" s="361" t="s">
        <v>35</v>
      </c>
      <c r="F443" s="101">
        <v>25391.31</v>
      </c>
      <c r="G443" s="112">
        <f t="shared" ref="G443:G445" si="34">ROUND(D443*F443,2)</f>
        <v>152347.85999999999</v>
      </c>
      <c r="H443" s="545"/>
      <c r="K443" s="70"/>
    </row>
    <row r="444" spans="1:11" ht="51">
      <c r="A444" s="25" t="s">
        <v>828</v>
      </c>
      <c r="B444" s="360">
        <v>8.1999999999999993</v>
      </c>
      <c r="C444" s="114" t="s">
        <v>90</v>
      </c>
      <c r="D444" s="112">
        <v>5</v>
      </c>
      <c r="E444" s="361" t="s">
        <v>35</v>
      </c>
      <c r="F444" s="101">
        <v>38350.69</v>
      </c>
      <c r="G444" s="112">
        <f t="shared" si="34"/>
        <v>191753.45</v>
      </c>
      <c r="H444" s="545"/>
      <c r="K444" s="70"/>
    </row>
    <row r="445" spans="1:11" ht="25.5">
      <c r="A445" s="25" t="s">
        <v>829</v>
      </c>
      <c r="B445" s="360">
        <v>8.3000000000000007</v>
      </c>
      <c r="C445" s="114" t="s">
        <v>72</v>
      </c>
      <c r="D445" s="112">
        <v>11</v>
      </c>
      <c r="E445" s="361" t="s">
        <v>35</v>
      </c>
      <c r="F445" s="101">
        <v>4444.21</v>
      </c>
      <c r="G445" s="112">
        <f t="shared" si="34"/>
        <v>48886.31</v>
      </c>
      <c r="H445" s="545"/>
      <c r="K445" s="70"/>
    </row>
    <row r="446" spans="1:11">
      <c r="A446" s="25"/>
      <c r="B446" s="360"/>
      <c r="C446" s="114"/>
      <c r="D446" s="112"/>
      <c r="E446" s="361"/>
      <c r="F446" s="101"/>
      <c r="G446" s="112"/>
      <c r="H446" s="545"/>
      <c r="K446" s="70"/>
    </row>
    <row r="447" spans="1:11">
      <c r="A447" s="25" t="s">
        <v>830</v>
      </c>
      <c r="B447" s="103">
        <v>9</v>
      </c>
      <c r="C447" s="118" t="s">
        <v>49</v>
      </c>
      <c r="D447" s="89"/>
      <c r="E447" s="90"/>
      <c r="F447" s="101"/>
      <c r="G447" s="112"/>
      <c r="H447" s="545"/>
      <c r="K447" s="70"/>
    </row>
    <row r="448" spans="1:11">
      <c r="A448" s="25" t="s">
        <v>831</v>
      </c>
      <c r="B448" s="106">
        <v>9.1</v>
      </c>
      <c r="C448" s="109" t="s">
        <v>50</v>
      </c>
      <c r="D448" s="89">
        <v>792.47</v>
      </c>
      <c r="E448" s="90" t="s">
        <v>61</v>
      </c>
      <c r="F448" s="101">
        <v>197.77</v>
      </c>
      <c r="G448" s="112">
        <f t="shared" ref="G448:G452" si="35">ROUND(D448*F448,2)</f>
        <v>156726.79</v>
      </c>
      <c r="H448" s="545"/>
      <c r="K448" s="70"/>
    </row>
    <row r="449" spans="1:11" ht="25.5">
      <c r="A449" s="25" t="s">
        <v>832</v>
      </c>
      <c r="B449" s="106">
        <v>9.1999999999999993</v>
      </c>
      <c r="C449" s="109" t="s">
        <v>73</v>
      </c>
      <c r="D449" s="89">
        <v>792.47</v>
      </c>
      <c r="E449" s="90" t="s">
        <v>61</v>
      </c>
      <c r="F449" s="101">
        <v>739.53</v>
      </c>
      <c r="G449" s="112">
        <f t="shared" si="35"/>
        <v>586055.34</v>
      </c>
      <c r="H449" s="545"/>
      <c r="K449" s="70"/>
    </row>
    <row r="450" spans="1:11">
      <c r="A450" s="25" t="s">
        <v>833</v>
      </c>
      <c r="B450" s="106">
        <v>9.3000000000000007</v>
      </c>
      <c r="C450" s="109" t="s">
        <v>212</v>
      </c>
      <c r="D450" s="89">
        <v>2734.02</v>
      </c>
      <c r="E450" s="90" t="s">
        <v>315</v>
      </c>
      <c r="F450" s="101">
        <v>23.22</v>
      </c>
      <c r="G450" s="112">
        <f t="shared" si="35"/>
        <v>63483.94</v>
      </c>
      <c r="H450" s="545"/>
      <c r="K450" s="70"/>
    </row>
    <row r="451" spans="1:11">
      <c r="A451" s="25"/>
      <c r="B451" s="439"/>
      <c r="C451" s="123"/>
      <c r="D451" s="89"/>
      <c r="E451" s="90"/>
      <c r="F451" s="101"/>
      <c r="G451" s="112"/>
      <c r="H451" s="565"/>
      <c r="K451" s="70"/>
    </row>
    <row r="452" spans="1:11" ht="76.5">
      <c r="A452" s="25" t="s">
        <v>834</v>
      </c>
      <c r="B452" s="103">
        <v>10</v>
      </c>
      <c r="C452" s="123" t="s">
        <v>283</v>
      </c>
      <c r="D452" s="89">
        <v>2538.66</v>
      </c>
      <c r="E452" s="90" t="s">
        <v>8</v>
      </c>
      <c r="F452" s="101">
        <v>153.5</v>
      </c>
      <c r="G452" s="112">
        <f t="shared" si="35"/>
        <v>389684.31</v>
      </c>
      <c r="H452" s="545"/>
      <c r="K452" s="70"/>
    </row>
    <row r="453" spans="1:11">
      <c r="A453" s="25"/>
      <c r="B453" s="440"/>
      <c r="C453" s="123"/>
      <c r="D453" s="89"/>
      <c r="E453" s="90"/>
      <c r="F453" s="101"/>
      <c r="G453" s="112"/>
      <c r="H453" s="565"/>
      <c r="K453" s="70"/>
    </row>
    <row r="454" spans="1:11" ht="25.5">
      <c r="A454" s="25" t="s">
        <v>835</v>
      </c>
      <c r="B454" s="315">
        <v>11</v>
      </c>
      <c r="C454" s="109" t="s">
        <v>75</v>
      </c>
      <c r="D454" s="124">
        <v>2538.66</v>
      </c>
      <c r="E454" s="441" t="s">
        <v>8</v>
      </c>
      <c r="F454" s="101">
        <v>83.81</v>
      </c>
      <c r="G454" s="112">
        <f t="shared" ref="G454" si="36">ROUND(D454*F454,2)</f>
        <v>212765.09</v>
      </c>
      <c r="H454" s="545"/>
      <c r="K454" s="70"/>
    </row>
    <row r="455" spans="1:11">
      <c r="A455" s="25" t="s">
        <v>836</v>
      </c>
      <c r="B455" s="442"/>
      <c r="C455" s="288" t="s">
        <v>482</v>
      </c>
      <c r="D455" s="597"/>
      <c r="E455" s="443"/>
      <c r="F455" s="443"/>
      <c r="G455" s="418">
        <f>SUM(G417:G454)</f>
        <v>24226749.149999999</v>
      </c>
      <c r="H455" s="546"/>
      <c r="K455" s="70"/>
    </row>
    <row r="456" spans="1:11">
      <c r="A456" s="25"/>
      <c r="B456" s="420"/>
      <c r="C456" s="288"/>
      <c r="D456" s="362"/>
      <c r="E456" s="421"/>
      <c r="F456" s="101"/>
      <c r="G456" s="422"/>
      <c r="H456" s="555"/>
      <c r="K456" s="70"/>
    </row>
    <row r="457" spans="1:11" ht="27">
      <c r="A457" s="25" t="s">
        <v>837</v>
      </c>
      <c r="B457" s="486" t="s">
        <v>80</v>
      </c>
      <c r="C457" s="228" t="s">
        <v>397</v>
      </c>
      <c r="D457" s="457"/>
      <c r="E457" s="457"/>
      <c r="F457" s="101"/>
      <c r="G457" s="457"/>
      <c r="H457" s="4"/>
      <c r="K457" s="70"/>
    </row>
    <row r="458" spans="1:11">
      <c r="A458" s="25"/>
      <c r="B458" s="420"/>
      <c r="C458" s="288"/>
      <c r="D458" s="362"/>
      <c r="E458" s="421"/>
      <c r="F458" s="101"/>
      <c r="G458" s="422"/>
      <c r="H458" s="555"/>
      <c r="K458" s="70"/>
    </row>
    <row r="459" spans="1:11" ht="27">
      <c r="A459" s="25" t="s">
        <v>838</v>
      </c>
      <c r="B459" s="447" t="s">
        <v>483</v>
      </c>
      <c r="C459" s="228" t="s">
        <v>398</v>
      </c>
      <c r="D459" s="457"/>
      <c r="E459" s="457"/>
      <c r="F459" s="101"/>
      <c r="G459" s="457"/>
      <c r="H459" s="4"/>
      <c r="K459" s="70"/>
    </row>
    <row r="460" spans="1:11">
      <c r="A460" s="25" t="s">
        <v>839</v>
      </c>
      <c r="B460" s="487">
        <v>1</v>
      </c>
      <c r="C460" s="291" t="s">
        <v>309</v>
      </c>
      <c r="D460" s="477">
        <v>1</v>
      </c>
      <c r="E460" s="488" t="s">
        <v>6</v>
      </c>
      <c r="F460" s="101">
        <v>36059.370000000003</v>
      </c>
      <c r="G460" s="477">
        <f t="shared" ref="G460:G475" si="37">ROUND((D460*F460),2)</f>
        <v>36059.370000000003</v>
      </c>
      <c r="H460" s="1"/>
      <c r="K460" s="70"/>
    </row>
    <row r="461" spans="1:11">
      <c r="A461" s="25"/>
      <c r="B461" s="447"/>
      <c r="C461" s="231"/>
      <c r="D461" s="89"/>
      <c r="E461" s="448"/>
      <c r="F461" s="101"/>
      <c r="G461" s="89"/>
      <c r="H461" s="1"/>
      <c r="K461" s="70"/>
    </row>
    <row r="462" spans="1:11">
      <c r="A462" s="25" t="s">
        <v>840</v>
      </c>
      <c r="B462" s="447">
        <v>2</v>
      </c>
      <c r="C462" s="228" t="s">
        <v>324</v>
      </c>
      <c r="D462" s="89">
        <v>1</v>
      </c>
      <c r="E462" s="448" t="s">
        <v>6</v>
      </c>
      <c r="F462" s="101">
        <v>135658.35</v>
      </c>
      <c r="G462" s="89">
        <f t="shared" si="37"/>
        <v>135658.35</v>
      </c>
      <c r="H462" s="1"/>
      <c r="K462" s="70"/>
    </row>
    <row r="463" spans="1:11">
      <c r="A463" s="25"/>
      <c r="B463" s="450"/>
      <c r="C463" s="231"/>
      <c r="D463" s="89"/>
      <c r="E463" s="448"/>
      <c r="F463" s="101"/>
      <c r="G463" s="89"/>
      <c r="H463" s="1"/>
      <c r="K463" s="70"/>
    </row>
    <row r="464" spans="1:11">
      <c r="A464" s="25" t="s">
        <v>841</v>
      </c>
      <c r="B464" s="447">
        <v>3</v>
      </c>
      <c r="C464" s="228" t="s">
        <v>15</v>
      </c>
      <c r="D464" s="89"/>
      <c r="E464" s="448"/>
      <c r="F464" s="101"/>
      <c r="G464" s="89"/>
      <c r="H464" s="1"/>
      <c r="K464" s="70"/>
    </row>
    <row r="465" spans="1:11">
      <c r="A465" s="25" t="s">
        <v>842</v>
      </c>
      <c r="B465" s="450">
        <v>3.1</v>
      </c>
      <c r="C465" s="231" t="s">
        <v>276</v>
      </c>
      <c r="D465" s="451">
        <v>51.66</v>
      </c>
      <c r="E465" s="448" t="s">
        <v>67</v>
      </c>
      <c r="F465" s="101">
        <v>180.88</v>
      </c>
      <c r="G465" s="89">
        <f t="shared" si="37"/>
        <v>9344.26</v>
      </c>
      <c r="H465" s="1"/>
      <c r="K465" s="70"/>
    </row>
    <row r="466" spans="1:11">
      <c r="A466" s="25" t="s">
        <v>843</v>
      </c>
      <c r="B466" s="450">
        <v>3.2</v>
      </c>
      <c r="C466" s="231" t="s">
        <v>151</v>
      </c>
      <c r="D466" s="451">
        <v>67.16</v>
      </c>
      <c r="E466" s="448" t="s">
        <v>62</v>
      </c>
      <c r="F466" s="101">
        <v>320.39999999999998</v>
      </c>
      <c r="G466" s="89">
        <f t="shared" si="37"/>
        <v>21518.06</v>
      </c>
      <c r="H466" s="1"/>
      <c r="K466" s="70"/>
    </row>
    <row r="467" spans="1:11">
      <c r="A467" s="25"/>
      <c r="B467" s="450"/>
      <c r="C467" s="231"/>
      <c r="D467" s="451"/>
      <c r="E467" s="448"/>
      <c r="F467" s="101"/>
      <c r="G467" s="89"/>
      <c r="H467" s="1"/>
      <c r="K467" s="70"/>
    </row>
    <row r="468" spans="1:11" ht="25.5">
      <c r="A468" s="25" t="s">
        <v>844</v>
      </c>
      <c r="B468" s="447">
        <v>3.3</v>
      </c>
      <c r="C468" s="228" t="s">
        <v>325</v>
      </c>
      <c r="D468" s="609"/>
      <c r="E468" s="610"/>
      <c r="F468" s="101"/>
      <c r="G468" s="89"/>
      <c r="H468" s="1"/>
      <c r="K468" s="70"/>
    </row>
    <row r="469" spans="1:11" ht="25.5">
      <c r="A469" s="25" t="s">
        <v>845</v>
      </c>
      <c r="B469" s="450" t="s">
        <v>152</v>
      </c>
      <c r="C469" s="109" t="s">
        <v>68</v>
      </c>
      <c r="D469" s="102">
        <v>5</v>
      </c>
      <c r="E469" s="448" t="s">
        <v>43</v>
      </c>
      <c r="F469" s="101">
        <v>628.92999999999995</v>
      </c>
      <c r="G469" s="89">
        <f t="shared" si="37"/>
        <v>3144.65</v>
      </c>
      <c r="H469" s="1"/>
      <c r="K469" s="70"/>
    </row>
    <row r="470" spans="1:11">
      <c r="A470" s="25" t="s">
        <v>846</v>
      </c>
      <c r="B470" s="450" t="s">
        <v>153</v>
      </c>
      <c r="C470" s="231" t="s">
        <v>154</v>
      </c>
      <c r="D470" s="89">
        <v>5</v>
      </c>
      <c r="E470" s="448" t="s">
        <v>43</v>
      </c>
      <c r="F470" s="101">
        <v>51.13</v>
      </c>
      <c r="G470" s="89">
        <f t="shared" si="37"/>
        <v>255.65</v>
      </c>
      <c r="H470" s="1"/>
      <c r="K470" s="70"/>
    </row>
    <row r="471" spans="1:11">
      <c r="A471" s="25" t="s">
        <v>847</v>
      </c>
      <c r="B471" s="450" t="s">
        <v>155</v>
      </c>
      <c r="C471" s="231" t="s">
        <v>156</v>
      </c>
      <c r="D471" s="89">
        <v>4.75</v>
      </c>
      <c r="E471" s="448" t="s">
        <v>67</v>
      </c>
      <c r="F471" s="101">
        <v>64.790000000000006</v>
      </c>
      <c r="G471" s="89">
        <f t="shared" si="37"/>
        <v>307.75</v>
      </c>
      <c r="H471" s="1"/>
      <c r="K471" s="70"/>
    </row>
    <row r="472" spans="1:11">
      <c r="A472" s="25"/>
      <c r="B472" s="450"/>
      <c r="C472" s="231"/>
      <c r="D472" s="89"/>
      <c r="E472" s="448"/>
      <c r="F472" s="101"/>
      <c r="G472" s="89"/>
      <c r="H472" s="1"/>
      <c r="K472" s="70"/>
    </row>
    <row r="473" spans="1:11" ht="25.5">
      <c r="A473" s="25" t="s">
        <v>848</v>
      </c>
      <c r="B473" s="452">
        <v>4</v>
      </c>
      <c r="C473" s="228" t="s">
        <v>323</v>
      </c>
      <c r="D473" s="89"/>
      <c r="E473" s="448"/>
      <c r="F473" s="101"/>
      <c r="G473" s="89"/>
      <c r="H473" s="1"/>
      <c r="K473" s="70"/>
    </row>
    <row r="474" spans="1:11">
      <c r="A474" s="25" t="s">
        <v>849</v>
      </c>
      <c r="B474" s="450">
        <v>4.2</v>
      </c>
      <c r="C474" s="234" t="s">
        <v>157</v>
      </c>
      <c r="D474" s="453">
        <v>34</v>
      </c>
      <c r="E474" s="448" t="s">
        <v>8</v>
      </c>
      <c r="F474" s="101">
        <v>66.239999999999995</v>
      </c>
      <c r="G474" s="89">
        <f t="shared" si="37"/>
        <v>2252.16</v>
      </c>
      <c r="H474" s="1"/>
      <c r="K474" s="70"/>
    </row>
    <row r="475" spans="1:11">
      <c r="A475" s="25" t="s">
        <v>850</v>
      </c>
      <c r="B475" s="454">
        <v>4.4000000000000004</v>
      </c>
      <c r="C475" s="234" t="s">
        <v>326</v>
      </c>
      <c r="D475" s="453">
        <v>42.84</v>
      </c>
      <c r="E475" s="448" t="s">
        <v>61</v>
      </c>
      <c r="F475" s="101">
        <v>1181.54</v>
      </c>
      <c r="G475" s="89">
        <f t="shared" si="37"/>
        <v>50617.17</v>
      </c>
      <c r="H475" s="1"/>
      <c r="K475" s="70"/>
    </row>
    <row r="476" spans="1:11">
      <c r="A476" s="25"/>
      <c r="B476" s="450"/>
      <c r="C476" s="234"/>
      <c r="D476" s="89"/>
      <c r="E476" s="448"/>
      <c r="F476" s="101"/>
      <c r="G476" s="89"/>
      <c r="H476" s="1"/>
      <c r="K476" s="70"/>
    </row>
    <row r="477" spans="1:11" ht="25.5">
      <c r="A477" s="25" t="s">
        <v>851</v>
      </c>
      <c r="B477" s="489" t="s">
        <v>484</v>
      </c>
      <c r="C477" s="536" t="s">
        <v>348</v>
      </c>
      <c r="D477" s="611"/>
      <c r="E477" s="612"/>
      <c r="F477" s="101"/>
      <c r="G477" s="613"/>
      <c r="H477" s="577"/>
      <c r="K477" s="70"/>
    </row>
    <row r="478" spans="1:11">
      <c r="A478" s="25" t="s">
        <v>852</v>
      </c>
      <c r="B478" s="455">
        <v>1</v>
      </c>
      <c r="C478" s="240" t="s">
        <v>105</v>
      </c>
      <c r="D478" s="598"/>
      <c r="E478" s="599"/>
      <c r="F478" s="101"/>
      <c r="G478" s="446"/>
      <c r="H478" s="566"/>
      <c r="K478" s="70"/>
    </row>
    <row r="479" spans="1:11">
      <c r="A479" s="25" t="s">
        <v>853</v>
      </c>
      <c r="B479" s="449">
        <v>1.1000000000000001</v>
      </c>
      <c r="C479" s="242" t="s">
        <v>205</v>
      </c>
      <c r="D479" s="598">
        <v>750</v>
      </c>
      <c r="E479" s="90" t="s">
        <v>61</v>
      </c>
      <c r="F479" s="101">
        <v>50.81</v>
      </c>
      <c r="G479" s="598">
        <f t="shared" ref="G479:G482" si="38">ROUND(D479*F479,2)</f>
        <v>38107.5</v>
      </c>
      <c r="H479" s="569"/>
      <c r="K479" s="70"/>
    </row>
    <row r="480" spans="1:11">
      <c r="A480" s="25" t="s">
        <v>854</v>
      </c>
      <c r="B480" s="449">
        <v>1.2</v>
      </c>
      <c r="C480" s="242" t="s">
        <v>216</v>
      </c>
      <c r="D480" s="598">
        <v>4</v>
      </c>
      <c r="E480" s="599" t="s">
        <v>108</v>
      </c>
      <c r="F480" s="101">
        <v>36059.370000000003</v>
      </c>
      <c r="G480" s="598">
        <f t="shared" si="38"/>
        <v>144237.48000000001</v>
      </c>
      <c r="H480" s="569"/>
      <c r="K480" s="70"/>
    </row>
    <row r="481" spans="1:11" ht="25.5">
      <c r="A481" s="25" t="s">
        <v>855</v>
      </c>
      <c r="B481" s="449">
        <v>1.3</v>
      </c>
      <c r="C481" s="109" t="s">
        <v>217</v>
      </c>
      <c r="D481" s="598">
        <v>1897.49</v>
      </c>
      <c r="E481" s="456" t="s">
        <v>65</v>
      </c>
      <c r="F481" s="101">
        <v>234.66</v>
      </c>
      <c r="G481" s="598">
        <f t="shared" si="38"/>
        <v>445265</v>
      </c>
      <c r="H481" s="569"/>
      <c r="K481" s="70"/>
    </row>
    <row r="482" spans="1:11" ht="25.5">
      <c r="A482" s="25" t="s">
        <v>856</v>
      </c>
      <c r="B482" s="449">
        <v>1.4</v>
      </c>
      <c r="C482" s="242" t="s">
        <v>264</v>
      </c>
      <c r="D482" s="598">
        <v>2466.7399999999998</v>
      </c>
      <c r="E482" s="599" t="s">
        <v>62</v>
      </c>
      <c r="F482" s="101">
        <v>320.39999999999998</v>
      </c>
      <c r="G482" s="598">
        <f t="shared" si="38"/>
        <v>790343.5</v>
      </c>
      <c r="H482" s="569"/>
      <c r="K482" s="70"/>
    </row>
    <row r="483" spans="1:11">
      <c r="A483" s="25"/>
      <c r="B483" s="490"/>
      <c r="C483" s="537"/>
      <c r="D483" s="611"/>
      <c r="E483" s="614"/>
      <c r="F483" s="101"/>
      <c r="G483" s="491"/>
      <c r="H483" s="578"/>
      <c r="K483" s="70"/>
    </row>
    <row r="484" spans="1:11">
      <c r="A484" s="25" t="s">
        <v>857</v>
      </c>
      <c r="B484" s="489">
        <v>2</v>
      </c>
      <c r="C484" s="538" t="s">
        <v>106</v>
      </c>
      <c r="D484" s="615"/>
      <c r="E484" s="616"/>
      <c r="F484" s="101"/>
      <c r="G484" s="491"/>
      <c r="H484" s="578"/>
      <c r="K484" s="70"/>
    </row>
    <row r="485" spans="1:11">
      <c r="A485" s="25" t="s">
        <v>858</v>
      </c>
      <c r="B485" s="449">
        <v>2.1</v>
      </c>
      <c r="C485" s="244" t="s">
        <v>223</v>
      </c>
      <c r="D485" s="598">
        <v>81.61</v>
      </c>
      <c r="E485" s="456" t="s">
        <v>65</v>
      </c>
      <c r="F485" s="101">
        <v>401.91</v>
      </c>
      <c r="G485" s="598">
        <f t="shared" ref="G485:G487" si="39">ROUND(D485*F485,2)</f>
        <v>32799.879999999997</v>
      </c>
      <c r="H485" s="569"/>
      <c r="K485" s="70"/>
    </row>
    <row r="486" spans="1:11" ht="25.5">
      <c r="A486" s="25" t="s">
        <v>859</v>
      </c>
      <c r="B486" s="449">
        <v>2.2000000000000002</v>
      </c>
      <c r="C486" s="109" t="s">
        <v>215</v>
      </c>
      <c r="D486" s="598">
        <v>24.48</v>
      </c>
      <c r="E486" s="456" t="s">
        <v>150</v>
      </c>
      <c r="F486" s="101">
        <v>143.77000000000001</v>
      </c>
      <c r="G486" s="598">
        <f t="shared" si="39"/>
        <v>3519.49</v>
      </c>
      <c r="H486" s="569"/>
      <c r="K486" s="70"/>
    </row>
    <row r="487" spans="1:11" ht="25.5">
      <c r="A487" s="25" t="s">
        <v>860</v>
      </c>
      <c r="B487" s="449">
        <v>2.2999999999999998</v>
      </c>
      <c r="C487" s="242" t="s">
        <v>264</v>
      </c>
      <c r="D487" s="598">
        <v>74.27</v>
      </c>
      <c r="E487" s="599" t="s">
        <v>62</v>
      </c>
      <c r="F487" s="101">
        <v>320.39999999999998</v>
      </c>
      <c r="G487" s="598">
        <f t="shared" si="39"/>
        <v>23796.11</v>
      </c>
      <c r="H487" s="569"/>
      <c r="K487" s="70"/>
    </row>
    <row r="488" spans="1:11">
      <c r="A488" s="25"/>
      <c r="B488" s="492"/>
      <c r="C488" s="244"/>
      <c r="D488" s="493"/>
      <c r="E488" s="494"/>
      <c r="F488" s="101"/>
      <c r="G488" s="491"/>
      <c r="H488" s="578"/>
      <c r="K488" s="70"/>
    </row>
    <row r="489" spans="1:11">
      <c r="A489" s="25" t="s">
        <v>861</v>
      </c>
      <c r="B489" s="495">
        <v>3</v>
      </c>
      <c r="C489" s="281" t="s">
        <v>159</v>
      </c>
      <c r="D489" s="493"/>
      <c r="E489" s="494"/>
      <c r="F489" s="101"/>
      <c r="G489" s="491"/>
      <c r="H489" s="578"/>
      <c r="K489" s="70"/>
    </row>
    <row r="490" spans="1:11" ht="25.5">
      <c r="A490" s="25" t="s">
        <v>862</v>
      </c>
      <c r="B490" s="457">
        <v>3.1</v>
      </c>
      <c r="C490" s="234" t="s">
        <v>327</v>
      </c>
      <c r="D490" s="493">
        <v>64.84</v>
      </c>
      <c r="E490" s="494" t="s">
        <v>43</v>
      </c>
      <c r="F490" s="101">
        <v>18933.12</v>
      </c>
      <c r="G490" s="491">
        <f t="shared" ref="G490:G552" si="40">+ROUND(D490*F490,2)</f>
        <v>1227623.5</v>
      </c>
      <c r="H490" s="578"/>
      <c r="K490" s="70"/>
    </row>
    <row r="491" spans="1:11">
      <c r="A491" s="25" t="s">
        <v>863</v>
      </c>
      <c r="B491" s="457">
        <v>3.2</v>
      </c>
      <c r="C491" s="244" t="s">
        <v>328</v>
      </c>
      <c r="D491" s="496">
        <v>2.4</v>
      </c>
      <c r="E491" s="494" t="s">
        <v>43</v>
      </c>
      <c r="F491" s="101">
        <v>16080.52</v>
      </c>
      <c r="G491" s="491">
        <f t="shared" si="40"/>
        <v>38593.25</v>
      </c>
      <c r="H491" s="578"/>
      <c r="K491" s="70"/>
    </row>
    <row r="492" spans="1:11">
      <c r="A492" s="25" t="s">
        <v>864</v>
      </c>
      <c r="B492" s="457">
        <v>3.3</v>
      </c>
      <c r="C492" s="244" t="s">
        <v>329</v>
      </c>
      <c r="D492" s="493">
        <v>36.770000000000003</v>
      </c>
      <c r="E492" s="494" t="s">
        <v>43</v>
      </c>
      <c r="F492" s="101">
        <v>18025.52</v>
      </c>
      <c r="G492" s="491">
        <f t="shared" si="40"/>
        <v>662798.37</v>
      </c>
      <c r="H492" s="578"/>
      <c r="K492" s="70"/>
    </row>
    <row r="493" spans="1:11">
      <c r="A493" s="25" t="s">
        <v>865</v>
      </c>
      <c r="B493" s="457">
        <v>3.4</v>
      </c>
      <c r="C493" s="244" t="s">
        <v>332</v>
      </c>
      <c r="D493" s="493">
        <v>2.2999999999999998</v>
      </c>
      <c r="E493" s="494" t="s">
        <v>43</v>
      </c>
      <c r="F493" s="101">
        <v>32809.25</v>
      </c>
      <c r="G493" s="491">
        <f t="shared" si="40"/>
        <v>75461.279999999999</v>
      </c>
      <c r="H493" s="578"/>
      <c r="K493" s="70"/>
    </row>
    <row r="494" spans="1:11">
      <c r="A494" s="25" t="s">
        <v>866</v>
      </c>
      <c r="B494" s="457">
        <v>3.5</v>
      </c>
      <c r="C494" s="244" t="s">
        <v>330</v>
      </c>
      <c r="D494" s="493">
        <v>6.16</v>
      </c>
      <c r="E494" s="494" t="s">
        <v>43</v>
      </c>
      <c r="F494" s="101">
        <v>35790.379999999997</v>
      </c>
      <c r="G494" s="491">
        <f t="shared" si="40"/>
        <v>220468.74</v>
      </c>
      <c r="H494" s="578"/>
      <c r="K494" s="70"/>
    </row>
    <row r="495" spans="1:11">
      <c r="A495" s="25" t="s">
        <v>867</v>
      </c>
      <c r="B495" s="457">
        <v>3.6</v>
      </c>
      <c r="C495" s="244" t="s">
        <v>331</v>
      </c>
      <c r="D495" s="493">
        <v>35.33</v>
      </c>
      <c r="E495" s="494" t="s">
        <v>43</v>
      </c>
      <c r="F495" s="101">
        <v>8467.07</v>
      </c>
      <c r="G495" s="491">
        <f t="shared" si="40"/>
        <v>299141.58</v>
      </c>
      <c r="H495" s="578"/>
      <c r="K495" s="70"/>
    </row>
    <row r="496" spans="1:11">
      <c r="A496" s="25" t="s">
        <v>868</v>
      </c>
      <c r="B496" s="457">
        <v>3.7</v>
      </c>
      <c r="C496" s="244" t="s">
        <v>333</v>
      </c>
      <c r="D496" s="493">
        <v>133.71</v>
      </c>
      <c r="E496" s="494" t="s">
        <v>43</v>
      </c>
      <c r="F496" s="101">
        <v>25084.43</v>
      </c>
      <c r="G496" s="491">
        <f t="shared" si="40"/>
        <v>3354039.14</v>
      </c>
      <c r="H496" s="578"/>
      <c r="K496" s="70"/>
    </row>
    <row r="497" spans="1:11">
      <c r="A497" s="25" t="s">
        <v>869</v>
      </c>
      <c r="B497" s="457">
        <v>3.8</v>
      </c>
      <c r="C497" s="244" t="s">
        <v>334</v>
      </c>
      <c r="D497" s="493">
        <v>4.7</v>
      </c>
      <c r="E497" s="494" t="s">
        <v>43</v>
      </c>
      <c r="F497" s="101">
        <v>24630.47</v>
      </c>
      <c r="G497" s="491">
        <f t="shared" si="40"/>
        <v>115763.21</v>
      </c>
      <c r="H497" s="578"/>
      <c r="K497" s="70"/>
    </row>
    <row r="498" spans="1:11">
      <c r="A498" s="25" t="s">
        <v>870</v>
      </c>
      <c r="B498" s="457">
        <v>3.9</v>
      </c>
      <c r="C498" s="244" t="s">
        <v>335</v>
      </c>
      <c r="D498" s="493">
        <v>30.16</v>
      </c>
      <c r="E498" s="494" t="s">
        <v>43</v>
      </c>
      <c r="F498" s="101">
        <v>18401.7</v>
      </c>
      <c r="G498" s="491">
        <f t="shared" si="40"/>
        <v>554995.27</v>
      </c>
      <c r="H498" s="578"/>
      <c r="K498" s="70"/>
    </row>
    <row r="499" spans="1:11">
      <c r="A499" s="25" t="s">
        <v>871</v>
      </c>
      <c r="B499" s="497">
        <v>3.1</v>
      </c>
      <c r="C499" s="244" t="s">
        <v>336</v>
      </c>
      <c r="D499" s="493">
        <v>0.03</v>
      </c>
      <c r="E499" s="494" t="s">
        <v>43</v>
      </c>
      <c r="F499" s="101">
        <v>147996.62</v>
      </c>
      <c r="G499" s="491">
        <f t="shared" si="40"/>
        <v>4439.8999999999996</v>
      </c>
      <c r="H499" s="578"/>
      <c r="K499" s="70"/>
    </row>
    <row r="500" spans="1:11" ht="25.5">
      <c r="A500" s="25" t="s">
        <v>872</v>
      </c>
      <c r="B500" s="497">
        <v>3.11</v>
      </c>
      <c r="C500" s="234" t="s">
        <v>337</v>
      </c>
      <c r="D500" s="493">
        <v>11.75</v>
      </c>
      <c r="E500" s="494" t="s">
        <v>43</v>
      </c>
      <c r="F500" s="101">
        <v>3359.97</v>
      </c>
      <c r="G500" s="491">
        <f t="shared" si="40"/>
        <v>39479.65</v>
      </c>
      <c r="H500" s="578"/>
      <c r="K500" s="70"/>
    </row>
    <row r="501" spans="1:11">
      <c r="A501" s="25"/>
      <c r="B501" s="492"/>
      <c r="C501" s="244"/>
      <c r="D501" s="493"/>
      <c r="E501" s="494"/>
      <c r="F501" s="101"/>
      <c r="G501" s="491"/>
      <c r="H501" s="578"/>
      <c r="K501" s="70"/>
    </row>
    <row r="502" spans="1:11" ht="38.25">
      <c r="A502" s="25" t="s">
        <v>873</v>
      </c>
      <c r="B502" s="455">
        <v>4</v>
      </c>
      <c r="C502" s="240" t="s">
        <v>136</v>
      </c>
      <c r="D502" s="493">
        <v>339.29</v>
      </c>
      <c r="E502" s="90" t="s">
        <v>61</v>
      </c>
      <c r="F502" s="101">
        <v>615.45000000000005</v>
      </c>
      <c r="G502" s="603">
        <f>+F502*D502</f>
        <v>208816.03</v>
      </c>
      <c r="H502" s="570"/>
      <c r="K502" s="70"/>
    </row>
    <row r="503" spans="1:11">
      <c r="A503" s="25"/>
      <c r="B503" s="455"/>
      <c r="C503" s="240"/>
      <c r="D503" s="598"/>
      <c r="E503" s="599"/>
      <c r="F503" s="101"/>
      <c r="G503" s="603"/>
      <c r="H503" s="570"/>
      <c r="K503" s="70"/>
    </row>
    <row r="504" spans="1:11">
      <c r="A504" s="25" t="s">
        <v>874</v>
      </c>
      <c r="B504" s="495">
        <v>5</v>
      </c>
      <c r="C504" s="281" t="s">
        <v>124</v>
      </c>
      <c r="D504" s="493"/>
      <c r="E504" s="494"/>
      <c r="F504" s="101"/>
      <c r="G504" s="491"/>
      <c r="H504" s="578"/>
      <c r="K504" s="70"/>
    </row>
    <row r="505" spans="1:11">
      <c r="A505" s="25" t="s">
        <v>875</v>
      </c>
      <c r="B505" s="457">
        <v>5.0999999999999996</v>
      </c>
      <c r="C505" s="244" t="s">
        <v>44</v>
      </c>
      <c r="D505" s="493">
        <v>1494.01</v>
      </c>
      <c r="E505" s="494" t="s">
        <v>61</v>
      </c>
      <c r="F505" s="101">
        <v>77.78</v>
      </c>
      <c r="G505" s="491">
        <f t="shared" ref="G505" si="41">+ROUND(D505*F505,2)</f>
        <v>116204.1</v>
      </c>
      <c r="H505" s="578"/>
      <c r="K505" s="70"/>
    </row>
    <row r="506" spans="1:11">
      <c r="A506" s="25" t="s">
        <v>876</v>
      </c>
      <c r="B506" s="457">
        <v>5.2</v>
      </c>
      <c r="C506" s="244" t="s">
        <v>235</v>
      </c>
      <c r="D506" s="493">
        <v>1154.72</v>
      </c>
      <c r="E506" s="494" t="s">
        <v>61</v>
      </c>
      <c r="F506" s="101">
        <v>338.22</v>
      </c>
      <c r="G506" s="491">
        <f t="shared" si="40"/>
        <v>390549.4</v>
      </c>
      <c r="H506" s="578"/>
      <c r="K506" s="70"/>
    </row>
    <row r="507" spans="1:11">
      <c r="A507" s="25" t="s">
        <v>877</v>
      </c>
      <c r="B507" s="457">
        <v>5.3</v>
      </c>
      <c r="C507" s="244" t="s">
        <v>110</v>
      </c>
      <c r="D507" s="493">
        <v>339.29</v>
      </c>
      <c r="E507" s="494" t="s">
        <v>61</v>
      </c>
      <c r="F507" s="101">
        <v>488</v>
      </c>
      <c r="G507" s="491">
        <f t="shared" si="40"/>
        <v>165573.51999999999</v>
      </c>
      <c r="H507" s="578"/>
      <c r="K507" s="70"/>
    </row>
    <row r="508" spans="1:11">
      <c r="A508" s="25" t="s">
        <v>878</v>
      </c>
      <c r="B508" s="457">
        <v>5.4</v>
      </c>
      <c r="C508" s="244" t="s">
        <v>236</v>
      </c>
      <c r="D508" s="493">
        <v>183.85</v>
      </c>
      <c r="E508" s="494" t="s">
        <v>61</v>
      </c>
      <c r="F508" s="101">
        <v>980.44</v>
      </c>
      <c r="G508" s="491">
        <f t="shared" si="40"/>
        <v>180253.89</v>
      </c>
      <c r="H508" s="578"/>
      <c r="K508" s="70"/>
    </row>
    <row r="509" spans="1:11">
      <c r="A509" s="25" t="s">
        <v>879</v>
      </c>
      <c r="B509" s="457">
        <v>5.5</v>
      </c>
      <c r="C509" s="244" t="s">
        <v>221</v>
      </c>
      <c r="D509" s="493">
        <v>201.06</v>
      </c>
      <c r="E509" s="494" t="s">
        <v>61</v>
      </c>
      <c r="F509" s="101">
        <v>980.44</v>
      </c>
      <c r="G509" s="491">
        <f t="shared" si="40"/>
        <v>197127.27</v>
      </c>
      <c r="H509" s="578"/>
      <c r="K509" s="70"/>
    </row>
    <row r="510" spans="1:11">
      <c r="A510" s="25" t="s">
        <v>880</v>
      </c>
      <c r="B510" s="457">
        <v>5.6</v>
      </c>
      <c r="C510" s="244" t="s">
        <v>45</v>
      </c>
      <c r="D510" s="493">
        <v>191.71</v>
      </c>
      <c r="E510" s="494" t="s">
        <v>8</v>
      </c>
      <c r="F510" s="101">
        <v>101.47</v>
      </c>
      <c r="G510" s="491">
        <f t="shared" si="40"/>
        <v>19452.810000000001</v>
      </c>
      <c r="H510" s="578"/>
      <c r="K510" s="70"/>
    </row>
    <row r="511" spans="1:11">
      <c r="A511" s="25" t="s">
        <v>881</v>
      </c>
      <c r="B511" s="457">
        <v>5.7</v>
      </c>
      <c r="C511" s="244" t="s">
        <v>160</v>
      </c>
      <c r="D511" s="493">
        <v>50.27</v>
      </c>
      <c r="E511" s="494" t="s">
        <v>8</v>
      </c>
      <c r="F511" s="101">
        <v>133.62</v>
      </c>
      <c r="G511" s="491">
        <f t="shared" si="40"/>
        <v>6717.08</v>
      </c>
      <c r="H511" s="578"/>
      <c r="K511" s="70"/>
    </row>
    <row r="512" spans="1:11">
      <c r="A512" s="25" t="s">
        <v>882</v>
      </c>
      <c r="B512" s="457">
        <v>5.8</v>
      </c>
      <c r="C512" s="244" t="s">
        <v>239</v>
      </c>
      <c r="D512" s="493">
        <v>339.29</v>
      </c>
      <c r="E512" s="494" t="s">
        <v>61</v>
      </c>
      <c r="F512" s="101">
        <v>424.83</v>
      </c>
      <c r="G512" s="491">
        <f t="shared" si="40"/>
        <v>144140.57</v>
      </c>
      <c r="H512" s="578"/>
      <c r="K512" s="70"/>
    </row>
    <row r="513" spans="1:11">
      <c r="A513" s="25"/>
      <c r="B513" s="459"/>
      <c r="C513" s="247"/>
      <c r="D513" s="477"/>
      <c r="E513" s="498"/>
      <c r="F513" s="101"/>
      <c r="G513" s="476"/>
      <c r="H513" s="76"/>
      <c r="K513" s="70"/>
    </row>
    <row r="514" spans="1:11">
      <c r="A514" s="25" t="s">
        <v>883</v>
      </c>
      <c r="B514" s="480">
        <v>6</v>
      </c>
      <c r="C514" s="281" t="s">
        <v>161</v>
      </c>
      <c r="D514" s="493"/>
      <c r="E514" s="494"/>
      <c r="F514" s="101"/>
      <c r="G514" s="491"/>
      <c r="H514" s="578"/>
      <c r="K514" s="70"/>
    </row>
    <row r="515" spans="1:11">
      <c r="A515" s="25" t="s">
        <v>884</v>
      </c>
      <c r="B515" s="499">
        <v>6.1</v>
      </c>
      <c r="C515" s="244" t="s">
        <v>162</v>
      </c>
      <c r="D515" s="493">
        <v>281.02999999999997</v>
      </c>
      <c r="E515" s="494" t="s">
        <v>43</v>
      </c>
      <c r="F515" s="101">
        <v>572.44000000000005</v>
      </c>
      <c r="G515" s="491">
        <f t="shared" si="40"/>
        <v>160872.81</v>
      </c>
      <c r="H515" s="578"/>
      <c r="K515" s="70"/>
    </row>
    <row r="516" spans="1:11">
      <c r="A516" s="25" t="s">
        <v>885</v>
      </c>
      <c r="B516" s="457">
        <v>6.2</v>
      </c>
      <c r="C516" s="244" t="s">
        <v>163</v>
      </c>
      <c r="D516" s="493">
        <v>201.06</v>
      </c>
      <c r="E516" s="494" t="s">
        <v>8</v>
      </c>
      <c r="F516" s="101">
        <v>626.75</v>
      </c>
      <c r="G516" s="491">
        <f t="shared" si="40"/>
        <v>126014.36</v>
      </c>
      <c r="H516" s="578"/>
      <c r="K516" s="70"/>
    </row>
    <row r="517" spans="1:11">
      <c r="A517" s="25"/>
      <c r="B517" s="492"/>
      <c r="C517" s="244"/>
      <c r="D517" s="493"/>
      <c r="E517" s="494"/>
      <c r="F517" s="101"/>
      <c r="G517" s="491"/>
      <c r="H517" s="578"/>
      <c r="K517" s="70"/>
    </row>
    <row r="518" spans="1:11" ht="51">
      <c r="A518" s="25" t="s">
        <v>886</v>
      </c>
      <c r="B518" s="495">
        <v>7</v>
      </c>
      <c r="C518" s="264" t="s">
        <v>338</v>
      </c>
      <c r="D518" s="493"/>
      <c r="E518" s="494"/>
      <c r="F518" s="101"/>
      <c r="G518" s="491"/>
      <c r="H518" s="578"/>
      <c r="K518" s="70"/>
    </row>
    <row r="519" spans="1:11">
      <c r="A519" s="25" t="s">
        <v>887</v>
      </c>
      <c r="B519" s="457">
        <v>7.1</v>
      </c>
      <c r="C519" s="244" t="s">
        <v>164</v>
      </c>
      <c r="D519" s="493">
        <v>3</v>
      </c>
      <c r="E519" s="494" t="s">
        <v>35</v>
      </c>
      <c r="F519" s="101">
        <v>26192.47</v>
      </c>
      <c r="G519" s="491">
        <f t="shared" si="40"/>
        <v>78577.41</v>
      </c>
      <c r="H519" s="578"/>
      <c r="K519" s="70"/>
    </row>
    <row r="520" spans="1:11">
      <c r="A520" s="25" t="s">
        <v>888</v>
      </c>
      <c r="B520" s="457">
        <v>7.2</v>
      </c>
      <c r="C520" s="244" t="s">
        <v>165</v>
      </c>
      <c r="D520" s="493">
        <v>2</v>
      </c>
      <c r="E520" s="494" t="s">
        <v>35</v>
      </c>
      <c r="F520" s="101">
        <v>22594.35</v>
      </c>
      <c r="G520" s="491">
        <f t="shared" si="40"/>
        <v>45188.7</v>
      </c>
      <c r="H520" s="578"/>
      <c r="K520" s="70"/>
    </row>
    <row r="521" spans="1:11">
      <c r="A521" s="25" t="s">
        <v>889</v>
      </c>
      <c r="B521" s="457">
        <v>7.3</v>
      </c>
      <c r="C521" s="244" t="s">
        <v>166</v>
      </c>
      <c r="D521" s="493">
        <v>2</v>
      </c>
      <c r="E521" s="494" t="s">
        <v>35</v>
      </c>
      <c r="F521" s="101">
        <v>33219.629999999997</v>
      </c>
      <c r="G521" s="491">
        <f t="shared" si="40"/>
        <v>66439.259999999995</v>
      </c>
      <c r="H521" s="578"/>
      <c r="K521" s="70"/>
    </row>
    <row r="522" spans="1:11">
      <c r="A522" s="25" t="s">
        <v>890</v>
      </c>
      <c r="B522" s="457">
        <v>7.4</v>
      </c>
      <c r="C522" s="244" t="s">
        <v>167</v>
      </c>
      <c r="D522" s="493">
        <v>4</v>
      </c>
      <c r="E522" s="494" t="s">
        <v>35</v>
      </c>
      <c r="F522" s="101">
        <v>5362.3</v>
      </c>
      <c r="G522" s="491">
        <f t="shared" si="40"/>
        <v>21449.200000000001</v>
      </c>
      <c r="H522" s="578"/>
      <c r="K522" s="70"/>
    </row>
    <row r="523" spans="1:11">
      <c r="A523" s="25" t="s">
        <v>891</v>
      </c>
      <c r="B523" s="457">
        <v>7.5</v>
      </c>
      <c r="C523" s="244" t="s">
        <v>168</v>
      </c>
      <c r="D523" s="493">
        <v>4</v>
      </c>
      <c r="E523" s="494" t="s">
        <v>35</v>
      </c>
      <c r="F523" s="101">
        <v>28197.48</v>
      </c>
      <c r="G523" s="491">
        <f t="shared" si="40"/>
        <v>112789.92</v>
      </c>
      <c r="H523" s="578"/>
      <c r="K523" s="70"/>
    </row>
    <row r="524" spans="1:11">
      <c r="A524" s="25" t="s">
        <v>893</v>
      </c>
      <c r="B524" s="457">
        <v>7.6</v>
      </c>
      <c r="C524" s="244" t="s">
        <v>169</v>
      </c>
      <c r="D524" s="493">
        <v>1</v>
      </c>
      <c r="E524" s="494" t="s">
        <v>35</v>
      </c>
      <c r="F524" s="101">
        <v>9441.4699999999993</v>
      </c>
      <c r="G524" s="491">
        <f t="shared" si="40"/>
        <v>9441.4699999999993</v>
      </c>
      <c r="H524" s="578"/>
      <c r="K524" s="70"/>
    </row>
    <row r="525" spans="1:11">
      <c r="A525" s="25" t="s">
        <v>894</v>
      </c>
      <c r="B525" s="457">
        <v>7.7</v>
      </c>
      <c r="C525" s="244" t="s">
        <v>170</v>
      </c>
      <c r="D525" s="493">
        <v>2</v>
      </c>
      <c r="E525" s="494" t="s">
        <v>35</v>
      </c>
      <c r="F525" s="101">
        <v>24595.74</v>
      </c>
      <c r="G525" s="491">
        <f t="shared" si="40"/>
        <v>49191.48</v>
      </c>
      <c r="H525" s="578"/>
      <c r="K525" s="70"/>
    </row>
    <row r="526" spans="1:11">
      <c r="A526" s="25" t="s">
        <v>895</v>
      </c>
      <c r="B526" s="457">
        <v>7.8</v>
      </c>
      <c r="C526" s="244" t="s">
        <v>171</v>
      </c>
      <c r="D526" s="493">
        <v>2</v>
      </c>
      <c r="E526" s="494" t="s">
        <v>35</v>
      </c>
      <c r="F526" s="101">
        <v>10066.469999999999</v>
      </c>
      <c r="G526" s="491">
        <f t="shared" si="40"/>
        <v>20132.939999999999</v>
      </c>
      <c r="H526" s="578"/>
      <c r="K526" s="70"/>
    </row>
    <row r="527" spans="1:11">
      <c r="A527" s="25" t="s">
        <v>896</v>
      </c>
      <c r="B527" s="457">
        <v>7.9</v>
      </c>
      <c r="C527" s="244" t="s">
        <v>172</v>
      </c>
      <c r="D527" s="493">
        <v>1</v>
      </c>
      <c r="E527" s="494" t="s">
        <v>35</v>
      </c>
      <c r="F527" s="101">
        <v>14307.58</v>
      </c>
      <c r="G527" s="491">
        <f t="shared" si="40"/>
        <v>14307.58</v>
      </c>
      <c r="H527" s="578"/>
      <c r="K527" s="70"/>
    </row>
    <row r="528" spans="1:11">
      <c r="A528" s="25" t="s">
        <v>897</v>
      </c>
      <c r="B528" s="497">
        <v>7.1</v>
      </c>
      <c r="C528" s="244" t="s">
        <v>173</v>
      </c>
      <c r="D528" s="493">
        <v>1</v>
      </c>
      <c r="E528" s="494" t="s">
        <v>35</v>
      </c>
      <c r="F528" s="101">
        <v>14628.8</v>
      </c>
      <c r="G528" s="491">
        <f t="shared" si="40"/>
        <v>14628.8</v>
      </c>
      <c r="H528" s="578"/>
      <c r="K528" s="70"/>
    </row>
    <row r="529" spans="1:11">
      <c r="A529" s="25" t="s">
        <v>898</v>
      </c>
      <c r="B529" s="457">
        <v>7.11</v>
      </c>
      <c r="C529" s="244" t="s">
        <v>174</v>
      </c>
      <c r="D529" s="493">
        <v>1</v>
      </c>
      <c r="E529" s="494" t="s">
        <v>35</v>
      </c>
      <c r="F529" s="101">
        <v>38357.599999999999</v>
      </c>
      <c r="G529" s="491">
        <f t="shared" si="40"/>
        <v>38357.599999999999</v>
      </c>
      <c r="H529" s="578"/>
      <c r="K529" s="70"/>
    </row>
    <row r="530" spans="1:11">
      <c r="A530" s="25" t="s">
        <v>899</v>
      </c>
      <c r="B530" s="497">
        <v>7.12</v>
      </c>
      <c r="C530" s="244" t="s">
        <v>339</v>
      </c>
      <c r="D530" s="493">
        <v>3</v>
      </c>
      <c r="E530" s="494" t="s">
        <v>35</v>
      </c>
      <c r="F530" s="101">
        <v>14721.4</v>
      </c>
      <c r="G530" s="491">
        <f t="shared" si="40"/>
        <v>44164.2</v>
      </c>
      <c r="H530" s="578"/>
      <c r="K530" s="70"/>
    </row>
    <row r="531" spans="1:11">
      <c r="A531" s="25" t="s">
        <v>900</v>
      </c>
      <c r="B531" s="457">
        <v>7.13</v>
      </c>
      <c r="C531" s="244" t="s">
        <v>340</v>
      </c>
      <c r="D531" s="493">
        <v>1</v>
      </c>
      <c r="E531" s="494" t="s">
        <v>35</v>
      </c>
      <c r="F531" s="101">
        <v>5050.3999999999996</v>
      </c>
      <c r="G531" s="491">
        <f t="shared" si="40"/>
        <v>5050.3999999999996</v>
      </c>
      <c r="H531" s="578"/>
      <c r="K531" s="70"/>
    </row>
    <row r="532" spans="1:11">
      <c r="A532" s="25" t="s">
        <v>901</v>
      </c>
      <c r="B532" s="497">
        <v>7.14</v>
      </c>
      <c r="C532" s="244" t="s">
        <v>237</v>
      </c>
      <c r="D532" s="493">
        <v>3</v>
      </c>
      <c r="E532" s="494" t="s">
        <v>35</v>
      </c>
      <c r="F532" s="101">
        <v>152556.85999999999</v>
      </c>
      <c r="G532" s="491">
        <f t="shared" si="40"/>
        <v>457670.58</v>
      </c>
      <c r="H532" s="578"/>
      <c r="K532" s="70"/>
    </row>
    <row r="533" spans="1:11">
      <c r="A533" s="25" t="s">
        <v>902</v>
      </c>
      <c r="B533" s="457">
        <v>7.15</v>
      </c>
      <c r="C533" s="244" t="s">
        <v>238</v>
      </c>
      <c r="D533" s="493">
        <v>1</v>
      </c>
      <c r="E533" s="494" t="s">
        <v>35</v>
      </c>
      <c r="F533" s="101">
        <v>47900.19</v>
      </c>
      <c r="G533" s="491">
        <f t="shared" si="40"/>
        <v>47900.19</v>
      </c>
      <c r="H533" s="578"/>
      <c r="K533" s="70"/>
    </row>
    <row r="534" spans="1:11">
      <c r="A534" s="25" t="s">
        <v>903</v>
      </c>
      <c r="B534" s="497">
        <v>7.16</v>
      </c>
      <c r="C534" s="244" t="s">
        <v>175</v>
      </c>
      <c r="D534" s="493">
        <v>15</v>
      </c>
      <c r="E534" s="494" t="s">
        <v>8</v>
      </c>
      <c r="F534" s="101">
        <v>11024.46</v>
      </c>
      <c r="G534" s="491">
        <f t="shared" si="40"/>
        <v>165366.9</v>
      </c>
      <c r="H534" s="578"/>
      <c r="K534" s="70"/>
    </row>
    <row r="535" spans="1:11">
      <c r="A535" s="25" t="s">
        <v>904</v>
      </c>
      <c r="B535" s="457">
        <v>7.17</v>
      </c>
      <c r="C535" s="244" t="s">
        <v>176</v>
      </c>
      <c r="D535" s="493">
        <v>15</v>
      </c>
      <c r="E535" s="494" t="s">
        <v>8</v>
      </c>
      <c r="F535" s="101">
        <v>7363.48</v>
      </c>
      <c r="G535" s="491">
        <f t="shared" si="40"/>
        <v>110452.2</v>
      </c>
      <c r="H535" s="578"/>
      <c r="K535" s="70"/>
    </row>
    <row r="536" spans="1:11">
      <c r="A536" s="25" t="s">
        <v>905</v>
      </c>
      <c r="B536" s="497">
        <v>7.1800000000000104</v>
      </c>
      <c r="C536" s="244" t="s">
        <v>177</v>
      </c>
      <c r="D536" s="493">
        <v>160</v>
      </c>
      <c r="E536" s="494" t="s">
        <v>35</v>
      </c>
      <c r="F536" s="101">
        <v>177</v>
      </c>
      <c r="G536" s="491">
        <f t="shared" si="40"/>
        <v>28320</v>
      </c>
      <c r="H536" s="578"/>
      <c r="K536" s="70"/>
    </row>
    <row r="537" spans="1:11">
      <c r="A537" s="25" t="s">
        <v>906</v>
      </c>
      <c r="B537" s="457">
        <v>7.1900000000000102</v>
      </c>
      <c r="C537" s="244" t="s">
        <v>178</v>
      </c>
      <c r="D537" s="493">
        <v>48</v>
      </c>
      <c r="E537" s="494" t="s">
        <v>35</v>
      </c>
      <c r="F537" s="101">
        <v>73.83</v>
      </c>
      <c r="G537" s="491">
        <f t="shared" si="40"/>
        <v>3543.84</v>
      </c>
      <c r="H537" s="578"/>
      <c r="K537" s="70"/>
    </row>
    <row r="538" spans="1:11">
      <c r="A538" s="25" t="s">
        <v>907</v>
      </c>
      <c r="B538" s="497">
        <v>7.2000000000000099</v>
      </c>
      <c r="C538" s="244" t="s">
        <v>179</v>
      </c>
      <c r="D538" s="493">
        <v>8</v>
      </c>
      <c r="E538" s="494" t="s">
        <v>35</v>
      </c>
      <c r="F538" s="101">
        <v>1018.8</v>
      </c>
      <c r="G538" s="491">
        <f t="shared" si="40"/>
        <v>8150.4</v>
      </c>
      <c r="H538" s="578"/>
      <c r="K538" s="70"/>
    </row>
    <row r="539" spans="1:11">
      <c r="A539" s="25" t="s">
        <v>908</v>
      </c>
      <c r="B539" s="457">
        <v>7.2100000000000097</v>
      </c>
      <c r="C539" s="244" t="s">
        <v>180</v>
      </c>
      <c r="D539" s="493">
        <v>3</v>
      </c>
      <c r="E539" s="494" t="s">
        <v>35</v>
      </c>
      <c r="F539" s="101">
        <v>645.6</v>
      </c>
      <c r="G539" s="491">
        <f t="shared" si="40"/>
        <v>1936.8</v>
      </c>
      <c r="H539" s="578"/>
      <c r="K539" s="70"/>
    </row>
    <row r="540" spans="1:11">
      <c r="A540" s="25" t="s">
        <v>909</v>
      </c>
      <c r="B540" s="497">
        <v>7.2200000000000104</v>
      </c>
      <c r="C540" s="244" t="s">
        <v>181</v>
      </c>
      <c r="D540" s="493">
        <v>1</v>
      </c>
      <c r="E540" s="494" t="s">
        <v>35</v>
      </c>
      <c r="F540" s="101">
        <v>40906.980000000003</v>
      </c>
      <c r="G540" s="491">
        <f t="shared" si="40"/>
        <v>40906.980000000003</v>
      </c>
      <c r="H540" s="578"/>
      <c r="K540" s="70"/>
    </row>
    <row r="541" spans="1:11">
      <c r="A541" s="25" t="s">
        <v>910</v>
      </c>
      <c r="B541" s="457">
        <v>7.2300000000000102</v>
      </c>
      <c r="C541" s="244" t="s">
        <v>182</v>
      </c>
      <c r="D541" s="493">
        <v>2</v>
      </c>
      <c r="E541" s="494" t="s">
        <v>35</v>
      </c>
      <c r="F541" s="101">
        <v>51742.39</v>
      </c>
      <c r="G541" s="491">
        <f t="shared" si="40"/>
        <v>103484.78</v>
      </c>
      <c r="H541" s="578"/>
      <c r="K541" s="70"/>
    </row>
    <row r="542" spans="1:11">
      <c r="A542" s="25" t="s">
        <v>911</v>
      </c>
      <c r="B542" s="497">
        <v>7.24000000000001</v>
      </c>
      <c r="C542" s="244" t="s">
        <v>183</v>
      </c>
      <c r="D542" s="493">
        <v>3</v>
      </c>
      <c r="E542" s="494" t="s">
        <v>35</v>
      </c>
      <c r="F542" s="101">
        <v>9398.35</v>
      </c>
      <c r="G542" s="491">
        <f t="shared" si="40"/>
        <v>28195.05</v>
      </c>
      <c r="H542" s="578"/>
      <c r="K542" s="70"/>
    </row>
    <row r="543" spans="1:11">
      <c r="A543" s="25" t="s">
        <v>912</v>
      </c>
      <c r="B543" s="457">
        <v>7.2500000000000098</v>
      </c>
      <c r="C543" s="244" t="s">
        <v>184</v>
      </c>
      <c r="D543" s="493">
        <v>1</v>
      </c>
      <c r="E543" s="494" t="s">
        <v>46</v>
      </c>
      <c r="F543" s="101">
        <v>36000</v>
      </c>
      <c r="G543" s="491">
        <f t="shared" si="40"/>
        <v>36000</v>
      </c>
      <c r="H543" s="578"/>
      <c r="K543" s="70"/>
    </row>
    <row r="544" spans="1:11">
      <c r="A544" s="25"/>
      <c r="B544" s="457"/>
      <c r="C544" s="244"/>
      <c r="D544" s="493"/>
      <c r="E544" s="494"/>
      <c r="F544" s="101"/>
      <c r="G544" s="491"/>
      <c r="H544" s="578"/>
      <c r="K544" s="70"/>
    </row>
    <row r="545" spans="1:11">
      <c r="A545" s="25" t="s">
        <v>913</v>
      </c>
      <c r="B545" s="495">
        <v>8</v>
      </c>
      <c r="C545" s="240" t="s">
        <v>240</v>
      </c>
      <c r="D545" s="493">
        <v>1</v>
      </c>
      <c r="E545" s="494" t="s">
        <v>46</v>
      </c>
      <c r="F545" s="101">
        <v>23554.18</v>
      </c>
      <c r="G545" s="491">
        <f t="shared" ref="G545" si="42">+ROUND(D545*F545,2)</f>
        <v>23554.18</v>
      </c>
      <c r="H545" s="578"/>
      <c r="K545" s="70"/>
    </row>
    <row r="546" spans="1:11">
      <c r="A546" s="25"/>
      <c r="B546" s="495"/>
      <c r="C546" s="240"/>
      <c r="D546" s="493"/>
      <c r="E546" s="494"/>
      <c r="F546" s="101"/>
      <c r="G546" s="491"/>
      <c r="H546" s="578"/>
      <c r="K546" s="70"/>
    </row>
    <row r="547" spans="1:11">
      <c r="A547" s="25" t="s">
        <v>914</v>
      </c>
      <c r="B547" s="495">
        <v>9</v>
      </c>
      <c r="C547" s="240" t="s">
        <v>142</v>
      </c>
      <c r="D547" s="598">
        <v>38</v>
      </c>
      <c r="E547" s="90" t="s">
        <v>61</v>
      </c>
      <c r="F547" s="101">
        <v>1283.01</v>
      </c>
      <c r="G547" s="598">
        <f t="shared" ref="G547" si="43">ROUND(D547*F547,2)</f>
        <v>48754.38</v>
      </c>
      <c r="H547" s="569"/>
      <c r="K547" s="70"/>
    </row>
    <row r="548" spans="1:11">
      <c r="A548" s="25"/>
      <c r="B548" s="492"/>
      <c r="C548" s="244"/>
      <c r="D548" s="493"/>
      <c r="E548" s="494"/>
      <c r="F548" s="101"/>
      <c r="G548" s="491"/>
      <c r="H548" s="578"/>
      <c r="K548" s="70"/>
    </row>
    <row r="549" spans="1:11">
      <c r="A549" s="25" t="s">
        <v>915</v>
      </c>
      <c r="B549" s="495">
        <v>10</v>
      </c>
      <c r="C549" s="281" t="s">
        <v>107</v>
      </c>
      <c r="D549" s="493"/>
      <c r="E549" s="494"/>
      <c r="F549" s="101">
        <v>0</v>
      </c>
      <c r="G549" s="491"/>
      <c r="H549" s="578"/>
      <c r="K549" s="70"/>
    </row>
    <row r="550" spans="1:11">
      <c r="A550" s="25" t="s">
        <v>916</v>
      </c>
      <c r="B550" s="457">
        <v>10.1</v>
      </c>
      <c r="C550" s="244" t="s">
        <v>185</v>
      </c>
      <c r="D550" s="89">
        <v>1</v>
      </c>
      <c r="E550" s="456" t="s">
        <v>35</v>
      </c>
      <c r="F550" s="101">
        <v>551225.38</v>
      </c>
      <c r="G550" s="102">
        <f t="shared" si="40"/>
        <v>551225.38</v>
      </c>
      <c r="H550" s="76"/>
      <c r="K550" s="70"/>
    </row>
    <row r="551" spans="1:11">
      <c r="A551" s="25" t="s">
        <v>917</v>
      </c>
      <c r="B551" s="457">
        <v>10.199999999999999</v>
      </c>
      <c r="C551" s="244" t="s">
        <v>186</v>
      </c>
      <c r="D551" s="89">
        <v>1</v>
      </c>
      <c r="E551" s="456" t="s">
        <v>35</v>
      </c>
      <c r="F551" s="101">
        <v>428225.38</v>
      </c>
      <c r="G551" s="102">
        <f t="shared" si="40"/>
        <v>428225.38</v>
      </c>
      <c r="H551" s="76"/>
      <c r="K551" s="70"/>
    </row>
    <row r="552" spans="1:11">
      <c r="A552" s="25" t="s">
        <v>918</v>
      </c>
      <c r="B552" s="457">
        <v>10.3</v>
      </c>
      <c r="C552" s="244" t="s">
        <v>187</v>
      </c>
      <c r="D552" s="89">
        <v>1</v>
      </c>
      <c r="E552" s="456" t="s">
        <v>35</v>
      </c>
      <c r="F552" s="101">
        <v>16524.16</v>
      </c>
      <c r="G552" s="102">
        <f t="shared" si="40"/>
        <v>16524.16</v>
      </c>
      <c r="H552" s="76"/>
      <c r="K552" s="70"/>
    </row>
    <row r="553" spans="1:11">
      <c r="A553" s="25" t="s">
        <v>919</v>
      </c>
      <c r="B553" s="457">
        <v>10.4</v>
      </c>
      <c r="C553" s="242" t="s">
        <v>192</v>
      </c>
      <c r="D553" s="598">
        <v>1</v>
      </c>
      <c r="E553" s="599" t="s">
        <v>56</v>
      </c>
      <c r="F553" s="101">
        <v>3250</v>
      </c>
      <c r="G553" s="598">
        <f t="shared" ref="G553" si="44">ROUND(D553*F553,2)</f>
        <v>3250</v>
      </c>
      <c r="H553" s="569"/>
      <c r="K553" s="70"/>
    </row>
    <row r="554" spans="1:11">
      <c r="A554" s="25"/>
      <c r="B554" s="492"/>
      <c r="C554" s="244"/>
      <c r="D554" s="493"/>
      <c r="E554" s="494"/>
      <c r="F554" s="101"/>
      <c r="G554" s="491"/>
      <c r="H554" s="578"/>
      <c r="K554" s="70"/>
    </row>
    <row r="555" spans="1:11" ht="25.5">
      <c r="A555" s="25" t="s">
        <v>920</v>
      </c>
      <c r="B555" s="480">
        <v>11</v>
      </c>
      <c r="C555" s="251" t="s">
        <v>399</v>
      </c>
      <c r="D555" s="493">
        <v>1</v>
      </c>
      <c r="E555" s="494" t="s">
        <v>6</v>
      </c>
      <c r="F555" s="101">
        <v>145074.22</v>
      </c>
      <c r="G555" s="491">
        <f t="shared" ref="G555:G561" si="45">+ROUND(D555*F555,2)</f>
        <v>145074.22</v>
      </c>
      <c r="H555" s="578"/>
      <c r="K555" s="70"/>
    </row>
    <row r="556" spans="1:11">
      <c r="A556" s="25"/>
      <c r="B556" s="457"/>
      <c r="C556" s="244"/>
      <c r="D556" s="493"/>
      <c r="E556" s="494"/>
      <c r="F556" s="101"/>
      <c r="G556" s="491"/>
      <c r="H556" s="578"/>
      <c r="K556" s="70"/>
    </row>
    <row r="557" spans="1:11">
      <c r="A557" s="25" t="s">
        <v>921</v>
      </c>
      <c r="B557" s="480">
        <v>12</v>
      </c>
      <c r="C557" s="223" t="s">
        <v>322</v>
      </c>
      <c r="D557" s="493">
        <v>1</v>
      </c>
      <c r="E557" s="494" t="s">
        <v>35</v>
      </c>
      <c r="F557" s="101">
        <v>18650</v>
      </c>
      <c r="G557" s="491">
        <f t="shared" si="45"/>
        <v>18650</v>
      </c>
      <c r="H557" s="578"/>
      <c r="K557" s="70"/>
    </row>
    <row r="558" spans="1:11">
      <c r="A558" s="25"/>
      <c r="B558" s="480"/>
      <c r="C558" s="251"/>
      <c r="D558" s="493"/>
      <c r="E558" s="494"/>
      <c r="F558" s="101"/>
      <c r="G558" s="491"/>
      <c r="H558" s="578"/>
      <c r="K558" s="70"/>
    </row>
    <row r="559" spans="1:11">
      <c r="A559" s="25" t="s">
        <v>922</v>
      </c>
      <c r="B559" s="445">
        <v>13</v>
      </c>
      <c r="C559" s="223" t="s">
        <v>321</v>
      </c>
      <c r="D559" s="493">
        <v>350</v>
      </c>
      <c r="E559" s="90" t="s">
        <v>61</v>
      </c>
      <c r="F559" s="101">
        <v>230.51</v>
      </c>
      <c r="G559" s="598">
        <f t="shared" ref="G559" si="46">ROUND(D559*F559,2)</f>
        <v>80678.5</v>
      </c>
      <c r="H559" s="569"/>
      <c r="K559" s="70"/>
    </row>
    <row r="560" spans="1:11">
      <c r="A560" s="25"/>
      <c r="B560" s="480"/>
      <c r="C560" s="251"/>
      <c r="D560" s="493"/>
      <c r="E560" s="494"/>
      <c r="F560" s="101"/>
      <c r="G560" s="491"/>
      <c r="H560" s="578"/>
      <c r="K560" s="70"/>
    </row>
    <row r="561" spans="1:11" ht="25.5">
      <c r="A561" s="25" t="s">
        <v>923</v>
      </c>
      <c r="B561" s="480">
        <v>14</v>
      </c>
      <c r="C561" s="109" t="s">
        <v>75</v>
      </c>
      <c r="D561" s="89">
        <v>1</v>
      </c>
      <c r="E561" s="456" t="s">
        <v>35</v>
      </c>
      <c r="F561" s="101">
        <v>56653.760000000002</v>
      </c>
      <c r="G561" s="102">
        <f t="shared" si="45"/>
        <v>56653.760000000002</v>
      </c>
      <c r="H561" s="76"/>
      <c r="K561" s="70"/>
    </row>
    <row r="562" spans="1:11">
      <c r="A562" s="25"/>
      <c r="B562" s="461"/>
      <c r="C562" s="242"/>
      <c r="D562" s="598"/>
      <c r="E562" s="599"/>
      <c r="F562" s="101"/>
      <c r="G562" s="598"/>
      <c r="H562" s="569"/>
      <c r="K562" s="70"/>
    </row>
    <row r="563" spans="1:11">
      <c r="A563" s="25" t="s">
        <v>924</v>
      </c>
      <c r="B563" s="445">
        <v>15</v>
      </c>
      <c r="C563" s="223" t="s">
        <v>111</v>
      </c>
      <c r="D563" s="606"/>
      <c r="E563" s="599"/>
      <c r="F563" s="101"/>
      <c r="G563" s="604"/>
      <c r="H563" s="571"/>
      <c r="K563" s="70"/>
    </row>
    <row r="564" spans="1:11">
      <c r="A564" s="25" t="s">
        <v>925</v>
      </c>
      <c r="B564" s="260">
        <v>15.1</v>
      </c>
      <c r="C564" s="234" t="s">
        <v>40</v>
      </c>
      <c r="D564" s="465">
        <v>200</v>
      </c>
      <c r="E564" s="466" t="s">
        <v>8</v>
      </c>
      <c r="F564" s="101">
        <v>117.62</v>
      </c>
      <c r="G564" s="467">
        <f>ROUND(F564*D564,2)</f>
        <v>23524</v>
      </c>
      <c r="H564" s="572"/>
      <c r="K564" s="70"/>
    </row>
    <row r="565" spans="1:11">
      <c r="A565" s="25"/>
      <c r="B565" s="468"/>
      <c r="C565" s="234"/>
      <c r="D565" s="465"/>
      <c r="E565" s="466"/>
      <c r="F565" s="101"/>
      <c r="G565" s="467"/>
      <c r="H565" s="572"/>
      <c r="K565" s="70"/>
    </row>
    <row r="566" spans="1:11">
      <c r="A566" s="25" t="s">
        <v>926</v>
      </c>
      <c r="B566" s="263">
        <v>15.2</v>
      </c>
      <c r="C566" s="264" t="s">
        <v>9</v>
      </c>
      <c r="D566" s="119"/>
      <c r="E566" s="271"/>
      <c r="F566" s="101"/>
      <c r="G566" s="258"/>
      <c r="H566" s="573"/>
      <c r="K566" s="70"/>
    </row>
    <row r="567" spans="1:11">
      <c r="A567" s="25" t="s">
        <v>927</v>
      </c>
      <c r="B567" s="469" t="s">
        <v>241</v>
      </c>
      <c r="C567" s="234" t="s">
        <v>195</v>
      </c>
      <c r="D567" s="89">
        <v>80.06</v>
      </c>
      <c r="E567" s="456" t="s">
        <v>65</v>
      </c>
      <c r="F567" s="101">
        <v>442.3</v>
      </c>
      <c r="G567" s="467">
        <f t="shared" ref="G567:G569" si="47">ROUND(F567*D567,2)</f>
        <v>35410.54</v>
      </c>
      <c r="H567" s="572"/>
      <c r="K567" s="70"/>
    </row>
    <row r="568" spans="1:11">
      <c r="A568" s="25" t="s">
        <v>928</v>
      </c>
      <c r="B568" s="360" t="s">
        <v>242</v>
      </c>
      <c r="C568" s="234" t="s">
        <v>196</v>
      </c>
      <c r="D568" s="89">
        <v>32.1</v>
      </c>
      <c r="E568" s="494" t="s">
        <v>43</v>
      </c>
      <c r="F568" s="101">
        <v>492.21</v>
      </c>
      <c r="G568" s="467">
        <f t="shared" si="47"/>
        <v>15799.94</v>
      </c>
      <c r="H568" s="572"/>
      <c r="K568" s="70"/>
    </row>
    <row r="569" spans="1:11">
      <c r="A569" s="25" t="s">
        <v>929</v>
      </c>
      <c r="B569" s="500" t="s">
        <v>243</v>
      </c>
      <c r="C569" s="305" t="s">
        <v>197</v>
      </c>
      <c r="D569" s="477">
        <v>57.55</v>
      </c>
      <c r="E569" s="478" t="s">
        <v>62</v>
      </c>
      <c r="F569" s="101">
        <v>320.39999999999998</v>
      </c>
      <c r="G569" s="501">
        <f t="shared" si="47"/>
        <v>18439.02</v>
      </c>
      <c r="H569" s="572"/>
      <c r="K569" s="70"/>
    </row>
    <row r="570" spans="1:11">
      <c r="A570" s="25"/>
      <c r="B570" s="469"/>
      <c r="C570" s="234"/>
      <c r="D570" s="89"/>
      <c r="E570" s="473"/>
      <c r="F570" s="101"/>
      <c r="G570" s="467"/>
      <c r="H570" s="572"/>
      <c r="K570" s="70"/>
    </row>
    <row r="571" spans="1:11">
      <c r="A571" s="25" t="s">
        <v>930</v>
      </c>
      <c r="B571" s="470">
        <v>15.3</v>
      </c>
      <c r="C571" s="264" t="s">
        <v>224</v>
      </c>
      <c r="D571" s="89"/>
      <c r="E571" s="473"/>
      <c r="F571" s="101"/>
      <c r="G571" s="467"/>
      <c r="H571" s="572"/>
      <c r="K571" s="70"/>
    </row>
    <row r="572" spans="1:11" ht="14.25">
      <c r="A572" s="25" t="s">
        <v>931</v>
      </c>
      <c r="B572" s="469" t="s">
        <v>244</v>
      </c>
      <c r="C572" s="234" t="s">
        <v>392</v>
      </c>
      <c r="D572" s="89">
        <v>18.68</v>
      </c>
      <c r="E572" s="494" t="s">
        <v>43</v>
      </c>
      <c r="F572" s="101">
        <v>10021.950000000001</v>
      </c>
      <c r="G572" s="467">
        <f t="shared" ref="G572:G576" si="48">ROUND(F572*D572,2)</f>
        <v>187210.03</v>
      </c>
      <c r="H572" s="572"/>
      <c r="K572" s="70"/>
    </row>
    <row r="573" spans="1:11" ht="27">
      <c r="A573" s="25" t="s">
        <v>932</v>
      </c>
      <c r="B573" s="469" t="s">
        <v>245</v>
      </c>
      <c r="C573" s="234" t="s">
        <v>400</v>
      </c>
      <c r="D573" s="89">
        <v>4.5</v>
      </c>
      <c r="E573" s="494" t="s">
        <v>43</v>
      </c>
      <c r="F573" s="101">
        <v>14933.24</v>
      </c>
      <c r="G573" s="467">
        <f t="shared" si="48"/>
        <v>67199.58</v>
      </c>
      <c r="H573" s="572"/>
      <c r="K573" s="70"/>
    </row>
    <row r="574" spans="1:11" ht="14.25">
      <c r="A574" s="25" t="s">
        <v>933</v>
      </c>
      <c r="B574" s="469" t="s">
        <v>246</v>
      </c>
      <c r="C574" s="234" t="s">
        <v>394</v>
      </c>
      <c r="D574" s="89">
        <v>3.6</v>
      </c>
      <c r="E574" s="494" t="s">
        <v>43</v>
      </c>
      <c r="F574" s="101">
        <v>43274.18</v>
      </c>
      <c r="G574" s="467">
        <f t="shared" si="48"/>
        <v>155787.04999999999</v>
      </c>
      <c r="H574" s="572"/>
      <c r="K574" s="70"/>
    </row>
    <row r="575" spans="1:11" ht="14.25">
      <c r="A575" s="25" t="s">
        <v>934</v>
      </c>
      <c r="B575" s="469" t="s">
        <v>247</v>
      </c>
      <c r="C575" s="234" t="s">
        <v>401</v>
      </c>
      <c r="D575" s="89">
        <v>7.44</v>
      </c>
      <c r="E575" s="494" t="s">
        <v>43</v>
      </c>
      <c r="F575" s="101">
        <v>24334.400000000001</v>
      </c>
      <c r="G575" s="467">
        <f t="shared" si="48"/>
        <v>181047.94</v>
      </c>
      <c r="H575" s="572"/>
      <c r="K575" s="70"/>
    </row>
    <row r="576" spans="1:11" ht="27">
      <c r="A576" s="25" t="s">
        <v>935</v>
      </c>
      <c r="B576" s="469" t="s">
        <v>248</v>
      </c>
      <c r="C576" s="234" t="s">
        <v>402</v>
      </c>
      <c r="D576" s="89">
        <v>1.51</v>
      </c>
      <c r="E576" s="494" t="s">
        <v>43</v>
      </c>
      <c r="F576" s="101">
        <v>26456.33</v>
      </c>
      <c r="G576" s="467">
        <f t="shared" si="48"/>
        <v>39949.06</v>
      </c>
      <c r="H576" s="572"/>
      <c r="K576" s="70"/>
    </row>
    <row r="577" spans="1:11">
      <c r="A577" s="25"/>
      <c r="B577" s="260"/>
      <c r="C577" s="234"/>
      <c r="D577" s="119"/>
      <c r="E577" s="271"/>
      <c r="F577" s="101"/>
      <c r="G577" s="258"/>
      <c r="H577" s="573"/>
      <c r="K577" s="70"/>
    </row>
    <row r="578" spans="1:11">
      <c r="A578" s="25" t="s">
        <v>936</v>
      </c>
      <c r="B578" s="470">
        <v>15.4</v>
      </c>
      <c r="C578" s="264" t="s">
        <v>103</v>
      </c>
      <c r="D578" s="89"/>
      <c r="E578" s="473"/>
      <c r="F578" s="101"/>
      <c r="G578" s="467"/>
      <c r="H578" s="572"/>
      <c r="K578" s="70"/>
    </row>
    <row r="579" spans="1:11">
      <c r="A579" s="25" t="s">
        <v>937</v>
      </c>
      <c r="B579" s="469" t="s">
        <v>249</v>
      </c>
      <c r="C579" s="234" t="s">
        <v>319</v>
      </c>
      <c r="D579" s="89">
        <v>111.6</v>
      </c>
      <c r="E579" s="90" t="s">
        <v>61</v>
      </c>
      <c r="F579" s="101">
        <v>1301.33</v>
      </c>
      <c r="G579" s="467">
        <f t="shared" ref="G579" si="49">ROUND(F579*D579,2)</f>
        <v>145228.43</v>
      </c>
      <c r="H579" s="572"/>
      <c r="K579" s="70"/>
    </row>
    <row r="580" spans="1:11">
      <c r="A580" s="25" t="s">
        <v>938</v>
      </c>
      <c r="B580" s="469" t="s">
        <v>250</v>
      </c>
      <c r="C580" s="234" t="s">
        <v>320</v>
      </c>
      <c r="D580" s="89">
        <v>297.60000000000002</v>
      </c>
      <c r="E580" s="90" t="s">
        <v>61</v>
      </c>
      <c r="F580" s="101">
        <v>1438.66</v>
      </c>
      <c r="G580" s="467">
        <f>ROUND(F580*D580,2)</f>
        <v>428145.22</v>
      </c>
      <c r="H580" s="572"/>
      <c r="K580" s="70"/>
    </row>
    <row r="581" spans="1:11">
      <c r="A581" s="25"/>
      <c r="B581" s="469"/>
      <c r="C581" s="234"/>
      <c r="D581" s="89"/>
      <c r="E581" s="473"/>
      <c r="F581" s="101"/>
      <c r="G581" s="467"/>
      <c r="H581" s="572"/>
      <c r="K581" s="70"/>
    </row>
    <row r="582" spans="1:11">
      <c r="A582" s="25" t="s">
        <v>939</v>
      </c>
      <c r="B582" s="470">
        <v>15.5</v>
      </c>
      <c r="C582" s="264" t="s">
        <v>124</v>
      </c>
      <c r="D582" s="89"/>
      <c r="E582" s="473"/>
      <c r="F582" s="101"/>
      <c r="G582" s="467"/>
      <c r="H582" s="572"/>
      <c r="K582" s="70"/>
    </row>
    <row r="583" spans="1:11">
      <c r="A583" s="25" t="s">
        <v>940</v>
      </c>
      <c r="B583" s="469" t="s">
        <v>251</v>
      </c>
      <c r="C583" s="109" t="s">
        <v>225</v>
      </c>
      <c r="D583" s="89">
        <v>185.2</v>
      </c>
      <c r="E583" s="90" t="s">
        <v>61</v>
      </c>
      <c r="F583" s="101">
        <v>77.78</v>
      </c>
      <c r="G583" s="467">
        <f t="shared" ref="G583:G585" si="50">ROUND(F583*D583,2)</f>
        <v>14404.86</v>
      </c>
      <c r="H583" s="572"/>
      <c r="K583" s="70"/>
    </row>
    <row r="584" spans="1:11">
      <c r="A584" s="25" t="s">
        <v>941</v>
      </c>
      <c r="B584" s="469" t="s">
        <v>252</v>
      </c>
      <c r="C584" s="109" t="s">
        <v>125</v>
      </c>
      <c r="D584" s="89">
        <v>185.2</v>
      </c>
      <c r="E584" s="90" t="s">
        <v>61</v>
      </c>
      <c r="F584" s="101">
        <v>488</v>
      </c>
      <c r="G584" s="467">
        <f t="shared" si="50"/>
        <v>90377.600000000006</v>
      </c>
      <c r="H584" s="572"/>
      <c r="K584" s="70"/>
    </row>
    <row r="585" spans="1:11">
      <c r="A585" s="25" t="s">
        <v>942</v>
      </c>
      <c r="B585" s="469" t="s">
        <v>253</v>
      </c>
      <c r="C585" s="244" t="s">
        <v>45</v>
      </c>
      <c r="D585" s="89">
        <v>1104</v>
      </c>
      <c r="E585" s="473" t="s">
        <v>8</v>
      </c>
      <c r="F585" s="101">
        <v>101.47</v>
      </c>
      <c r="G585" s="467">
        <f t="shared" si="50"/>
        <v>112022.88</v>
      </c>
      <c r="H585" s="572"/>
      <c r="K585" s="70"/>
    </row>
    <row r="586" spans="1:11">
      <c r="A586" s="25"/>
      <c r="B586" s="263"/>
      <c r="C586" s="264"/>
      <c r="D586" s="119"/>
      <c r="E586" s="271"/>
      <c r="F586" s="101"/>
      <c r="G586" s="258"/>
      <c r="H586" s="573"/>
      <c r="K586" s="70"/>
    </row>
    <row r="587" spans="1:11">
      <c r="A587" s="25" t="s">
        <v>943</v>
      </c>
      <c r="B587" s="470">
        <v>15.6</v>
      </c>
      <c r="C587" s="264" t="s">
        <v>126</v>
      </c>
      <c r="D587" s="119"/>
      <c r="E587" s="271"/>
      <c r="F587" s="101"/>
      <c r="G587" s="258"/>
      <c r="H587" s="573"/>
      <c r="K587" s="70"/>
    </row>
    <row r="588" spans="1:11">
      <c r="A588" s="25" t="s">
        <v>944</v>
      </c>
      <c r="B588" s="469" t="s">
        <v>255</v>
      </c>
      <c r="C588" s="109" t="s">
        <v>127</v>
      </c>
      <c r="D588" s="89">
        <v>185.2</v>
      </c>
      <c r="E588" s="90" t="s">
        <v>61</v>
      </c>
      <c r="F588" s="101">
        <v>424.83</v>
      </c>
      <c r="G588" s="598">
        <f t="shared" ref="G588" si="51">ROUND(D588*F588,2)</f>
        <v>78678.52</v>
      </c>
      <c r="H588" s="569"/>
      <c r="K588" s="70"/>
    </row>
    <row r="589" spans="1:11">
      <c r="A589" s="25" t="s">
        <v>945</v>
      </c>
      <c r="B589" s="469" t="s">
        <v>254</v>
      </c>
      <c r="C589" s="109" t="s">
        <v>128</v>
      </c>
      <c r="D589" s="89">
        <v>185.2</v>
      </c>
      <c r="E589" s="90" t="s">
        <v>61</v>
      </c>
      <c r="F589" s="101">
        <v>386.58</v>
      </c>
      <c r="G589" s="467">
        <f t="shared" ref="G589" si="52">ROUND(F589*D589,2)</f>
        <v>71594.62</v>
      </c>
      <c r="H589" s="572"/>
      <c r="K589" s="70"/>
    </row>
    <row r="590" spans="1:11">
      <c r="A590" s="25"/>
      <c r="B590" s="260"/>
      <c r="C590" s="234"/>
      <c r="D590" s="119"/>
      <c r="E590" s="271"/>
      <c r="F590" s="101"/>
      <c r="G590" s="258"/>
      <c r="H590" s="573"/>
      <c r="K590" s="70"/>
    </row>
    <row r="591" spans="1:11" ht="63.75">
      <c r="A591" s="25" t="s">
        <v>946</v>
      </c>
      <c r="B591" s="470">
        <v>15.7</v>
      </c>
      <c r="C591" s="114" t="s">
        <v>341</v>
      </c>
      <c r="D591" s="89">
        <v>196</v>
      </c>
      <c r="E591" s="473" t="s">
        <v>8</v>
      </c>
      <c r="F591" s="101">
        <v>1945.09</v>
      </c>
      <c r="G591" s="467">
        <f>+F591*D591</f>
        <v>381237.64</v>
      </c>
      <c r="H591" s="572"/>
      <c r="K591" s="70"/>
    </row>
    <row r="592" spans="1:11">
      <c r="A592" s="25"/>
      <c r="B592" s="471"/>
      <c r="C592" s="234"/>
      <c r="D592" s="119"/>
      <c r="E592" s="271"/>
      <c r="F592" s="101"/>
      <c r="G592" s="258"/>
      <c r="H592" s="574"/>
      <c r="K592" s="70"/>
    </row>
    <row r="593" spans="1:11" ht="38.25">
      <c r="A593" s="25" t="s">
        <v>947</v>
      </c>
      <c r="B593" s="472">
        <v>15.8</v>
      </c>
      <c r="C593" s="234" t="s">
        <v>342</v>
      </c>
      <c r="D593" s="89">
        <v>1</v>
      </c>
      <c r="E593" s="473" t="s">
        <v>35</v>
      </c>
      <c r="F593" s="101">
        <v>98442.08</v>
      </c>
      <c r="G593" s="467">
        <f t="shared" ref="G593" si="53">ROUND(F593*D593,2)</f>
        <v>98442.08</v>
      </c>
      <c r="H593" s="572"/>
      <c r="K593" s="70"/>
    </row>
    <row r="594" spans="1:11">
      <c r="A594" s="25" t="s">
        <v>948</v>
      </c>
      <c r="B594" s="442"/>
      <c r="C594" s="288" t="s">
        <v>485</v>
      </c>
      <c r="D594" s="597"/>
      <c r="E594" s="443"/>
      <c r="F594" s="443"/>
      <c r="G594" s="418">
        <f>SUM(G457:G593)</f>
        <v>15114487.76</v>
      </c>
      <c r="H594" s="546"/>
      <c r="K594" s="70"/>
    </row>
    <row r="595" spans="1:11">
      <c r="A595" s="25"/>
      <c r="B595" s="480"/>
      <c r="C595" s="539"/>
      <c r="D595" s="617"/>
      <c r="E595" s="618"/>
      <c r="F595" s="101"/>
      <c r="G595" s="619"/>
      <c r="H595" s="579"/>
      <c r="K595" s="70"/>
    </row>
    <row r="596" spans="1:11" ht="27">
      <c r="A596" s="25" t="s">
        <v>949</v>
      </c>
      <c r="B596" s="474" t="s">
        <v>277</v>
      </c>
      <c r="C596" s="205" t="s">
        <v>403</v>
      </c>
      <c r="D596" s="89"/>
      <c r="E596" s="90"/>
      <c r="F596" s="101"/>
      <c r="G596" s="105"/>
      <c r="H596" s="543"/>
      <c r="K596" s="70"/>
    </row>
    <row r="597" spans="1:11">
      <c r="A597" s="25" t="s">
        <v>950</v>
      </c>
      <c r="B597" s="103">
        <v>1</v>
      </c>
      <c r="C597" s="123" t="s">
        <v>16</v>
      </c>
      <c r="D597" s="89"/>
      <c r="E597" s="90"/>
      <c r="F597" s="101"/>
      <c r="G597" s="102"/>
      <c r="H597" s="76"/>
      <c r="K597" s="70"/>
    </row>
    <row r="598" spans="1:11">
      <c r="A598" s="25" t="s">
        <v>951</v>
      </c>
      <c r="B598" s="100" t="s">
        <v>37</v>
      </c>
      <c r="C598" s="119" t="s">
        <v>206</v>
      </c>
      <c r="D598" s="89">
        <v>1302.68</v>
      </c>
      <c r="E598" s="90" t="s">
        <v>8</v>
      </c>
      <c r="F598" s="101">
        <v>117.62</v>
      </c>
      <c r="G598" s="102">
        <f>ROUND(F598*D598,2)</f>
        <v>153221.22</v>
      </c>
      <c r="H598" s="76"/>
      <c r="K598" s="70"/>
    </row>
    <row r="599" spans="1:11">
      <c r="A599" s="25"/>
      <c r="B599" s="356"/>
      <c r="C599" s="109"/>
      <c r="D599" s="89"/>
      <c r="E599" s="90"/>
      <c r="F599" s="101"/>
      <c r="G599" s="102"/>
      <c r="H599" s="544"/>
      <c r="K599" s="70"/>
    </row>
    <row r="600" spans="1:11">
      <c r="A600" s="25" t="s">
        <v>952</v>
      </c>
      <c r="B600" s="103">
        <v>2</v>
      </c>
      <c r="C600" s="205" t="s">
        <v>9</v>
      </c>
      <c r="D600" s="104"/>
      <c r="E600" s="104"/>
      <c r="F600" s="101">
        <v>0</v>
      </c>
      <c r="G600" s="102">
        <f t="shared" ref="G600:G605" si="54">ROUND(F600*D600,2)</f>
        <v>0</v>
      </c>
      <c r="H600" s="76"/>
      <c r="K600" s="70"/>
    </row>
    <row r="601" spans="1:11">
      <c r="A601" s="25" t="s">
        <v>953</v>
      </c>
      <c r="B601" s="106">
        <v>2.1</v>
      </c>
      <c r="C601" s="109" t="s">
        <v>63</v>
      </c>
      <c r="D601" s="102">
        <v>1550.19</v>
      </c>
      <c r="E601" s="107" t="s">
        <v>65</v>
      </c>
      <c r="F601" s="101">
        <v>172.25</v>
      </c>
      <c r="G601" s="102">
        <f t="shared" si="54"/>
        <v>267020.23</v>
      </c>
      <c r="H601" s="76"/>
      <c r="K601" s="70"/>
    </row>
    <row r="602" spans="1:11">
      <c r="A602" s="25" t="s">
        <v>954</v>
      </c>
      <c r="B602" s="106">
        <v>2.2000000000000002</v>
      </c>
      <c r="C602" s="109" t="s">
        <v>64</v>
      </c>
      <c r="D602" s="102">
        <v>146.55000000000001</v>
      </c>
      <c r="E602" s="90" t="s">
        <v>66</v>
      </c>
      <c r="F602" s="101">
        <v>1509.13</v>
      </c>
      <c r="G602" s="102">
        <f t="shared" si="54"/>
        <v>221163</v>
      </c>
      <c r="H602" s="76"/>
      <c r="K602" s="70"/>
    </row>
    <row r="603" spans="1:11" ht="25.5">
      <c r="A603" s="25" t="s">
        <v>955</v>
      </c>
      <c r="B603" s="106">
        <v>2.2999999999999998</v>
      </c>
      <c r="C603" s="109" t="s">
        <v>343</v>
      </c>
      <c r="D603" s="102">
        <v>296.27</v>
      </c>
      <c r="E603" s="90" t="s">
        <v>62</v>
      </c>
      <c r="F603" s="101">
        <v>628.92999999999995</v>
      </c>
      <c r="G603" s="102">
        <f t="shared" si="54"/>
        <v>186333.09</v>
      </c>
      <c r="H603" s="76"/>
      <c r="K603" s="70"/>
    </row>
    <row r="604" spans="1:11" ht="25.5">
      <c r="A604" s="25" t="s">
        <v>956</v>
      </c>
      <c r="B604" s="106">
        <v>2.4</v>
      </c>
      <c r="C604" s="109" t="s">
        <v>48</v>
      </c>
      <c r="D604" s="102">
        <v>1234.46</v>
      </c>
      <c r="E604" s="107" t="s">
        <v>67</v>
      </c>
      <c r="F604" s="101">
        <v>143.77000000000001</v>
      </c>
      <c r="G604" s="102">
        <f t="shared" si="54"/>
        <v>177478.31</v>
      </c>
      <c r="H604" s="76"/>
      <c r="K604" s="70"/>
    </row>
    <row r="605" spans="1:11">
      <c r="A605" s="25" t="s">
        <v>957</v>
      </c>
      <c r="B605" s="106">
        <v>2.5</v>
      </c>
      <c r="C605" s="119" t="s">
        <v>264</v>
      </c>
      <c r="D605" s="102">
        <v>690.93</v>
      </c>
      <c r="E605" s="107" t="s">
        <v>62</v>
      </c>
      <c r="F605" s="101">
        <v>320.39999999999998</v>
      </c>
      <c r="G605" s="102">
        <f t="shared" si="54"/>
        <v>221373.97</v>
      </c>
      <c r="H605" s="76"/>
      <c r="K605" s="70"/>
    </row>
    <row r="606" spans="1:11">
      <c r="A606" s="25"/>
      <c r="B606" s="356"/>
      <c r="C606" s="205"/>
      <c r="D606" s="89"/>
      <c r="E606" s="104"/>
      <c r="F606" s="101"/>
      <c r="G606" s="102"/>
      <c r="H606" s="544"/>
      <c r="K606" s="70"/>
    </row>
    <row r="607" spans="1:11">
      <c r="A607" s="25" t="s">
        <v>958</v>
      </c>
      <c r="B607" s="103">
        <v>3</v>
      </c>
      <c r="C607" s="205" t="s">
        <v>38</v>
      </c>
      <c r="D607" s="104"/>
      <c r="E607" s="104"/>
      <c r="F607" s="101"/>
      <c r="G607" s="102"/>
      <c r="H607" s="76"/>
      <c r="K607" s="70"/>
    </row>
    <row r="608" spans="1:11" ht="25.5">
      <c r="A608" s="25" t="s">
        <v>959</v>
      </c>
      <c r="B608" s="106">
        <v>3.1</v>
      </c>
      <c r="C608" s="109" t="s">
        <v>69</v>
      </c>
      <c r="D608" s="102">
        <v>1354.79</v>
      </c>
      <c r="E608" s="107" t="s">
        <v>8</v>
      </c>
      <c r="F608" s="101">
        <v>5124.6499999999996</v>
      </c>
      <c r="G608" s="102">
        <f>ROUND(F608*D608,2)</f>
        <v>6942824.5700000003</v>
      </c>
      <c r="H608" s="76"/>
      <c r="K608" s="70"/>
    </row>
    <row r="609" spans="1:11">
      <c r="A609" s="25"/>
      <c r="B609" s="357"/>
      <c r="C609" s="109"/>
      <c r="D609" s="102"/>
      <c r="E609" s="107"/>
      <c r="F609" s="101"/>
      <c r="G609" s="102"/>
      <c r="H609" s="544"/>
      <c r="K609" s="70"/>
    </row>
    <row r="610" spans="1:11">
      <c r="A610" s="25" t="s">
        <v>960</v>
      </c>
      <c r="B610" s="103">
        <v>4</v>
      </c>
      <c r="C610" s="205" t="s">
        <v>39</v>
      </c>
      <c r="D610" s="89"/>
      <c r="E610" s="90"/>
      <c r="F610" s="101"/>
      <c r="G610" s="102"/>
      <c r="H610" s="76"/>
      <c r="K610" s="70"/>
    </row>
    <row r="611" spans="1:11">
      <c r="A611" s="25" t="s">
        <v>961</v>
      </c>
      <c r="B611" s="106">
        <v>4.0999999999999996</v>
      </c>
      <c r="C611" s="109" t="s">
        <v>70</v>
      </c>
      <c r="D611" s="89">
        <v>1302.68</v>
      </c>
      <c r="E611" s="107" t="s">
        <v>8</v>
      </c>
      <c r="F611" s="101">
        <v>162.27000000000001</v>
      </c>
      <c r="G611" s="102">
        <f t="shared" ref="G611:G614" si="55">ROUND(F611*D611,2)</f>
        <v>211385.88</v>
      </c>
      <c r="H611" s="76"/>
      <c r="K611" s="70"/>
    </row>
    <row r="612" spans="1:11">
      <c r="A612" s="25"/>
      <c r="B612" s="357"/>
      <c r="C612" s="205"/>
      <c r="D612" s="89"/>
      <c r="E612" s="90"/>
      <c r="F612" s="101"/>
      <c r="G612" s="102"/>
      <c r="H612" s="544"/>
      <c r="K612" s="70"/>
    </row>
    <row r="613" spans="1:11">
      <c r="A613" s="25" t="s">
        <v>962</v>
      </c>
      <c r="B613" s="103">
        <v>5</v>
      </c>
      <c r="C613" s="205" t="s">
        <v>71</v>
      </c>
      <c r="D613" s="89"/>
      <c r="E613" s="90"/>
      <c r="F613" s="101"/>
      <c r="G613" s="102"/>
      <c r="H613" s="76"/>
      <c r="K613" s="70"/>
    </row>
    <row r="614" spans="1:11">
      <c r="A614" s="25" t="s">
        <v>963</v>
      </c>
      <c r="B614" s="106">
        <v>5.0999999999999996</v>
      </c>
      <c r="C614" s="109" t="s">
        <v>70</v>
      </c>
      <c r="D614" s="89">
        <v>1302.68</v>
      </c>
      <c r="E614" s="107" t="s">
        <v>8</v>
      </c>
      <c r="F614" s="101">
        <v>216.36</v>
      </c>
      <c r="G614" s="102">
        <f t="shared" si="55"/>
        <v>281847.84000000003</v>
      </c>
      <c r="H614" s="76"/>
      <c r="K614" s="70"/>
    </row>
    <row r="615" spans="1:11">
      <c r="A615" s="25"/>
      <c r="B615" s="358"/>
      <c r="C615" s="205"/>
      <c r="D615" s="89"/>
      <c r="E615" s="90"/>
      <c r="F615" s="101"/>
      <c r="G615" s="102"/>
      <c r="H615" s="544"/>
      <c r="K615" s="70"/>
    </row>
    <row r="616" spans="1:11" ht="38.25">
      <c r="A616" s="25" t="s">
        <v>964</v>
      </c>
      <c r="B616" s="502">
        <v>6</v>
      </c>
      <c r="C616" s="540" t="s">
        <v>210</v>
      </c>
      <c r="D616" s="89">
        <v>15</v>
      </c>
      <c r="E616" s="503" t="s">
        <v>2</v>
      </c>
      <c r="F616" s="101">
        <v>6942824.5700000003</v>
      </c>
      <c r="G616" s="476">
        <f>ROUND(F616*D616/100,2)</f>
        <v>1041423.69</v>
      </c>
      <c r="H616" s="76"/>
      <c r="K616" s="70"/>
    </row>
    <row r="617" spans="1:11">
      <c r="A617" s="25"/>
      <c r="B617" s="482"/>
      <c r="C617" s="234"/>
      <c r="D617" s="453"/>
      <c r="E617" s="90"/>
      <c r="F617" s="101"/>
      <c r="G617" s="483"/>
      <c r="H617" s="576"/>
      <c r="K617" s="70"/>
    </row>
    <row r="618" spans="1:11" ht="76.5">
      <c r="A618" s="25" t="s">
        <v>965</v>
      </c>
      <c r="B618" s="103">
        <v>7</v>
      </c>
      <c r="C618" s="123" t="s">
        <v>283</v>
      </c>
      <c r="D618" s="89">
        <v>1302.68</v>
      </c>
      <c r="E618" s="90" t="s">
        <v>8</v>
      </c>
      <c r="F618" s="101">
        <v>153.5</v>
      </c>
      <c r="G618" s="112">
        <f>ROUND(D618*F618,2)</f>
        <v>199961.38</v>
      </c>
      <c r="H618" s="545"/>
      <c r="K618" s="70"/>
    </row>
    <row r="619" spans="1:11">
      <c r="A619" s="25"/>
      <c r="B619" s="364"/>
      <c r="C619" s="123"/>
      <c r="D619" s="89"/>
      <c r="E619" s="90"/>
      <c r="F619" s="101"/>
      <c r="G619" s="112"/>
      <c r="H619" s="545"/>
      <c r="K619" s="70"/>
    </row>
    <row r="620" spans="1:11" ht="25.5">
      <c r="A620" s="25" t="s">
        <v>966</v>
      </c>
      <c r="B620" s="103">
        <v>8</v>
      </c>
      <c r="C620" s="109" t="s">
        <v>75</v>
      </c>
      <c r="D620" s="124">
        <v>1302.68</v>
      </c>
      <c r="E620" s="441" t="s">
        <v>8</v>
      </c>
      <c r="F620" s="101">
        <v>83.81</v>
      </c>
      <c r="G620" s="112">
        <f>ROUND(D620*F620,2)</f>
        <v>109177.61</v>
      </c>
      <c r="H620" s="545"/>
      <c r="K620" s="70"/>
    </row>
    <row r="621" spans="1:11">
      <c r="A621" s="25" t="s">
        <v>967</v>
      </c>
      <c r="B621" s="442"/>
      <c r="C621" s="288" t="s">
        <v>278</v>
      </c>
      <c r="D621" s="597"/>
      <c r="E621" s="443"/>
      <c r="F621" s="443"/>
      <c r="G621" s="418">
        <f>SUM(G598:G620)</f>
        <v>10013210.789999999</v>
      </c>
      <c r="H621" s="546"/>
      <c r="K621" s="70"/>
    </row>
    <row r="622" spans="1:11">
      <c r="A622" s="25"/>
      <c r="B622" s="420"/>
      <c r="C622" s="288"/>
      <c r="D622" s="362"/>
      <c r="E622" s="421"/>
      <c r="F622" s="101"/>
      <c r="G622" s="422"/>
      <c r="H622" s="555"/>
      <c r="K622" s="70"/>
    </row>
    <row r="623" spans="1:11">
      <c r="A623" s="25"/>
      <c r="B623" s="359"/>
      <c r="C623" s="288"/>
      <c r="D623" s="362"/>
      <c r="E623" s="421"/>
      <c r="F623" s="101"/>
      <c r="G623" s="422"/>
      <c r="H623" s="580"/>
      <c r="K623" s="70"/>
    </row>
    <row r="624" spans="1:11">
      <c r="A624" s="25" t="s">
        <v>968</v>
      </c>
      <c r="B624" s="474" t="s">
        <v>349</v>
      </c>
      <c r="C624" s="205" t="s">
        <v>344</v>
      </c>
      <c r="D624" s="89"/>
      <c r="E624" s="90"/>
      <c r="F624" s="101"/>
      <c r="G624" s="105"/>
      <c r="H624" s="543"/>
      <c r="K624" s="70"/>
    </row>
    <row r="625" spans="1:11">
      <c r="A625" s="25"/>
      <c r="B625" s="356"/>
      <c r="C625" s="109"/>
      <c r="D625" s="89"/>
      <c r="E625" s="90"/>
      <c r="F625" s="101"/>
      <c r="G625" s="105"/>
      <c r="H625" s="581"/>
      <c r="K625" s="70"/>
    </row>
    <row r="626" spans="1:11">
      <c r="A626" s="25" t="s">
        <v>969</v>
      </c>
      <c r="B626" s="103">
        <v>1</v>
      </c>
      <c r="C626" s="123" t="s">
        <v>16</v>
      </c>
      <c r="D626" s="89"/>
      <c r="E626" s="90"/>
      <c r="F626" s="101"/>
      <c r="G626" s="102"/>
      <c r="H626" s="76"/>
      <c r="K626" s="70"/>
    </row>
    <row r="627" spans="1:11">
      <c r="A627" s="25" t="s">
        <v>970</v>
      </c>
      <c r="B627" s="100" t="s">
        <v>37</v>
      </c>
      <c r="C627" s="119" t="s">
        <v>206</v>
      </c>
      <c r="D627" s="89">
        <v>30043.9</v>
      </c>
      <c r="E627" s="90" t="s">
        <v>8</v>
      </c>
      <c r="F627" s="101">
        <v>117.62</v>
      </c>
      <c r="G627" s="102">
        <f>ROUND(F627*D627,2)</f>
        <v>3533763.52</v>
      </c>
      <c r="H627" s="76"/>
      <c r="K627" s="70"/>
    </row>
    <row r="628" spans="1:11">
      <c r="A628" s="25"/>
      <c r="B628" s="100"/>
      <c r="C628" s="109"/>
      <c r="D628" s="89"/>
      <c r="E628" s="90"/>
      <c r="F628" s="101"/>
      <c r="G628" s="102"/>
      <c r="H628" s="76"/>
      <c r="K628" s="70"/>
    </row>
    <row r="629" spans="1:11" ht="25.5">
      <c r="A629" s="25" t="s">
        <v>971</v>
      </c>
      <c r="B629" s="103">
        <v>2</v>
      </c>
      <c r="C629" s="205" t="s">
        <v>58</v>
      </c>
      <c r="D629" s="89"/>
      <c r="E629" s="90"/>
      <c r="F629" s="101"/>
      <c r="G629" s="105"/>
      <c r="H629" s="543"/>
      <c r="K629" s="70"/>
    </row>
    <row r="630" spans="1:11">
      <c r="A630" s="25" t="s">
        <v>972</v>
      </c>
      <c r="B630" s="106">
        <v>2.1</v>
      </c>
      <c r="C630" s="109" t="s">
        <v>59</v>
      </c>
      <c r="D630" s="89">
        <v>60087.8</v>
      </c>
      <c r="E630" s="90" t="s">
        <v>8</v>
      </c>
      <c r="F630" s="101">
        <v>95.76</v>
      </c>
      <c r="G630" s="102">
        <f>ROUND(F630*D630,2)</f>
        <v>5754007.7300000004</v>
      </c>
      <c r="H630" s="76"/>
      <c r="K630" s="70"/>
    </row>
    <row r="631" spans="1:11">
      <c r="A631" s="25" t="s">
        <v>973</v>
      </c>
      <c r="B631" s="106">
        <v>2.2000000000000002</v>
      </c>
      <c r="C631" s="119" t="s">
        <v>60</v>
      </c>
      <c r="D631" s="89">
        <v>21218.19</v>
      </c>
      <c r="E631" s="90" t="s">
        <v>61</v>
      </c>
      <c r="F631" s="101">
        <v>12.67</v>
      </c>
      <c r="G631" s="102">
        <f t="shared" ref="G631:G639" si="56">ROUND(F631*D631,2)</f>
        <v>268834.46999999997</v>
      </c>
      <c r="H631" s="76"/>
      <c r="K631" s="70"/>
    </row>
    <row r="632" spans="1:11" ht="25.5">
      <c r="A632" s="25" t="s">
        <v>974</v>
      </c>
      <c r="B632" s="106">
        <v>2.2999999999999998</v>
      </c>
      <c r="C632" s="242" t="s">
        <v>307</v>
      </c>
      <c r="D632" s="89">
        <v>1379.18</v>
      </c>
      <c r="E632" s="90" t="s">
        <v>62</v>
      </c>
      <c r="F632" s="101">
        <v>351.51</v>
      </c>
      <c r="G632" s="102">
        <f t="shared" si="56"/>
        <v>484795.56</v>
      </c>
      <c r="H632" s="76"/>
      <c r="K632" s="70"/>
    </row>
    <row r="633" spans="1:11">
      <c r="A633" s="25"/>
      <c r="B633" s="100"/>
      <c r="C633" s="109"/>
      <c r="D633" s="89"/>
      <c r="E633" s="90"/>
      <c r="F633" s="101"/>
      <c r="G633" s="102"/>
      <c r="H633" s="76"/>
      <c r="K633" s="70"/>
    </row>
    <row r="634" spans="1:11">
      <c r="A634" s="25" t="s">
        <v>975</v>
      </c>
      <c r="B634" s="103">
        <v>3</v>
      </c>
      <c r="C634" s="205" t="s">
        <v>9</v>
      </c>
      <c r="D634" s="104"/>
      <c r="E634" s="104"/>
      <c r="F634" s="101"/>
      <c r="G634" s="102"/>
      <c r="H634" s="76"/>
      <c r="K634" s="70"/>
    </row>
    <row r="635" spans="1:11">
      <c r="A635" s="25" t="s">
        <v>976</v>
      </c>
      <c r="B635" s="106">
        <v>3.1</v>
      </c>
      <c r="C635" s="109" t="s">
        <v>63</v>
      </c>
      <c r="D635" s="102">
        <v>24178.13</v>
      </c>
      <c r="E635" s="107" t="s">
        <v>65</v>
      </c>
      <c r="F635" s="101">
        <v>172.25</v>
      </c>
      <c r="G635" s="102">
        <f t="shared" si="56"/>
        <v>4164682.89</v>
      </c>
      <c r="H635" s="76"/>
      <c r="K635" s="70"/>
    </row>
    <row r="636" spans="1:11">
      <c r="A636" s="25" t="s">
        <v>977</v>
      </c>
      <c r="B636" s="106">
        <v>3.2</v>
      </c>
      <c r="C636" s="109" t="s">
        <v>64</v>
      </c>
      <c r="D636" s="102">
        <v>2752.46</v>
      </c>
      <c r="E636" s="90" t="s">
        <v>66</v>
      </c>
      <c r="F636" s="101">
        <v>1509.13</v>
      </c>
      <c r="G636" s="102">
        <f t="shared" si="56"/>
        <v>4153819.96</v>
      </c>
      <c r="H636" s="76"/>
      <c r="K636" s="70"/>
    </row>
    <row r="637" spans="1:11" ht="25.5">
      <c r="A637" s="25" t="s">
        <v>978</v>
      </c>
      <c r="B637" s="106">
        <v>3.3</v>
      </c>
      <c r="C637" s="109" t="s">
        <v>68</v>
      </c>
      <c r="D637" s="102">
        <v>4774.59</v>
      </c>
      <c r="E637" s="90" t="s">
        <v>62</v>
      </c>
      <c r="F637" s="101">
        <v>628.92999999999995</v>
      </c>
      <c r="G637" s="102">
        <f t="shared" si="56"/>
        <v>3002882.89</v>
      </c>
      <c r="H637" s="76"/>
      <c r="K637" s="70"/>
    </row>
    <row r="638" spans="1:11" ht="25.5">
      <c r="A638" s="25" t="s">
        <v>979</v>
      </c>
      <c r="B638" s="106">
        <v>3.4</v>
      </c>
      <c r="C638" s="109" t="s">
        <v>48</v>
      </c>
      <c r="D638" s="102">
        <v>19894.13</v>
      </c>
      <c r="E638" s="90" t="s">
        <v>67</v>
      </c>
      <c r="F638" s="101">
        <v>143.77000000000001</v>
      </c>
      <c r="G638" s="102">
        <f t="shared" si="56"/>
        <v>2860179.07</v>
      </c>
      <c r="H638" s="76"/>
      <c r="K638" s="70"/>
    </row>
    <row r="639" spans="1:11" ht="25.5">
      <c r="A639" s="25" t="s">
        <v>980</v>
      </c>
      <c r="B639" s="106">
        <v>3.5</v>
      </c>
      <c r="C639" s="242" t="s">
        <v>264</v>
      </c>
      <c r="D639" s="102">
        <v>10129.59</v>
      </c>
      <c r="E639" s="90" t="s">
        <v>62</v>
      </c>
      <c r="F639" s="101">
        <v>320.39999999999998</v>
      </c>
      <c r="G639" s="102">
        <f t="shared" si="56"/>
        <v>3245520.64</v>
      </c>
      <c r="H639" s="76"/>
      <c r="K639" s="70"/>
    </row>
    <row r="640" spans="1:11">
      <c r="A640" s="25"/>
      <c r="B640" s="356"/>
      <c r="C640" s="205"/>
      <c r="D640" s="89"/>
      <c r="E640" s="104"/>
      <c r="F640" s="101"/>
      <c r="G640" s="102"/>
      <c r="H640" s="544"/>
      <c r="K640" s="70"/>
    </row>
    <row r="641" spans="1:11">
      <c r="A641" s="25" t="s">
        <v>981</v>
      </c>
      <c r="B641" s="103">
        <v>4</v>
      </c>
      <c r="C641" s="205" t="s">
        <v>38</v>
      </c>
      <c r="D641" s="104"/>
      <c r="E641" s="104"/>
      <c r="F641" s="101"/>
      <c r="G641" s="102"/>
      <c r="H641" s="76"/>
      <c r="K641" s="70"/>
    </row>
    <row r="642" spans="1:11" ht="25.5">
      <c r="A642" s="25" t="s">
        <v>982</v>
      </c>
      <c r="B642" s="106">
        <v>4.0999999999999996</v>
      </c>
      <c r="C642" s="109" t="s">
        <v>207</v>
      </c>
      <c r="D642" s="102">
        <v>6342.75</v>
      </c>
      <c r="E642" s="107" t="s">
        <v>8</v>
      </c>
      <c r="F642" s="101">
        <v>2361.94</v>
      </c>
      <c r="G642" s="102">
        <f>ROUND(F642*D642,2)</f>
        <v>14981194.939999999</v>
      </c>
      <c r="H642" s="76"/>
      <c r="K642" s="70"/>
    </row>
    <row r="643" spans="1:11" ht="25.5">
      <c r="A643" s="25" t="s">
        <v>983</v>
      </c>
      <c r="B643" s="106">
        <v>4.2</v>
      </c>
      <c r="C643" s="109" t="s">
        <v>79</v>
      </c>
      <c r="D643" s="102">
        <v>3843.96</v>
      </c>
      <c r="E643" s="107" t="s">
        <v>8</v>
      </c>
      <c r="F643" s="101">
        <v>1656.96</v>
      </c>
      <c r="G643" s="102">
        <f>ROUND(F643*D643,2)</f>
        <v>6369287.96</v>
      </c>
      <c r="H643" s="76"/>
      <c r="K643" s="70"/>
    </row>
    <row r="644" spans="1:11" ht="25.5">
      <c r="A644" s="25" t="s">
        <v>984</v>
      </c>
      <c r="B644" s="106">
        <v>4.3</v>
      </c>
      <c r="C644" s="109" t="s">
        <v>88</v>
      </c>
      <c r="D644" s="102">
        <v>8012.24</v>
      </c>
      <c r="E644" s="107" t="s">
        <v>8</v>
      </c>
      <c r="F644" s="101">
        <v>759.44</v>
      </c>
      <c r="G644" s="102">
        <f>ROUND(F644*D644,2)</f>
        <v>6084815.5499999998</v>
      </c>
      <c r="H644" s="76"/>
      <c r="K644" s="70"/>
    </row>
    <row r="645" spans="1:11" ht="25.5">
      <c r="A645" s="25" t="s">
        <v>985</v>
      </c>
      <c r="B645" s="106">
        <v>4.4000000000000004</v>
      </c>
      <c r="C645" s="109" t="s">
        <v>81</v>
      </c>
      <c r="D645" s="102">
        <v>12544.73</v>
      </c>
      <c r="E645" s="107" t="s">
        <v>8</v>
      </c>
      <c r="F645" s="101">
        <v>474.65</v>
      </c>
      <c r="G645" s="102">
        <f>ROUND(F645*D645,2)</f>
        <v>5954356.0899999999</v>
      </c>
      <c r="H645" s="76"/>
      <c r="K645" s="70"/>
    </row>
    <row r="646" spans="1:11">
      <c r="A646" s="25"/>
      <c r="B646" s="357"/>
      <c r="C646" s="109"/>
      <c r="D646" s="102"/>
      <c r="E646" s="107"/>
      <c r="F646" s="101"/>
      <c r="G646" s="102"/>
      <c r="H646" s="544"/>
      <c r="K646" s="70"/>
    </row>
    <row r="647" spans="1:11">
      <c r="A647" s="25" t="s">
        <v>986</v>
      </c>
      <c r="B647" s="103">
        <v>5</v>
      </c>
      <c r="C647" s="205" t="s">
        <v>39</v>
      </c>
      <c r="D647" s="89"/>
      <c r="E647" s="90"/>
      <c r="F647" s="101"/>
      <c r="G647" s="102"/>
      <c r="H647" s="76"/>
      <c r="K647" s="70"/>
    </row>
    <row r="648" spans="1:11">
      <c r="A648" s="25" t="s">
        <v>987</v>
      </c>
      <c r="B648" s="106">
        <v>5.0999999999999996</v>
      </c>
      <c r="C648" s="109" t="s">
        <v>208</v>
      </c>
      <c r="D648" s="102">
        <v>6158.01</v>
      </c>
      <c r="E648" s="107" t="s">
        <v>8</v>
      </c>
      <c r="F648" s="101">
        <v>97.36</v>
      </c>
      <c r="G648" s="102">
        <f>ROUND(F648*D648,2)</f>
        <v>599543.85</v>
      </c>
      <c r="H648" s="76"/>
      <c r="K648" s="70"/>
    </row>
    <row r="649" spans="1:11">
      <c r="A649" s="25" t="s">
        <v>988</v>
      </c>
      <c r="B649" s="106">
        <v>5.2</v>
      </c>
      <c r="C649" s="109" t="s">
        <v>209</v>
      </c>
      <c r="D649" s="102">
        <v>3732</v>
      </c>
      <c r="E649" s="107" t="s">
        <v>8</v>
      </c>
      <c r="F649" s="101">
        <v>75.72</v>
      </c>
      <c r="G649" s="102">
        <f>ROUND(F649*D649,2)</f>
        <v>282587.03999999998</v>
      </c>
      <c r="H649" s="76"/>
      <c r="K649" s="70"/>
    </row>
    <row r="650" spans="1:11">
      <c r="A650" s="25" t="s">
        <v>989</v>
      </c>
      <c r="B650" s="106">
        <v>5.3</v>
      </c>
      <c r="C650" s="109" t="s">
        <v>89</v>
      </c>
      <c r="D650" s="102">
        <v>7855.14</v>
      </c>
      <c r="E650" s="107" t="s">
        <v>8</v>
      </c>
      <c r="F650" s="101">
        <v>64.91</v>
      </c>
      <c r="G650" s="102">
        <f>ROUND(F650*D650,2)</f>
        <v>509877.14</v>
      </c>
      <c r="H650" s="76"/>
      <c r="K650" s="70"/>
    </row>
    <row r="651" spans="1:11">
      <c r="A651" s="25" t="s">
        <v>990</v>
      </c>
      <c r="B651" s="106">
        <v>5.4</v>
      </c>
      <c r="C651" s="109" t="s">
        <v>83</v>
      </c>
      <c r="D651" s="102">
        <v>12298.75</v>
      </c>
      <c r="E651" s="107" t="s">
        <v>8</v>
      </c>
      <c r="F651" s="101">
        <v>48.68</v>
      </c>
      <c r="G651" s="102">
        <f>ROUND(F651*D651,2)</f>
        <v>598703.15</v>
      </c>
      <c r="H651" s="76"/>
      <c r="K651" s="70"/>
    </row>
    <row r="652" spans="1:11">
      <c r="A652" s="25"/>
      <c r="B652" s="504"/>
      <c r="C652" s="109"/>
      <c r="D652" s="89"/>
      <c r="E652" s="107"/>
      <c r="F652" s="101"/>
      <c r="G652" s="102"/>
      <c r="H652" s="76"/>
      <c r="K652" s="70"/>
    </row>
    <row r="653" spans="1:11">
      <c r="A653" s="25" t="s">
        <v>991</v>
      </c>
      <c r="B653" s="103">
        <v>6</v>
      </c>
      <c r="C653" s="205" t="s">
        <v>71</v>
      </c>
      <c r="D653" s="89"/>
      <c r="E653" s="90"/>
      <c r="F653" s="101"/>
      <c r="G653" s="102"/>
      <c r="H653" s="76"/>
      <c r="K653" s="70"/>
    </row>
    <row r="654" spans="1:11">
      <c r="A654" s="25" t="s">
        <v>992</v>
      </c>
      <c r="B654" s="106">
        <v>6.1</v>
      </c>
      <c r="C654" s="109" t="s">
        <v>208</v>
      </c>
      <c r="D654" s="102">
        <v>6158.01</v>
      </c>
      <c r="E654" s="107" t="s">
        <v>8</v>
      </c>
      <c r="F654" s="101">
        <v>173.08</v>
      </c>
      <c r="G654" s="102">
        <f>ROUND(F654*D654,2)</f>
        <v>1065828.3700000001</v>
      </c>
      <c r="H654" s="76"/>
      <c r="K654" s="70"/>
    </row>
    <row r="655" spans="1:11">
      <c r="A655" s="25" t="s">
        <v>993</v>
      </c>
      <c r="B655" s="106">
        <v>6.2</v>
      </c>
      <c r="C655" s="109" t="s">
        <v>209</v>
      </c>
      <c r="D655" s="102">
        <v>3732</v>
      </c>
      <c r="E655" s="107" t="s">
        <v>8</v>
      </c>
      <c r="F655" s="101">
        <v>129.81</v>
      </c>
      <c r="G655" s="102">
        <f>ROUND(F655*D655,2)</f>
        <v>484450.92</v>
      </c>
      <c r="H655" s="76"/>
      <c r="K655" s="70"/>
    </row>
    <row r="656" spans="1:11">
      <c r="A656" s="25" t="s">
        <v>994</v>
      </c>
      <c r="B656" s="106">
        <v>6.3</v>
      </c>
      <c r="C656" s="109" t="s">
        <v>89</v>
      </c>
      <c r="D656" s="102">
        <v>7855.14</v>
      </c>
      <c r="E656" s="107" t="s">
        <v>8</v>
      </c>
      <c r="F656" s="101">
        <v>86.54</v>
      </c>
      <c r="G656" s="102">
        <f>ROUND(F656*D656,2)</f>
        <v>679783.82</v>
      </c>
      <c r="H656" s="76"/>
      <c r="K656" s="70"/>
    </row>
    <row r="657" spans="1:11">
      <c r="A657" s="25" t="s">
        <v>995</v>
      </c>
      <c r="B657" s="106">
        <v>6.4</v>
      </c>
      <c r="C657" s="109" t="s">
        <v>83</v>
      </c>
      <c r="D657" s="102">
        <v>12298.75</v>
      </c>
      <c r="E657" s="107" t="s">
        <v>8</v>
      </c>
      <c r="F657" s="101">
        <v>43.27</v>
      </c>
      <c r="G657" s="102">
        <f>ROUND(F657*D657,2)</f>
        <v>532166.91</v>
      </c>
      <c r="H657" s="76"/>
      <c r="K657" s="70"/>
    </row>
    <row r="658" spans="1:11">
      <c r="A658" s="25"/>
      <c r="B658" s="358"/>
      <c r="C658" s="205"/>
      <c r="D658" s="89"/>
      <c r="E658" s="90"/>
      <c r="F658" s="101"/>
      <c r="G658" s="102"/>
      <c r="H658" s="544"/>
      <c r="K658" s="70"/>
    </row>
    <row r="659" spans="1:11" ht="38.25">
      <c r="A659" s="25" t="s">
        <v>996</v>
      </c>
      <c r="B659" s="103">
        <v>7</v>
      </c>
      <c r="C659" s="205" t="s">
        <v>210</v>
      </c>
      <c r="D659" s="89">
        <v>15</v>
      </c>
      <c r="E659" s="107" t="s">
        <v>2</v>
      </c>
      <c r="F659" s="101">
        <v>33389654.539999999</v>
      </c>
      <c r="G659" s="102">
        <f>+D659/100*F659</f>
        <v>5008448.18</v>
      </c>
      <c r="H659" s="76"/>
      <c r="K659" s="70"/>
    </row>
    <row r="660" spans="1:11">
      <c r="A660" s="25"/>
      <c r="B660" s="420"/>
      <c r="C660" s="421"/>
      <c r="D660" s="362"/>
      <c r="E660" s="421"/>
      <c r="F660" s="101"/>
      <c r="G660" s="102"/>
      <c r="H660" s="76"/>
      <c r="K660" s="70"/>
    </row>
    <row r="661" spans="1:11" ht="25.5">
      <c r="A661" s="25" t="s">
        <v>997</v>
      </c>
      <c r="B661" s="315">
        <v>8</v>
      </c>
      <c r="C661" s="505" t="s">
        <v>279</v>
      </c>
      <c r="D661" s="428"/>
      <c r="E661" s="429"/>
      <c r="F661" s="101"/>
      <c r="G661" s="112"/>
      <c r="H661" s="545"/>
      <c r="K661" s="70"/>
    </row>
    <row r="662" spans="1:11">
      <c r="A662" s="25" t="s">
        <v>998</v>
      </c>
      <c r="B662" s="430">
        <v>8.1</v>
      </c>
      <c r="C662" s="506" t="s">
        <v>280</v>
      </c>
      <c r="D662" s="428">
        <v>835</v>
      </c>
      <c r="E662" s="429" t="s">
        <v>35</v>
      </c>
      <c r="F662" s="101">
        <v>2704.45</v>
      </c>
      <c r="G662" s="112">
        <f>ROUND(D662*F662,2)</f>
        <v>2258215.75</v>
      </c>
      <c r="H662" s="545"/>
      <c r="K662" s="70"/>
    </row>
    <row r="663" spans="1:11">
      <c r="A663" s="25" t="s">
        <v>999</v>
      </c>
      <c r="B663" s="430">
        <v>8.1999999999999993</v>
      </c>
      <c r="C663" s="506" t="s">
        <v>281</v>
      </c>
      <c r="D663" s="428">
        <v>415</v>
      </c>
      <c r="E663" s="429" t="s">
        <v>35</v>
      </c>
      <c r="F663" s="101">
        <v>2704.45</v>
      </c>
      <c r="G663" s="112">
        <f>ROUND(D663*F663,2)</f>
        <v>1122346.75</v>
      </c>
      <c r="H663" s="545"/>
      <c r="K663" s="70"/>
    </row>
    <row r="664" spans="1:11">
      <c r="A664" s="25"/>
      <c r="B664" s="420"/>
      <c r="C664" s="421"/>
      <c r="D664" s="362"/>
      <c r="E664" s="421"/>
      <c r="F664" s="101"/>
      <c r="G664" s="102"/>
      <c r="H664" s="76"/>
      <c r="K664" s="70"/>
    </row>
    <row r="665" spans="1:11">
      <c r="A665" s="25" t="s">
        <v>1000</v>
      </c>
      <c r="B665" s="103">
        <v>9</v>
      </c>
      <c r="C665" s="104" t="s">
        <v>52</v>
      </c>
      <c r="D665" s="89"/>
      <c r="E665" s="90"/>
      <c r="F665" s="101"/>
      <c r="G665" s="112"/>
      <c r="H665" s="545"/>
      <c r="K665" s="70"/>
    </row>
    <row r="666" spans="1:11">
      <c r="A666" s="25" t="s">
        <v>1001</v>
      </c>
      <c r="B666" s="434">
        <v>9.1</v>
      </c>
      <c r="C666" s="102" t="s">
        <v>82</v>
      </c>
      <c r="D666" s="124">
        <v>125</v>
      </c>
      <c r="E666" s="441" t="s">
        <v>43</v>
      </c>
      <c r="F666" s="101">
        <v>313.58</v>
      </c>
      <c r="G666" s="112">
        <f>ROUND(D666*F666,2)</f>
        <v>39197.5</v>
      </c>
      <c r="H666" s="545"/>
      <c r="K666" s="70"/>
    </row>
    <row r="667" spans="1:11">
      <c r="A667" s="25" t="s">
        <v>1002</v>
      </c>
      <c r="B667" s="507">
        <v>9.1999999999999993</v>
      </c>
      <c r="C667" s="476" t="s">
        <v>53</v>
      </c>
      <c r="D667" s="508">
        <v>87.5</v>
      </c>
      <c r="E667" s="509" t="s">
        <v>43</v>
      </c>
      <c r="F667" s="101">
        <v>506.81</v>
      </c>
      <c r="G667" s="437">
        <f>ROUND(D667*F667,2)</f>
        <v>44345.88</v>
      </c>
      <c r="H667" s="545"/>
      <c r="K667" s="70"/>
    </row>
    <row r="668" spans="1:11">
      <c r="A668" s="25" t="s">
        <v>1003</v>
      </c>
      <c r="B668" s="434">
        <v>9.3000000000000007</v>
      </c>
      <c r="C668" s="102" t="s">
        <v>54</v>
      </c>
      <c r="D668" s="124">
        <v>276.25</v>
      </c>
      <c r="E668" s="441" t="s">
        <v>62</v>
      </c>
      <c r="F668" s="101">
        <v>320.39999999999998</v>
      </c>
      <c r="G668" s="112">
        <f>ROUND(D668*F668,2)</f>
        <v>88510.5</v>
      </c>
      <c r="H668" s="545"/>
      <c r="K668" s="70"/>
    </row>
    <row r="669" spans="1:11">
      <c r="A669" s="25"/>
      <c r="B669" s="420"/>
      <c r="C669" s="421"/>
      <c r="D669" s="362"/>
      <c r="E669" s="421"/>
      <c r="F669" s="101"/>
      <c r="G669" s="102"/>
      <c r="H669" s="76"/>
      <c r="K669" s="70"/>
    </row>
    <row r="670" spans="1:11">
      <c r="A670" s="25" t="s">
        <v>1004</v>
      </c>
      <c r="B670" s="103">
        <v>10</v>
      </c>
      <c r="C670" s="104" t="s">
        <v>55</v>
      </c>
      <c r="D670" s="89"/>
      <c r="E670" s="90"/>
      <c r="F670" s="101"/>
      <c r="G670" s="112"/>
      <c r="H670" s="545"/>
      <c r="K670" s="70"/>
    </row>
    <row r="671" spans="1:11">
      <c r="A671" s="25" t="s">
        <v>1005</v>
      </c>
      <c r="B671" s="434">
        <v>10.1</v>
      </c>
      <c r="C671" s="102" t="s">
        <v>211</v>
      </c>
      <c r="D671" s="124">
        <v>1250</v>
      </c>
      <c r="E671" s="441" t="s">
        <v>61</v>
      </c>
      <c r="F671" s="101">
        <v>1283.01</v>
      </c>
      <c r="G671" s="112">
        <f>ROUND(D671*F671,2)</f>
        <v>1603762.5</v>
      </c>
      <c r="H671" s="545"/>
      <c r="K671" s="70"/>
    </row>
    <row r="672" spans="1:11">
      <c r="A672" s="25" t="s">
        <v>1006</v>
      </c>
      <c r="B672" s="434">
        <v>10.199999999999999</v>
      </c>
      <c r="C672" s="102" t="s">
        <v>53</v>
      </c>
      <c r="D672" s="124">
        <v>1250</v>
      </c>
      <c r="E672" s="441" t="s">
        <v>8</v>
      </c>
      <c r="F672" s="101">
        <v>1403.88</v>
      </c>
      <c r="G672" s="112">
        <f>ROUND(D672*F672,2)</f>
        <v>1754850</v>
      </c>
      <c r="H672" s="545"/>
      <c r="K672" s="70"/>
    </row>
    <row r="673" spans="1:11">
      <c r="A673" s="25"/>
      <c r="B673" s="431"/>
      <c r="C673" s="102"/>
      <c r="D673" s="124"/>
      <c r="E673" s="441"/>
      <c r="F673" s="101"/>
      <c r="G673" s="112"/>
      <c r="H673" s="565"/>
      <c r="K673" s="70"/>
    </row>
    <row r="674" spans="1:11">
      <c r="A674" s="25" t="s">
        <v>1007</v>
      </c>
      <c r="B674" s="103">
        <v>11</v>
      </c>
      <c r="C674" s="362" t="s">
        <v>49</v>
      </c>
      <c r="D674" s="89"/>
      <c r="E674" s="90"/>
      <c r="F674" s="101"/>
      <c r="G674" s="112"/>
      <c r="H674" s="545"/>
      <c r="K674" s="70"/>
    </row>
    <row r="675" spans="1:11">
      <c r="A675" s="25" t="s">
        <v>1008</v>
      </c>
      <c r="B675" s="106">
        <v>11.1</v>
      </c>
      <c r="C675" s="102" t="s">
        <v>50</v>
      </c>
      <c r="D675" s="89">
        <v>21218.19</v>
      </c>
      <c r="E675" s="90" t="s">
        <v>61</v>
      </c>
      <c r="F675" s="101">
        <v>197.77</v>
      </c>
      <c r="G675" s="112">
        <f t="shared" ref="G675:G679" si="57">ROUND(D675*F675,2)</f>
        <v>4196321.4400000004</v>
      </c>
      <c r="H675" s="545"/>
      <c r="K675" s="70"/>
    </row>
    <row r="676" spans="1:11" ht="25.5">
      <c r="A676" s="25" t="s">
        <v>1009</v>
      </c>
      <c r="B676" s="106">
        <v>11.2</v>
      </c>
      <c r="C676" s="102" t="s">
        <v>73</v>
      </c>
      <c r="D676" s="89">
        <v>21218.19</v>
      </c>
      <c r="E676" s="90" t="s">
        <v>61</v>
      </c>
      <c r="F676" s="101">
        <v>739.53</v>
      </c>
      <c r="G676" s="112">
        <f t="shared" si="57"/>
        <v>15691488.050000001</v>
      </c>
      <c r="H676" s="545"/>
      <c r="K676" s="70"/>
    </row>
    <row r="677" spans="1:11">
      <c r="A677" s="25" t="s">
        <v>1010</v>
      </c>
      <c r="B677" s="106">
        <v>11.3</v>
      </c>
      <c r="C677" s="102" t="s">
        <v>212</v>
      </c>
      <c r="D677" s="89">
        <v>73202.759999999995</v>
      </c>
      <c r="E677" s="90" t="s">
        <v>74</v>
      </c>
      <c r="F677" s="101">
        <v>23.22</v>
      </c>
      <c r="G677" s="112">
        <f t="shared" si="57"/>
        <v>1699768.09</v>
      </c>
      <c r="H677" s="545"/>
      <c r="K677" s="70"/>
    </row>
    <row r="678" spans="1:11">
      <c r="A678" s="25"/>
      <c r="B678" s="440"/>
      <c r="C678" s="355"/>
      <c r="D678" s="89"/>
      <c r="E678" s="90"/>
      <c r="F678" s="101"/>
      <c r="G678" s="102"/>
      <c r="H678" s="544"/>
      <c r="K678" s="70"/>
    </row>
    <row r="679" spans="1:11" ht="76.5">
      <c r="A679" s="25" t="s">
        <v>1011</v>
      </c>
      <c r="B679" s="103">
        <v>12</v>
      </c>
      <c r="C679" s="355" t="s">
        <v>283</v>
      </c>
      <c r="D679" s="89">
        <v>30043.9</v>
      </c>
      <c r="E679" s="90" t="s">
        <v>8</v>
      </c>
      <c r="F679" s="101">
        <v>153.5</v>
      </c>
      <c r="G679" s="112">
        <f t="shared" si="57"/>
        <v>4611738.6500000004</v>
      </c>
      <c r="H679" s="545"/>
      <c r="K679" s="70"/>
    </row>
    <row r="680" spans="1:11">
      <c r="A680" s="25"/>
      <c r="B680" s="440"/>
      <c r="C680" s="355"/>
      <c r="D680" s="89"/>
      <c r="E680" s="90"/>
      <c r="F680" s="101"/>
      <c r="G680" s="102"/>
      <c r="H680" s="544"/>
      <c r="K680" s="70"/>
    </row>
    <row r="681" spans="1:11" ht="25.5">
      <c r="A681" s="25" t="s">
        <v>1012</v>
      </c>
      <c r="B681" s="103">
        <v>13</v>
      </c>
      <c r="C681" s="102" t="s">
        <v>75</v>
      </c>
      <c r="D681" s="124">
        <v>30043.9</v>
      </c>
      <c r="E681" s="441" t="s">
        <v>8</v>
      </c>
      <c r="F681" s="101">
        <v>83.81</v>
      </c>
      <c r="G681" s="112">
        <f>ROUND(D681*F681,2)</f>
        <v>2517979.2599999998</v>
      </c>
      <c r="H681" s="545"/>
      <c r="K681" s="70"/>
    </row>
    <row r="682" spans="1:11">
      <c r="A682" s="25" t="s">
        <v>1013</v>
      </c>
      <c r="B682" s="442"/>
      <c r="C682" s="443" t="s">
        <v>422</v>
      </c>
      <c r="D682" s="597"/>
      <c r="E682" s="443"/>
      <c r="F682" s="443"/>
      <c r="G682" s="418">
        <f>SUM(G627:G681)</f>
        <v>106248055.02</v>
      </c>
      <c r="H682" s="546"/>
      <c r="K682" s="70"/>
    </row>
    <row r="683" spans="1:11">
      <c r="A683" s="25"/>
      <c r="B683" s="359"/>
      <c r="C683" s="421"/>
      <c r="D683" s="362"/>
      <c r="E683" s="421"/>
      <c r="F683" s="101"/>
      <c r="G683" s="422"/>
      <c r="H683" s="580"/>
      <c r="K683" s="70"/>
    </row>
    <row r="684" spans="1:11">
      <c r="A684" s="25" t="s">
        <v>1014</v>
      </c>
      <c r="B684" s="433" t="s">
        <v>12</v>
      </c>
      <c r="C684" s="355" t="s">
        <v>13</v>
      </c>
      <c r="D684" s="112"/>
      <c r="E684" s="107"/>
      <c r="F684" s="101"/>
      <c r="G684" s="432"/>
      <c r="H684" s="582"/>
      <c r="K684" s="70"/>
    </row>
    <row r="685" spans="1:11" ht="63.75">
      <c r="A685" s="25" t="s">
        <v>1015</v>
      </c>
      <c r="B685" s="315">
        <v>1</v>
      </c>
      <c r="C685" s="316" t="s">
        <v>346</v>
      </c>
      <c r="D685" s="510">
        <v>6</v>
      </c>
      <c r="E685" s="107" t="s">
        <v>35</v>
      </c>
      <c r="F685" s="101">
        <v>99906.87</v>
      </c>
      <c r="G685" s="112">
        <f>ROUND(F685*D685,2)</f>
        <v>599441.22</v>
      </c>
      <c r="H685" s="545"/>
      <c r="K685" s="70"/>
    </row>
    <row r="686" spans="1:11">
      <c r="A686" s="25"/>
      <c r="B686" s="315"/>
      <c r="C686" s="316"/>
      <c r="D686" s="510"/>
      <c r="E686" s="107"/>
      <c r="F686" s="101"/>
      <c r="G686" s="112"/>
      <c r="H686" s="545"/>
    </row>
    <row r="687" spans="1:11" ht="25.5">
      <c r="A687" s="25" t="s">
        <v>1016</v>
      </c>
      <c r="B687" s="315">
        <v>2</v>
      </c>
      <c r="C687" s="316" t="s">
        <v>345</v>
      </c>
      <c r="D687" s="317"/>
      <c r="E687" s="107" t="s">
        <v>91</v>
      </c>
      <c r="F687" s="101">
        <v>0</v>
      </c>
      <c r="G687" s="112">
        <f>ROUND(F687*D687,2)</f>
        <v>0</v>
      </c>
      <c r="H687" s="545"/>
    </row>
    <row r="688" spans="1:11">
      <c r="B688" s="319"/>
      <c r="C688" s="320" t="s">
        <v>92</v>
      </c>
      <c r="D688" s="597"/>
      <c r="E688" s="443"/>
      <c r="F688" s="620"/>
      <c r="G688" s="418">
        <f>SUM(G685:G687)</f>
        <v>599441.22</v>
      </c>
      <c r="H688" s="546"/>
    </row>
    <row r="689" spans="2:8">
      <c r="B689" s="324"/>
      <c r="C689" s="325" t="s">
        <v>93</v>
      </c>
      <c r="D689" s="318"/>
      <c r="E689" s="326"/>
      <c r="F689" s="327"/>
      <c r="G689" s="318">
        <f>+G688+G682+G413+G594+G455+G354+G231+G188+G47+G621</f>
        <v>350794845.18000001</v>
      </c>
      <c r="H689" s="583"/>
    </row>
    <row r="690" spans="2:8">
      <c r="B690" s="328"/>
      <c r="C690" s="511"/>
      <c r="D690" s="112"/>
      <c r="E690" s="107"/>
      <c r="F690" s="330"/>
      <c r="G690" s="432"/>
      <c r="H690" s="582"/>
    </row>
    <row r="691" spans="2:8">
      <c r="B691" s="328"/>
      <c r="C691" s="329" t="s">
        <v>5</v>
      </c>
      <c r="D691" s="112"/>
      <c r="E691" s="107"/>
      <c r="F691" s="330"/>
      <c r="G691" s="112"/>
      <c r="H691" s="545"/>
    </row>
    <row r="692" spans="2:8">
      <c r="B692" s="328"/>
      <c r="C692" s="122" t="s">
        <v>94</v>
      </c>
      <c r="D692" s="331">
        <v>0.1</v>
      </c>
      <c r="E692" s="107"/>
      <c r="F692" s="330"/>
      <c r="G692" s="112">
        <f>+G689*D692</f>
        <v>35079484.520000003</v>
      </c>
      <c r="H692" s="545"/>
    </row>
    <row r="693" spans="2:8">
      <c r="B693" s="328"/>
      <c r="C693" s="122" t="s">
        <v>95</v>
      </c>
      <c r="D693" s="331">
        <v>0.03</v>
      </c>
      <c r="E693" s="107"/>
      <c r="F693" s="330"/>
      <c r="G693" s="112">
        <f>+G689*D693</f>
        <v>10523845.359999999</v>
      </c>
      <c r="H693" s="545"/>
    </row>
    <row r="694" spans="2:8">
      <c r="B694" s="328"/>
      <c r="C694" s="122" t="s">
        <v>96</v>
      </c>
      <c r="D694" s="331">
        <v>0.04</v>
      </c>
      <c r="E694" s="107"/>
      <c r="F694" s="330"/>
      <c r="G694" s="112">
        <f>+G689*D694</f>
        <v>14031793.810000001</v>
      </c>
      <c r="H694" s="545"/>
    </row>
    <row r="695" spans="2:8">
      <c r="B695" s="328"/>
      <c r="C695" s="122" t="s">
        <v>97</v>
      </c>
      <c r="D695" s="332">
        <v>0.04</v>
      </c>
      <c r="E695" s="107"/>
      <c r="F695" s="330"/>
      <c r="G695" s="112">
        <f>+G689*D695</f>
        <v>14031793.810000001</v>
      </c>
      <c r="H695" s="545"/>
    </row>
    <row r="696" spans="2:8">
      <c r="B696" s="328"/>
      <c r="C696" s="122" t="s">
        <v>98</v>
      </c>
      <c r="D696" s="331">
        <v>0.05</v>
      </c>
      <c r="E696" s="107"/>
      <c r="F696" s="330"/>
      <c r="G696" s="112">
        <f>+G689*D696</f>
        <v>17539742.260000002</v>
      </c>
      <c r="H696" s="545"/>
    </row>
    <row r="697" spans="2:8">
      <c r="B697" s="328"/>
      <c r="C697" s="122" t="s">
        <v>99</v>
      </c>
      <c r="D697" s="333">
        <v>0.1</v>
      </c>
      <c r="E697" s="334"/>
      <c r="F697" s="335"/>
      <c r="G697" s="112">
        <f>+G689*D697</f>
        <v>35079484.520000003</v>
      </c>
      <c r="H697" s="545"/>
    </row>
    <row r="698" spans="2:8">
      <c r="B698" s="328"/>
      <c r="C698" s="122" t="s">
        <v>100</v>
      </c>
      <c r="D698" s="331">
        <v>1.4999999999999999E-2</v>
      </c>
      <c r="E698" s="107"/>
      <c r="F698" s="330"/>
      <c r="G698" s="112">
        <f>+G689*D698</f>
        <v>5261922.68</v>
      </c>
      <c r="H698" s="545"/>
    </row>
    <row r="699" spans="2:8">
      <c r="B699" s="328"/>
      <c r="C699" s="336" t="s">
        <v>282</v>
      </c>
      <c r="D699" s="331">
        <v>0.18</v>
      </c>
      <c r="E699" s="107"/>
      <c r="F699" s="330"/>
      <c r="G699" s="112">
        <f>+G692*D699</f>
        <v>6314307.21</v>
      </c>
      <c r="H699" s="545"/>
    </row>
    <row r="700" spans="2:8">
      <c r="B700" s="328"/>
      <c r="C700" s="122" t="s">
        <v>41</v>
      </c>
      <c r="D700" s="331">
        <v>0.01</v>
      </c>
      <c r="E700" s="107"/>
      <c r="F700" s="337"/>
      <c r="G700" s="126">
        <f>+G689*D700</f>
        <v>3507948.45</v>
      </c>
      <c r="H700" s="545"/>
    </row>
    <row r="701" spans="2:8">
      <c r="B701" s="328"/>
      <c r="C701" s="122" t="s">
        <v>101</v>
      </c>
      <c r="D701" s="331">
        <v>1E-3</v>
      </c>
      <c r="E701" s="107"/>
      <c r="F701" s="337"/>
      <c r="G701" s="126">
        <f>+G689*D701</f>
        <v>350794.85</v>
      </c>
      <c r="H701" s="545"/>
    </row>
    <row r="702" spans="2:8">
      <c r="B702" s="328"/>
      <c r="C702" s="122" t="s">
        <v>42</v>
      </c>
      <c r="D702" s="331">
        <v>0.05</v>
      </c>
      <c r="E702" s="338"/>
      <c r="F702" s="339"/>
      <c r="G702" s="126">
        <f>+G689*D702</f>
        <v>17539742.260000002</v>
      </c>
      <c r="H702" s="545"/>
    </row>
    <row r="703" spans="2:8">
      <c r="B703" s="15"/>
      <c r="C703" s="621" t="s">
        <v>474</v>
      </c>
      <c r="D703" s="622">
        <v>1</v>
      </c>
      <c r="E703" s="623" t="s">
        <v>35</v>
      </c>
      <c r="F703" s="624">
        <v>80000</v>
      </c>
      <c r="G703" s="24">
        <f>ROUND(D703*F703,2)</f>
        <v>80000</v>
      </c>
      <c r="H703" s="545"/>
    </row>
    <row r="704" spans="2:8">
      <c r="B704" s="15"/>
      <c r="C704" s="342" t="s">
        <v>475</v>
      </c>
      <c r="D704" s="622">
        <v>1</v>
      </c>
      <c r="E704" s="623" t="s">
        <v>35</v>
      </c>
      <c r="F704" s="5">
        <v>150000</v>
      </c>
      <c r="G704" s="24">
        <f>ROUND(D704*F704,2)</f>
        <v>150000</v>
      </c>
      <c r="H704" s="545"/>
    </row>
    <row r="705" spans="2:8">
      <c r="B705" s="15"/>
      <c r="C705" s="342" t="s">
        <v>476</v>
      </c>
      <c r="D705" s="622">
        <v>1</v>
      </c>
      <c r="E705" s="623" t="s">
        <v>35</v>
      </c>
      <c r="F705" s="343">
        <v>100000</v>
      </c>
      <c r="G705" s="24">
        <f>ROUND(D705*F705,2)</f>
        <v>100000</v>
      </c>
      <c r="H705" s="545"/>
    </row>
    <row r="706" spans="2:8">
      <c r="B706" s="512"/>
      <c r="C706" s="513" t="s">
        <v>0</v>
      </c>
      <c r="D706" s="514"/>
      <c r="E706" s="363"/>
      <c r="F706" s="392"/>
      <c r="G706" s="515">
        <f>SUM(G691:G705)</f>
        <v>159590859.72999999</v>
      </c>
      <c r="H706" s="584"/>
    </row>
    <row r="707" spans="2:8">
      <c r="B707" s="516"/>
      <c r="C707" s="625"/>
      <c r="D707" s="517"/>
      <c r="E707" s="518"/>
      <c r="F707" s="519"/>
      <c r="G707" s="520"/>
      <c r="H707" s="585"/>
    </row>
    <row r="708" spans="2:8">
      <c r="B708" s="521"/>
      <c r="C708" s="522" t="s">
        <v>102</v>
      </c>
      <c r="D708" s="523"/>
      <c r="E708" s="524"/>
      <c r="F708" s="525"/>
      <c r="G708" s="526">
        <f>SUM(G689,G706)</f>
        <v>510385704.91000003</v>
      </c>
      <c r="H708" s="586"/>
    </row>
    <row r="711" spans="2:8">
      <c r="G711" s="527"/>
      <c r="H711" s="527"/>
    </row>
    <row r="713" spans="2:8">
      <c r="G713" s="541"/>
      <c r="H713" s="541"/>
    </row>
    <row r="721" spans="7:8">
      <c r="G721" s="527"/>
      <c r="H721" s="527"/>
    </row>
    <row r="723" spans="7:8">
      <c r="G723" s="528"/>
      <c r="H723" s="528"/>
    </row>
    <row r="725" spans="7:8">
      <c r="G725" s="541"/>
    </row>
  </sheetData>
  <sheetProtection algorithmName="SHA-512" hashValue="fTqvTnW5xySU3VYCc4uRyBla0HxZ5Yo+Nz+LSV1JxgJUlIHEqczij3+NpZBOWIZjfWmc41YDL+/4EZpmaR1KnA==" saltValue="xjLZPqVCGcmVSxH76WitFQ==" spinCount="100000" sheet="1" objects="1" scenarios="1" selectLockedCells="1" selectUnlockedCells="1"/>
  <autoFilter ref="A6:G705"/>
  <mergeCells count="2">
    <mergeCell ref="C3:G3"/>
    <mergeCell ref="C5:F5"/>
  </mergeCells>
  <pageMargins left="0.7" right="0.7" top="0.75" bottom="0.75" header="0.3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7"/>
  <sheetViews>
    <sheetView topLeftCell="C140" zoomScale="110" zoomScaleNormal="110" workbookViewId="0">
      <selection activeCell="F11" sqref="F11"/>
    </sheetView>
  </sheetViews>
  <sheetFormatPr baseColWidth="10" defaultColWidth="11.42578125" defaultRowHeight="12.75"/>
  <cols>
    <col min="1" max="2" width="11.42578125" style="69"/>
    <col min="3" max="3" width="45.28515625" style="69" customWidth="1"/>
    <col min="4" max="4" width="11.42578125" style="69"/>
    <col min="5" max="5" width="11.42578125" style="69" customWidth="1"/>
    <col min="6" max="6" width="19.28515625" style="69" customWidth="1"/>
    <col min="7" max="7" width="18.140625" style="69" customWidth="1"/>
    <col min="8" max="8" width="11.42578125" style="69" customWidth="1"/>
    <col min="9" max="10" width="11.42578125" style="69"/>
    <col min="11" max="11" width="15.85546875" style="69" customWidth="1"/>
    <col min="12" max="12" width="11.42578125" style="69"/>
    <col min="13" max="14" width="12.7109375" style="69" bestFit="1" customWidth="1"/>
    <col min="15" max="16384" width="11.42578125" style="69"/>
  </cols>
  <sheetData>
    <row r="1" spans="1:15">
      <c r="B1" s="71"/>
      <c r="C1" s="71"/>
      <c r="D1" s="71"/>
      <c r="E1" s="71"/>
      <c r="F1" s="72"/>
      <c r="G1" s="71"/>
    </row>
    <row r="2" spans="1:15">
      <c r="B2" s="73"/>
      <c r="C2" s="74"/>
      <c r="D2" s="1"/>
      <c r="E2" s="1"/>
      <c r="F2" s="75"/>
      <c r="G2" s="1"/>
    </row>
    <row r="3" spans="1:15">
      <c r="B3" s="76" t="s">
        <v>308</v>
      </c>
      <c r="C3" s="626" t="s">
        <v>487</v>
      </c>
      <c r="D3" s="627"/>
      <c r="E3" s="627"/>
      <c r="F3" s="627"/>
      <c r="G3" s="627"/>
      <c r="K3" s="70"/>
    </row>
    <row r="4" spans="1:15">
      <c r="B4" s="78" t="s">
        <v>486</v>
      </c>
      <c r="C4" s="74"/>
      <c r="D4" s="1"/>
      <c r="E4" s="79" t="s">
        <v>132</v>
      </c>
      <c r="F4" s="80"/>
      <c r="G4" s="81"/>
      <c r="K4" s="70"/>
    </row>
    <row r="5" spans="1:15" ht="13.5" thickBot="1">
      <c r="B5" s="78"/>
      <c r="C5" s="628"/>
      <c r="D5" s="628"/>
      <c r="E5" s="628"/>
      <c r="F5" s="628"/>
      <c r="G5" s="81"/>
      <c r="K5" s="70"/>
    </row>
    <row r="6" spans="1:15" ht="13.5" thickBot="1">
      <c r="A6" s="82" t="s">
        <v>892</v>
      </c>
      <c r="B6" s="82" t="s">
        <v>32</v>
      </c>
      <c r="C6" s="83" t="s">
        <v>33</v>
      </c>
      <c r="D6" s="84" t="s">
        <v>1</v>
      </c>
      <c r="E6" s="84" t="s">
        <v>34</v>
      </c>
      <c r="F6" s="85" t="s">
        <v>4</v>
      </c>
      <c r="G6" s="86" t="s">
        <v>10</v>
      </c>
      <c r="K6" s="70"/>
    </row>
    <row r="7" spans="1:15" ht="38.25">
      <c r="A7" s="25" t="s">
        <v>488</v>
      </c>
      <c r="B7" s="87" t="s">
        <v>11</v>
      </c>
      <c r="C7" s="88" t="s">
        <v>261</v>
      </c>
      <c r="D7" s="89"/>
      <c r="E7" s="90"/>
      <c r="F7" s="91"/>
      <c r="G7" s="92"/>
      <c r="K7" s="70"/>
    </row>
    <row r="8" spans="1:15" s="99" customFormat="1">
      <c r="A8" s="26" t="s">
        <v>489</v>
      </c>
      <c r="B8" s="93">
        <v>1</v>
      </c>
      <c r="C8" s="94" t="s">
        <v>16</v>
      </c>
      <c r="D8" s="95"/>
      <c r="E8" s="96"/>
      <c r="F8" s="97"/>
      <c r="G8" s="98"/>
      <c r="H8" s="69"/>
      <c r="I8" s="69"/>
      <c r="J8" s="69"/>
      <c r="K8" s="70"/>
      <c r="L8" s="69"/>
      <c r="M8" s="69"/>
      <c r="N8" s="69"/>
      <c r="O8" s="69"/>
    </row>
    <row r="9" spans="1:15" ht="15">
      <c r="A9" s="25" t="s">
        <v>490</v>
      </c>
      <c r="B9" s="100" t="s">
        <v>37</v>
      </c>
      <c r="C9" s="89" t="s">
        <v>206</v>
      </c>
      <c r="D9" s="89">
        <v>1588.82</v>
      </c>
      <c r="E9" s="90" t="s">
        <v>8</v>
      </c>
      <c r="F9" s="350">
        <v>117.62</v>
      </c>
      <c r="G9" s="102">
        <f>ROUND(F9*D9,2)</f>
        <v>186877.01</v>
      </c>
      <c r="I9" s="346">
        <v>1588.82</v>
      </c>
      <c r="J9" s="69" t="b">
        <f t="shared" ref="J9:J40" si="0">I9=D9</f>
        <v>1</v>
      </c>
      <c r="K9" s="344">
        <v>275.26</v>
      </c>
    </row>
    <row r="10" spans="1:15" ht="25.5">
      <c r="A10" s="25" t="s">
        <v>491</v>
      </c>
      <c r="B10" s="103">
        <v>2</v>
      </c>
      <c r="C10" s="104" t="s">
        <v>58</v>
      </c>
      <c r="D10" s="89"/>
      <c r="E10" s="90"/>
      <c r="F10" s="350"/>
      <c r="G10" s="105"/>
      <c r="I10" s="347"/>
      <c r="J10" s="69" t="b">
        <f t="shared" si="0"/>
        <v>1</v>
      </c>
      <c r="K10" s="344"/>
    </row>
    <row r="11" spans="1:15" ht="15">
      <c r="A11" s="25" t="s">
        <v>492</v>
      </c>
      <c r="B11" s="106">
        <f>+B10+0.1</f>
        <v>2.1</v>
      </c>
      <c r="C11" s="102" t="s">
        <v>59</v>
      </c>
      <c r="D11" s="89">
        <v>1521.94</v>
      </c>
      <c r="E11" s="90" t="s">
        <v>8</v>
      </c>
      <c r="F11" s="350">
        <v>95.76</v>
      </c>
      <c r="G11" s="102">
        <f t="shared" ref="G11:G13" si="1">ROUND(F11*D11,2)</f>
        <v>145740.97</v>
      </c>
      <c r="I11" s="346">
        <v>1521.94</v>
      </c>
      <c r="J11" s="69" t="b">
        <f t="shared" si="0"/>
        <v>1</v>
      </c>
      <c r="K11" s="344">
        <v>134.06</v>
      </c>
    </row>
    <row r="12" spans="1:15" ht="15">
      <c r="A12" s="25" t="s">
        <v>493</v>
      </c>
      <c r="B12" s="106">
        <f>+B11+0.1</f>
        <v>2.2000000000000002</v>
      </c>
      <c r="C12" s="89" t="s">
        <v>60</v>
      </c>
      <c r="D12" s="89">
        <v>837.07</v>
      </c>
      <c r="E12" s="90" t="s">
        <v>61</v>
      </c>
      <c r="F12" s="350">
        <v>12.67</v>
      </c>
      <c r="G12" s="102">
        <f t="shared" si="1"/>
        <v>10605.68</v>
      </c>
      <c r="I12" s="346">
        <v>837.07</v>
      </c>
      <c r="J12" s="69" t="b">
        <f t="shared" si="0"/>
        <v>1</v>
      </c>
      <c r="K12" s="344">
        <v>12.67</v>
      </c>
    </row>
    <row r="13" spans="1:15" ht="15">
      <c r="A13" s="25" t="s">
        <v>494</v>
      </c>
      <c r="B13" s="106">
        <f>+B12+0.1</f>
        <v>2.2999999999999998</v>
      </c>
      <c r="C13" s="89" t="s">
        <v>306</v>
      </c>
      <c r="D13" s="89">
        <v>54.41</v>
      </c>
      <c r="E13" s="90" t="s">
        <v>62</v>
      </c>
      <c r="F13" s="350">
        <v>351.51</v>
      </c>
      <c r="G13" s="102">
        <f t="shared" si="1"/>
        <v>19125.66</v>
      </c>
      <c r="I13" s="346">
        <v>54.41</v>
      </c>
      <c r="J13" s="69" t="b">
        <f t="shared" si="0"/>
        <v>1</v>
      </c>
      <c r="K13" s="344">
        <v>351.51</v>
      </c>
    </row>
    <row r="14" spans="1:15" ht="15">
      <c r="A14" s="25" t="s">
        <v>495</v>
      </c>
      <c r="B14" s="103">
        <v>3</v>
      </c>
      <c r="C14" s="104" t="s">
        <v>9</v>
      </c>
      <c r="D14" s="104"/>
      <c r="E14" s="104"/>
      <c r="F14" s="350"/>
      <c r="G14" s="102">
        <f t="shared" ref="G14:G19" si="2">ROUND(F14*D14,2)</f>
        <v>0</v>
      </c>
      <c r="I14" s="347"/>
      <c r="J14" s="69" t="b">
        <f t="shared" si="0"/>
        <v>1</v>
      </c>
      <c r="K14" s="344"/>
    </row>
    <row r="15" spans="1:15" ht="15">
      <c r="A15" s="25" t="s">
        <v>496</v>
      </c>
      <c r="B15" s="106">
        <f>+B14+0.1</f>
        <v>3.1</v>
      </c>
      <c r="C15" s="102" t="s">
        <v>63</v>
      </c>
      <c r="D15" s="102">
        <v>3320.63</v>
      </c>
      <c r="E15" s="107" t="s">
        <v>65</v>
      </c>
      <c r="F15" s="350">
        <v>172.25</v>
      </c>
      <c r="G15" s="102">
        <f t="shared" si="2"/>
        <v>571978.52</v>
      </c>
      <c r="I15" s="346">
        <v>3320.63</v>
      </c>
      <c r="J15" s="69" t="b">
        <f t="shared" si="0"/>
        <v>1</v>
      </c>
      <c r="K15" s="344">
        <v>401.91</v>
      </c>
    </row>
    <row r="16" spans="1:15" ht="15">
      <c r="A16" s="25" t="s">
        <v>497</v>
      </c>
      <c r="B16" s="106">
        <f>+B15+0.1</f>
        <v>3.2</v>
      </c>
      <c r="C16" s="102" t="s">
        <v>64</v>
      </c>
      <c r="D16" s="102">
        <v>258.19</v>
      </c>
      <c r="E16" s="90" t="s">
        <v>66</v>
      </c>
      <c r="F16" s="350">
        <v>1509.13</v>
      </c>
      <c r="G16" s="102">
        <f t="shared" si="2"/>
        <v>389642.27</v>
      </c>
      <c r="I16" s="346">
        <v>258.19</v>
      </c>
      <c r="J16" s="69" t="b">
        <f t="shared" si="0"/>
        <v>1</v>
      </c>
      <c r="K16" s="344">
        <v>1760.13</v>
      </c>
    </row>
    <row r="17" spans="1:11" ht="25.5">
      <c r="A17" s="25" t="s">
        <v>498</v>
      </c>
      <c r="B17" s="106">
        <f>+B16+0.1</f>
        <v>3.3</v>
      </c>
      <c r="C17" s="102" t="s">
        <v>265</v>
      </c>
      <c r="D17" s="102">
        <v>200.9</v>
      </c>
      <c r="E17" s="90" t="s">
        <v>62</v>
      </c>
      <c r="F17" s="350">
        <v>628.92999999999995</v>
      </c>
      <c r="G17" s="102">
        <f t="shared" si="2"/>
        <v>126352.04</v>
      </c>
      <c r="I17" s="346">
        <v>200.9</v>
      </c>
      <c r="J17" s="69" t="b">
        <f t="shared" si="0"/>
        <v>1</v>
      </c>
      <c r="K17" s="344">
        <v>628.92999999999995</v>
      </c>
    </row>
    <row r="18" spans="1:11" ht="15">
      <c r="A18" s="25" t="s">
        <v>499</v>
      </c>
      <c r="B18" s="106">
        <f>+B17+0.1</f>
        <v>3.4</v>
      </c>
      <c r="C18" s="89" t="s">
        <v>48</v>
      </c>
      <c r="D18" s="89">
        <v>2468.73</v>
      </c>
      <c r="E18" s="90" t="s">
        <v>67</v>
      </c>
      <c r="F18" s="350">
        <v>143.77000000000001</v>
      </c>
      <c r="G18" s="102">
        <f t="shared" si="2"/>
        <v>354929.31</v>
      </c>
      <c r="I18" s="346">
        <v>2468.73</v>
      </c>
      <c r="J18" s="69" t="b">
        <f t="shared" si="0"/>
        <v>1</v>
      </c>
      <c r="K18" s="344">
        <v>143.77000000000001</v>
      </c>
    </row>
    <row r="19" spans="1:11" ht="15">
      <c r="A19" s="25" t="s">
        <v>500</v>
      </c>
      <c r="B19" s="106">
        <f>+B18+0.1</f>
        <v>3.5</v>
      </c>
      <c r="C19" s="89" t="s">
        <v>264</v>
      </c>
      <c r="D19" s="89">
        <v>1265.78</v>
      </c>
      <c r="E19" s="90" t="s">
        <v>62</v>
      </c>
      <c r="F19" s="350">
        <v>320.39999999999998</v>
      </c>
      <c r="G19" s="102">
        <f t="shared" si="2"/>
        <v>405555.91</v>
      </c>
      <c r="I19" s="346">
        <v>1265.78</v>
      </c>
      <c r="J19" s="69" t="b">
        <f t="shared" si="0"/>
        <v>1</v>
      </c>
      <c r="K19" s="344">
        <v>320.39999999999998</v>
      </c>
    </row>
    <row r="20" spans="1:11" ht="15">
      <c r="A20" s="25" t="s">
        <v>501</v>
      </c>
      <c r="B20" s="103">
        <v>4</v>
      </c>
      <c r="C20" s="104" t="s">
        <v>38</v>
      </c>
      <c r="D20" s="104"/>
      <c r="E20" s="104"/>
      <c r="F20" s="350"/>
      <c r="G20" s="102"/>
      <c r="I20" s="347"/>
      <c r="J20" s="69" t="b">
        <f t="shared" si="0"/>
        <v>1</v>
      </c>
      <c r="K20" s="344"/>
    </row>
    <row r="21" spans="1:11" ht="25.5">
      <c r="A21" s="25" t="s">
        <v>502</v>
      </c>
      <c r="B21" s="108">
        <f>+B20+0.1</f>
        <v>4.0999999999999996</v>
      </c>
      <c r="C21" s="109" t="s">
        <v>263</v>
      </c>
      <c r="D21" s="109">
        <v>1700.04</v>
      </c>
      <c r="E21" s="110" t="s">
        <v>8</v>
      </c>
      <c r="F21" s="350">
        <v>18406.060000000001</v>
      </c>
      <c r="G21" s="102">
        <f>ROUND(F21*D21,2)</f>
        <v>31291038.239999998</v>
      </c>
      <c r="I21" s="346">
        <v>1700.04</v>
      </c>
      <c r="J21" s="69" t="b">
        <f t="shared" si="0"/>
        <v>1</v>
      </c>
      <c r="K21" s="344">
        <v>18406.060000000001</v>
      </c>
    </row>
    <row r="22" spans="1:11" ht="15">
      <c r="A22" s="25" t="s">
        <v>503</v>
      </c>
      <c r="B22" s="103">
        <v>5</v>
      </c>
      <c r="C22" s="104" t="s">
        <v>39</v>
      </c>
      <c r="D22" s="89"/>
      <c r="E22" s="90"/>
      <c r="F22" s="350"/>
      <c r="G22" s="102"/>
      <c r="I22" s="347"/>
      <c r="J22" s="69" t="b">
        <f t="shared" si="0"/>
        <v>1</v>
      </c>
      <c r="K22" s="344"/>
    </row>
    <row r="23" spans="1:11" ht="15">
      <c r="A23" s="25" t="s">
        <v>504</v>
      </c>
      <c r="B23" s="106">
        <f>+B22+0.1</f>
        <v>5.0999999999999996</v>
      </c>
      <c r="C23" s="102" t="s">
        <v>262</v>
      </c>
      <c r="D23" s="89">
        <v>1588.82</v>
      </c>
      <c r="E23" s="107" t="s">
        <v>8</v>
      </c>
      <c r="F23" s="350">
        <v>495</v>
      </c>
      <c r="G23" s="102">
        <f>ROUND(F23*D23,2)</f>
        <v>786465.9</v>
      </c>
      <c r="I23" s="346">
        <v>1588.82</v>
      </c>
      <c r="J23" s="69" t="b">
        <f t="shared" si="0"/>
        <v>1</v>
      </c>
      <c r="K23" s="344">
        <v>495</v>
      </c>
    </row>
    <row r="24" spans="1:11" ht="15">
      <c r="A24" s="25" t="s">
        <v>505</v>
      </c>
      <c r="B24" s="103">
        <v>6</v>
      </c>
      <c r="C24" s="104" t="s">
        <v>71</v>
      </c>
      <c r="D24" s="89"/>
      <c r="E24" s="90"/>
      <c r="F24" s="350"/>
      <c r="G24" s="102"/>
      <c r="I24" s="347"/>
      <c r="J24" s="69" t="b">
        <f t="shared" si="0"/>
        <v>1</v>
      </c>
      <c r="K24" s="344"/>
    </row>
    <row r="25" spans="1:11" ht="15">
      <c r="A25" s="25" t="s">
        <v>506</v>
      </c>
      <c r="B25" s="106">
        <f>+B24+0.1</f>
        <v>6.1</v>
      </c>
      <c r="C25" s="102" t="s">
        <v>262</v>
      </c>
      <c r="D25" s="89">
        <v>1588.82</v>
      </c>
      <c r="E25" s="107" t="s">
        <v>8</v>
      </c>
      <c r="F25" s="350">
        <v>286.64999999999998</v>
      </c>
      <c r="G25" s="102">
        <f t="shared" ref="G25:G26" si="3">ROUND(F25*D25,2)</f>
        <v>455435.25</v>
      </c>
      <c r="I25" s="346">
        <v>1588.82</v>
      </c>
      <c r="J25" s="69" t="b">
        <f t="shared" si="0"/>
        <v>1</v>
      </c>
      <c r="K25" s="344">
        <v>286.64999999999998</v>
      </c>
    </row>
    <row r="26" spans="1:11" ht="25.5">
      <c r="A26" s="25" t="s">
        <v>507</v>
      </c>
      <c r="B26" s="103">
        <v>7</v>
      </c>
      <c r="C26" s="104" t="s">
        <v>257</v>
      </c>
      <c r="D26" s="89">
        <v>15</v>
      </c>
      <c r="E26" s="107" t="s">
        <v>2</v>
      </c>
      <c r="F26" s="352"/>
      <c r="G26" s="102">
        <f t="shared" si="3"/>
        <v>0</v>
      </c>
      <c r="I26" s="348">
        <v>0.15</v>
      </c>
      <c r="J26" s="69" t="b">
        <f t="shared" si="0"/>
        <v>0</v>
      </c>
      <c r="K26" s="345"/>
    </row>
    <row r="27" spans="1:11" ht="15">
      <c r="A27" s="25" t="s">
        <v>508</v>
      </c>
      <c r="B27" s="111">
        <v>8</v>
      </c>
      <c r="C27" s="104" t="s">
        <v>258</v>
      </c>
      <c r="D27" s="112"/>
      <c r="E27" s="107"/>
      <c r="F27" s="350"/>
      <c r="G27" s="112">
        <f>+D27/100*F27</f>
        <v>0</v>
      </c>
      <c r="I27" s="347"/>
      <c r="J27" s="69" t="b">
        <f t="shared" si="0"/>
        <v>1</v>
      </c>
      <c r="K27" s="344"/>
    </row>
    <row r="28" spans="1:11" ht="51">
      <c r="A28" s="25" t="s">
        <v>509</v>
      </c>
      <c r="B28" s="113">
        <f>B27+0.1</f>
        <v>8.1</v>
      </c>
      <c r="C28" s="114" t="s">
        <v>85</v>
      </c>
      <c r="D28" s="115">
        <v>4</v>
      </c>
      <c r="E28" s="116" t="s">
        <v>35</v>
      </c>
      <c r="F28" s="350">
        <v>27656.91</v>
      </c>
      <c r="G28" s="102">
        <f t="shared" ref="G28:G30" si="4">ROUND(F28*D28,2)</f>
        <v>110627.64</v>
      </c>
      <c r="I28" s="346">
        <v>4</v>
      </c>
      <c r="J28" s="69" t="b">
        <f t="shared" si="0"/>
        <v>1</v>
      </c>
      <c r="K28" s="344">
        <v>27656.91</v>
      </c>
    </row>
    <row r="29" spans="1:11" ht="51">
      <c r="A29" s="25" t="s">
        <v>510</v>
      </c>
      <c r="B29" s="113">
        <f>B28+0.1</f>
        <v>8.1999999999999993</v>
      </c>
      <c r="C29" s="114" t="s">
        <v>84</v>
      </c>
      <c r="D29" s="115">
        <v>2</v>
      </c>
      <c r="E29" s="116" t="s">
        <v>35</v>
      </c>
      <c r="F29" s="350">
        <v>54169.16</v>
      </c>
      <c r="G29" s="102">
        <f t="shared" si="4"/>
        <v>108338.32</v>
      </c>
      <c r="I29" s="346">
        <v>2</v>
      </c>
      <c r="J29" s="69" t="b">
        <f t="shared" si="0"/>
        <v>1</v>
      </c>
      <c r="K29" s="344">
        <v>54169.16</v>
      </c>
    </row>
    <row r="30" spans="1:11" ht="25.5">
      <c r="A30" s="25" t="s">
        <v>511</v>
      </c>
      <c r="B30" s="113">
        <f>B29+0.1</f>
        <v>8.3000000000000007</v>
      </c>
      <c r="C30" s="114" t="s">
        <v>72</v>
      </c>
      <c r="D30" s="115">
        <v>6</v>
      </c>
      <c r="E30" s="116" t="s">
        <v>35</v>
      </c>
      <c r="F30" s="350">
        <v>4444.21</v>
      </c>
      <c r="G30" s="102">
        <f t="shared" si="4"/>
        <v>26665.26</v>
      </c>
      <c r="I30" s="346">
        <v>6</v>
      </c>
      <c r="J30" s="69" t="b">
        <f t="shared" si="0"/>
        <v>1</v>
      </c>
      <c r="K30" s="344">
        <v>4444.21</v>
      </c>
    </row>
    <row r="31" spans="1:11" ht="15">
      <c r="A31" s="25" t="s">
        <v>512</v>
      </c>
      <c r="B31" s="117">
        <v>9</v>
      </c>
      <c r="C31" s="118" t="s">
        <v>49</v>
      </c>
      <c r="D31" s="119"/>
      <c r="E31" s="120"/>
      <c r="F31" s="350"/>
      <c r="G31" s="115">
        <f t="shared" ref="G31" si="5">ROUND(D31*F31,2)</f>
        <v>0</v>
      </c>
      <c r="I31" s="347"/>
      <c r="J31" s="69" t="b">
        <f t="shared" si="0"/>
        <v>1</v>
      </c>
      <c r="K31" s="344"/>
    </row>
    <row r="32" spans="1:11" ht="15">
      <c r="A32" s="25" t="s">
        <v>513</v>
      </c>
      <c r="B32" s="108">
        <f>+B31+0.1</f>
        <v>9.1</v>
      </c>
      <c r="C32" s="109" t="s">
        <v>50</v>
      </c>
      <c r="D32" s="119">
        <v>837.07</v>
      </c>
      <c r="E32" s="120" t="s">
        <v>61</v>
      </c>
      <c r="F32" s="350">
        <v>197.77</v>
      </c>
      <c r="G32" s="102">
        <f t="shared" ref="G32:G36" si="6">ROUND(F32*D32,2)</f>
        <v>165547.32999999999</v>
      </c>
      <c r="I32" s="346">
        <v>837.07</v>
      </c>
      <c r="J32" s="69" t="b">
        <f t="shared" si="0"/>
        <v>1</v>
      </c>
      <c r="K32" s="344">
        <v>197.77</v>
      </c>
    </row>
    <row r="33" spans="1:11" ht="25.5">
      <c r="A33" s="25" t="s">
        <v>514</v>
      </c>
      <c r="B33" s="108">
        <f>+B32+0.1</f>
        <v>9.1999999999999993</v>
      </c>
      <c r="C33" s="109" t="s">
        <v>73</v>
      </c>
      <c r="D33" s="119">
        <v>837.07</v>
      </c>
      <c r="E33" s="120" t="s">
        <v>61</v>
      </c>
      <c r="F33" s="350">
        <v>739.53</v>
      </c>
      <c r="G33" s="102">
        <f t="shared" si="6"/>
        <v>619038.38</v>
      </c>
      <c r="I33" s="346">
        <v>837.07</v>
      </c>
      <c r="J33" s="69" t="b">
        <f t="shared" si="0"/>
        <v>1</v>
      </c>
      <c r="K33" s="344">
        <v>732.87</v>
      </c>
    </row>
    <row r="34" spans="1:11" ht="15">
      <c r="A34" s="25" t="s">
        <v>515</v>
      </c>
      <c r="B34" s="108">
        <f>+B33+0.1</f>
        <v>9.3000000000000007</v>
      </c>
      <c r="C34" s="109" t="s">
        <v>304</v>
      </c>
      <c r="D34" s="119">
        <v>2887.89</v>
      </c>
      <c r="E34" s="121" t="s">
        <v>74</v>
      </c>
      <c r="F34" s="350">
        <v>23.22</v>
      </c>
      <c r="G34" s="102">
        <f t="shared" si="6"/>
        <v>67056.81</v>
      </c>
      <c r="I34" s="346">
        <v>2887.89</v>
      </c>
      <c r="J34" s="69" t="b">
        <f t="shared" si="0"/>
        <v>1</v>
      </c>
      <c r="K34" s="344">
        <v>23.22</v>
      </c>
    </row>
    <row r="35" spans="1:11" ht="76.5">
      <c r="A35" s="25" t="s">
        <v>516</v>
      </c>
      <c r="B35" s="117">
        <v>10</v>
      </c>
      <c r="C35" s="123" t="s">
        <v>283</v>
      </c>
      <c r="D35" s="119">
        <v>1588.82</v>
      </c>
      <c r="E35" s="121" t="s">
        <v>8</v>
      </c>
      <c r="F35" s="350">
        <v>153.5</v>
      </c>
      <c r="G35" s="102">
        <f t="shared" si="6"/>
        <v>243883.87</v>
      </c>
      <c r="I35" s="346">
        <v>1588.82</v>
      </c>
      <c r="J35" s="69" t="b">
        <f t="shared" si="0"/>
        <v>1</v>
      </c>
      <c r="K35" s="350">
        <v>266.12</v>
      </c>
    </row>
    <row r="36" spans="1:11" ht="25.5">
      <c r="A36" s="25" t="s">
        <v>517</v>
      </c>
      <c r="B36" s="103">
        <v>11</v>
      </c>
      <c r="C36" s="102" t="s">
        <v>75</v>
      </c>
      <c r="D36" s="124">
        <v>1588.82</v>
      </c>
      <c r="E36" s="125" t="s">
        <v>8</v>
      </c>
      <c r="F36" s="350">
        <v>83.81</v>
      </c>
      <c r="G36" s="102">
        <f t="shared" si="6"/>
        <v>133159</v>
      </c>
      <c r="I36" s="346">
        <v>1588.82</v>
      </c>
      <c r="J36" s="69" t="b">
        <f t="shared" si="0"/>
        <v>1</v>
      </c>
      <c r="K36" s="344">
        <v>83.81</v>
      </c>
    </row>
    <row r="37" spans="1:11" ht="38.25">
      <c r="A37" s="25" t="s">
        <v>519</v>
      </c>
      <c r="B37" s="127" t="s">
        <v>30</v>
      </c>
      <c r="C37" s="128" t="s">
        <v>478</v>
      </c>
      <c r="D37" s="129"/>
      <c r="E37" s="130"/>
      <c r="F37" s="350"/>
      <c r="G37" s="131"/>
      <c r="I37" s="347"/>
      <c r="J37" s="69" t="b">
        <f t="shared" si="0"/>
        <v>1</v>
      </c>
      <c r="K37" s="344"/>
    </row>
    <row r="38" spans="1:11" ht="15">
      <c r="A38" s="25" t="s">
        <v>520</v>
      </c>
      <c r="B38" s="132" t="s">
        <v>417</v>
      </c>
      <c r="C38" s="128" t="s">
        <v>418</v>
      </c>
      <c r="D38" s="129"/>
      <c r="E38" s="130"/>
      <c r="F38" s="350"/>
      <c r="G38" s="131"/>
      <c r="I38" s="347"/>
      <c r="J38" s="69" t="b">
        <f t="shared" si="0"/>
        <v>1</v>
      </c>
      <c r="K38" s="344"/>
    </row>
    <row r="39" spans="1:11" ht="15">
      <c r="A39" s="25" t="s">
        <v>521</v>
      </c>
      <c r="B39" s="133">
        <v>1</v>
      </c>
      <c r="C39" s="134" t="s">
        <v>105</v>
      </c>
      <c r="D39" s="40"/>
      <c r="E39" s="40"/>
      <c r="F39" s="350"/>
      <c r="G39" s="135"/>
      <c r="I39" s="347"/>
      <c r="J39" s="69" t="b">
        <f t="shared" si="0"/>
        <v>1</v>
      </c>
      <c r="K39" s="344"/>
    </row>
    <row r="40" spans="1:11" ht="38.25">
      <c r="A40" s="25" t="s">
        <v>522</v>
      </c>
      <c r="B40" s="136">
        <v>1.1000000000000001</v>
      </c>
      <c r="C40" s="137" t="s">
        <v>350</v>
      </c>
      <c r="D40" s="138">
        <v>1</v>
      </c>
      <c r="E40" s="130" t="s">
        <v>6</v>
      </c>
      <c r="F40" s="350">
        <v>29881.200000000001</v>
      </c>
      <c r="G40" s="102">
        <f>ROUND(F40*D40,2)</f>
        <v>29881.200000000001</v>
      </c>
      <c r="I40" s="346">
        <v>1</v>
      </c>
      <c r="J40" s="69" t="b">
        <f t="shared" si="0"/>
        <v>1</v>
      </c>
      <c r="K40" s="344">
        <v>29881.200000000001</v>
      </c>
    </row>
    <row r="41" spans="1:11" ht="15">
      <c r="A41" s="25" t="s">
        <v>523</v>
      </c>
      <c r="B41" s="133">
        <v>2</v>
      </c>
      <c r="C41" s="134" t="s">
        <v>351</v>
      </c>
      <c r="D41" s="40"/>
      <c r="E41" s="40"/>
      <c r="F41" s="350"/>
      <c r="G41" s="139"/>
      <c r="I41" s="347"/>
      <c r="J41" s="69" t="b">
        <f t="shared" ref="J41:J72" si="7">I41=D41</f>
        <v>1</v>
      </c>
      <c r="K41" s="344"/>
    </row>
    <row r="42" spans="1:11" ht="25.5">
      <c r="A42" s="25" t="s">
        <v>524</v>
      </c>
      <c r="B42" s="136">
        <f>+B41+0.1</f>
        <v>2.1</v>
      </c>
      <c r="C42" s="137" t="s">
        <v>352</v>
      </c>
      <c r="D42" s="138">
        <v>455</v>
      </c>
      <c r="E42" s="130" t="s">
        <v>61</v>
      </c>
      <c r="F42" s="350">
        <v>35.33</v>
      </c>
      <c r="G42" s="102">
        <f t="shared" ref="G42:G46" si="8">ROUND(F42*D42,2)</f>
        <v>16075.15</v>
      </c>
      <c r="I42" s="346">
        <v>455</v>
      </c>
      <c r="J42" s="69" t="b">
        <f t="shared" si="7"/>
        <v>1</v>
      </c>
      <c r="K42" s="344">
        <v>35.33</v>
      </c>
    </row>
    <row r="43" spans="1:11" ht="25.5">
      <c r="A43" s="25" t="s">
        <v>525</v>
      </c>
      <c r="B43" s="136">
        <f>+B42+0.1</f>
        <v>2.2000000000000002</v>
      </c>
      <c r="C43" s="137" t="s">
        <v>353</v>
      </c>
      <c r="D43" s="138">
        <v>12</v>
      </c>
      <c r="E43" s="130" t="s">
        <v>36</v>
      </c>
      <c r="F43" s="350">
        <v>7271.13</v>
      </c>
      <c r="G43" s="102">
        <f t="shared" si="8"/>
        <v>87253.56</v>
      </c>
      <c r="I43" s="346">
        <v>12</v>
      </c>
      <c r="J43" s="69" t="b">
        <f t="shared" si="7"/>
        <v>1</v>
      </c>
      <c r="K43" s="344">
        <v>7271.13</v>
      </c>
    </row>
    <row r="44" spans="1:11" ht="25.5">
      <c r="A44" s="25" t="s">
        <v>526</v>
      </c>
      <c r="B44" s="136">
        <f>+B43+0.1</f>
        <v>2.2999999999999998</v>
      </c>
      <c r="C44" s="137" t="s">
        <v>354</v>
      </c>
      <c r="D44" s="138">
        <v>2</v>
      </c>
      <c r="E44" s="130" t="s">
        <v>36</v>
      </c>
      <c r="F44" s="350">
        <v>7271.13</v>
      </c>
      <c r="G44" s="102">
        <f t="shared" si="8"/>
        <v>14542.26</v>
      </c>
      <c r="I44" s="346">
        <v>2</v>
      </c>
      <c r="J44" s="69" t="b">
        <f t="shared" si="7"/>
        <v>1</v>
      </c>
      <c r="K44" s="344">
        <v>7271.13</v>
      </c>
    </row>
    <row r="45" spans="1:11" ht="38.25">
      <c r="A45" s="25" t="s">
        <v>527</v>
      </c>
      <c r="B45" s="136">
        <f>+B44+0.1</f>
        <v>2.4</v>
      </c>
      <c r="C45" s="140" t="s">
        <v>355</v>
      </c>
      <c r="D45" s="138">
        <v>15</v>
      </c>
      <c r="E45" s="130" t="s">
        <v>36</v>
      </c>
      <c r="F45" s="350">
        <v>21542.32</v>
      </c>
      <c r="G45" s="102">
        <f t="shared" si="8"/>
        <v>323134.8</v>
      </c>
      <c r="I45" s="346">
        <v>15</v>
      </c>
      <c r="J45" s="69" t="b">
        <f t="shared" si="7"/>
        <v>1</v>
      </c>
      <c r="K45" s="344">
        <v>21542.32</v>
      </c>
    </row>
    <row r="46" spans="1:11" ht="38.25">
      <c r="A46" s="25" t="s">
        <v>528</v>
      </c>
      <c r="B46" s="136">
        <f>+B45+0.1</f>
        <v>2.5</v>
      </c>
      <c r="C46" s="141" t="s">
        <v>356</v>
      </c>
      <c r="D46" s="129">
        <v>178.56</v>
      </c>
      <c r="E46" s="130" t="s">
        <v>43</v>
      </c>
      <c r="F46" s="350">
        <v>320.39999999999998</v>
      </c>
      <c r="G46" s="102">
        <f t="shared" si="8"/>
        <v>57210.62</v>
      </c>
      <c r="I46" s="346">
        <v>178.56</v>
      </c>
      <c r="J46" s="69" t="b">
        <f t="shared" si="7"/>
        <v>1</v>
      </c>
      <c r="K46" s="344">
        <v>320.39999999999998</v>
      </c>
    </row>
    <row r="47" spans="1:11" ht="15">
      <c r="A47" s="25" t="s">
        <v>529</v>
      </c>
      <c r="B47" s="133">
        <v>3</v>
      </c>
      <c r="C47" s="128" t="s">
        <v>357</v>
      </c>
      <c r="D47" s="129"/>
      <c r="E47" s="130"/>
      <c r="F47" s="350"/>
      <c r="G47" s="131"/>
      <c r="I47" s="347"/>
      <c r="J47" s="69" t="b">
        <f t="shared" si="7"/>
        <v>1</v>
      </c>
      <c r="K47" s="344"/>
    </row>
    <row r="48" spans="1:11" ht="38.25">
      <c r="A48" s="25" t="s">
        <v>530</v>
      </c>
      <c r="B48" s="136">
        <f>+B47+0.1</f>
        <v>3.1</v>
      </c>
      <c r="C48" s="140" t="s">
        <v>358</v>
      </c>
      <c r="D48" s="138">
        <v>401.75</v>
      </c>
      <c r="E48" s="130" t="s">
        <v>61</v>
      </c>
      <c r="F48" s="350">
        <v>1546.09</v>
      </c>
      <c r="G48" s="102">
        <f t="shared" ref="G48:G52" si="9">ROUND(F48*D48,2)</f>
        <v>621141.66</v>
      </c>
      <c r="I48" s="346">
        <v>401.75</v>
      </c>
      <c r="J48" s="69" t="b">
        <f t="shared" si="7"/>
        <v>1</v>
      </c>
      <c r="K48" s="344">
        <v>1546.09</v>
      </c>
    </row>
    <row r="49" spans="1:11" ht="63.75">
      <c r="A49" s="25" t="s">
        <v>531</v>
      </c>
      <c r="B49" s="136">
        <f>+B48+0.1</f>
        <v>3.2</v>
      </c>
      <c r="C49" s="140" t="s">
        <v>359</v>
      </c>
      <c r="D49" s="138">
        <v>10</v>
      </c>
      <c r="E49" s="130" t="s">
        <v>35</v>
      </c>
      <c r="F49" s="350">
        <v>3179.81</v>
      </c>
      <c r="G49" s="102">
        <f t="shared" si="9"/>
        <v>31798.1</v>
      </c>
      <c r="I49" s="346">
        <v>10</v>
      </c>
      <c r="J49" s="69" t="b">
        <f t="shared" si="7"/>
        <v>1</v>
      </c>
      <c r="K49" s="344">
        <v>3179.81</v>
      </c>
    </row>
    <row r="50" spans="1:11" ht="38.25">
      <c r="A50" s="25" t="s">
        <v>532</v>
      </c>
      <c r="B50" s="136">
        <f>+B49+0.1</f>
        <v>3.3</v>
      </c>
      <c r="C50" s="140" t="s">
        <v>381</v>
      </c>
      <c r="D50" s="142">
        <v>10</v>
      </c>
      <c r="E50" s="130" t="s">
        <v>35</v>
      </c>
      <c r="F50" s="350">
        <v>5012.08</v>
      </c>
      <c r="G50" s="102">
        <f t="shared" si="9"/>
        <v>50120.800000000003</v>
      </c>
      <c r="I50" s="346">
        <v>10</v>
      </c>
      <c r="J50" s="69" t="b">
        <f t="shared" si="7"/>
        <v>1</v>
      </c>
      <c r="K50" s="344">
        <v>5012.08</v>
      </c>
    </row>
    <row r="51" spans="1:11" ht="25.5">
      <c r="A51" s="25" t="s">
        <v>533</v>
      </c>
      <c r="B51" s="136">
        <f>+B50+0.1</f>
        <v>3.4</v>
      </c>
      <c r="C51" s="137" t="s">
        <v>360</v>
      </c>
      <c r="D51" s="142">
        <v>1</v>
      </c>
      <c r="E51" s="130" t="s">
        <v>6</v>
      </c>
      <c r="F51" s="350">
        <v>12971.46</v>
      </c>
      <c r="G51" s="102">
        <f t="shared" si="9"/>
        <v>12971.46</v>
      </c>
      <c r="I51" s="346">
        <v>1</v>
      </c>
      <c r="J51" s="69" t="b">
        <f t="shared" si="7"/>
        <v>1</v>
      </c>
      <c r="K51" s="344">
        <v>12971.46</v>
      </c>
    </row>
    <row r="52" spans="1:11" ht="25.5">
      <c r="A52" s="25" t="s">
        <v>534</v>
      </c>
      <c r="B52" s="136">
        <f>+B51+0.1</f>
        <v>3.5</v>
      </c>
      <c r="C52" s="141" t="s">
        <v>361</v>
      </c>
      <c r="D52" s="143">
        <v>7.56</v>
      </c>
      <c r="E52" s="130" t="s">
        <v>43</v>
      </c>
      <c r="F52" s="350">
        <v>320.39999999999998</v>
      </c>
      <c r="G52" s="102">
        <f t="shared" si="9"/>
        <v>2422.2199999999998</v>
      </c>
      <c r="I52" s="346">
        <v>7.56</v>
      </c>
      <c r="J52" s="69" t="b">
        <f t="shared" si="7"/>
        <v>1</v>
      </c>
      <c r="K52" s="344">
        <v>320.39999999999998</v>
      </c>
    </row>
    <row r="53" spans="1:11" ht="15">
      <c r="A53" s="25" t="s">
        <v>535</v>
      </c>
      <c r="B53" s="144">
        <v>4</v>
      </c>
      <c r="C53" s="145" t="s">
        <v>362</v>
      </c>
      <c r="D53" s="143"/>
      <c r="E53" s="130"/>
      <c r="F53" s="350"/>
      <c r="G53" s="139"/>
      <c r="I53" s="347"/>
      <c r="J53" s="69" t="b">
        <f t="shared" si="7"/>
        <v>1</v>
      </c>
      <c r="K53" s="344"/>
    </row>
    <row r="54" spans="1:11" ht="25.5">
      <c r="A54" s="25" t="s">
        <v>536</v>
      </c>
      <c r="B54" s="146">
        <f t="shared" ref="B54:B60" si="10">+B53+0.1</f>
        <v>4.0999999999999996</v>
      </c>
      <c r="C54" s="137" t="s">
        <v>363</v>
      </c>
      <c r="D54" s="143">
        <v>892.78</v>
      </c>
      <c r="E54" s="130" t="s">
        <v>61</v>
      </c>
      <c r="F54" s="350">
        <v>108.32</v>
      </c>
      <c r="G54" s="102">
        <f t="shared" ref="G54:G61" si="11">ROUND(F54*D54,2)</f>
        <v>96705.93</v>
      </c>
      <c r="I54" s="346">
        <v>892.78</v>
      </c>
      <c r="J54" s="69" t="b">
        <f t="shared" si="7"/>
        <v>1</v>
      </c>
      <c r="K54" s="344">
        <v>108.32</v>
      </c>
    </row>
    <row r="55" spans="1:11" ht="25.5">
      <c r="A55" s="25" t="s">
        <v>537</v>
      </c>
      <c r="B55" s="146">
        <f t="shared" si="10"/>
        <v>4.2</v>
      </c>
      <c r="C55" s="137" t="s">
        <v>421</v>
      </c>
      <c r="D55" s="143">
        <v>892.78</v>
      </c>
      <c r="E55" s="130" t="s">
        <v>61</v>
      </c>
      <c r="F55" s="350">
        <v>590.91</v>
      </c>
      <c r="G55" s="102">
        <f t="shared" si="11"/>
        <v>527552.63</v>
      </c>
      <c r="I55" s="346">
        <v>892.78</v>
      </c>
      <c r="J55" s="69" t="b">
        <f t="shared" si="7"/>
        <v>1</v>
      </c>
      <c r="K55" s="344">
        <v>590.91</v>
      </c>
    </row>
    <row r="56" spans="1:11" ht="15">
      <c r="A56" s="25" t="s">
        <v>538</v>
      </c>
      <c r="B56" s="146">
        <f t="shared" si="10"/>
        <v>4.3</v>
      </c>
      <c r="C56" s="137" t="s">
        <v>364</v>
      </c>
      <c r="D56" s="143">
        <v>892.78</v>
      </c>
      <c r="E56" s="130" t="s">
        <v>61</v>
      </c>
      <c r="F56" s="350">
        <v>997.61</v>
      </c>
      <c r="G56" s="102">
        <f t="shared" si="11"/>
        <v>890646.26</v>
      </c>
      <c r="I56" s="346">
        <v>892.78</v>
      </c>
      <c r="J56" s="69" t="b">
        <f t="shared" si="7"/>
        <v>1</v>
      </c>
      <c r="K56" s="344">
        <v>997.61</v>
      </c>
    </row>
    <row r="57" spans="1:11" ht="25.5">
      <c r="A57" s="25" t="s">
        <v>539</v>
      </c>
      <c r="B57" s="146">
        <f t="shared" si="10"/>
        <v>4.4000000000000004</v>
      </c>
      <c r="C57" s="137" t="s">
        <v>406</v>
      </c>
      <c r="D57" s="143">
        <v>892.78</v>
      </c>
      <c r="E57" s="130" t="s">
        <v>61</v>
      </c>
      <c r="F57" s="350">
        <v>546.19000000000005</v>
      </c>
      <c r="G57" s="102">
        <f t="shared" si="11"/>
        <v>487627.51</v>
      </c>
      <c r="I57" s="346">
        <v>892.78</v>
      </c>
      <c r="J57" s="69" t="b">
        <f t="shared" si="7"/>
        <v>1</v>
      </c>
      <c r="K57" s="344">
        <v>546.19000000000005</v>
      </c>
    </row>
    <row r="58" spans="1:11" ht="38.25">
      <c r="A58" s="25" t="s">
        <v>540</v>
      </c>
      <c r="B58" s="146">
        <f t="shared" si="10"/>
        <v>4.5</v>
      </c>
      <c r="C58" s="137" t="s">
        <v>365</v>
      </c>
      <c r="D58" s="143">
        <v>833.58</v>
      </c>
      <c r="E58" s="130" t="s">
        <v>61</v>
      </c>
      <c r="F58" s="350">
        <v>5358.53</v>
      </c>
      <c r="G58" s="102">
        <f t="shared" si="11"/>
        <v>4466763.4400000004</v>
      </c>
      <c r="I58" s="346">
        <v>833.58</v>
      </c>
      <c r="J58" s="69" t="b">
        <f t="shared" si="7"/>
        <v>1</v>
      </c>
      <c r="K58" s="344">
        <v>5358.53</v>
      </c>
    </row>
    <row r="59" spans="1:11" ht="15">
      <c r="A59" s="25" t="s">
        <v>541</v>
      </c>
      <c r="B59" s="146">
        <f t="shared" si="10"/>
        <v>4.5999999999999996</v>
      </c>
      <c r="C59" s="137" t="s">
        <v>407</v>
      </c>
      <c r="D59" s="143">
        <v>46.34</v>
      </c>
      <c r="E59" s="130" t="s">
        <v>61</v>
      </c>
      <c r="F59" s="350">
        <v>424.83</v>
      </c>
      <c r="G59" s="102">
        <f t="shared" si="11"/>
        <v>19686.62</v>
      </c>
      <c r="I59" s="346">
        <v>46.34</v>
      </c>
      <c r="J59" s="69" t="b">
        <f t="shared" si="7"/>
        <v>1</v>
      </c>
      <c r="K59" s="344">
        <v>424.83</v>
      </c>
    </row>
    <row r="60" spans="1:11" ht="15">
      <c r="A60" s="25" t="s">
        <v>542</v>
      </c>
      <c r="B60" s="146">
        <f t="shared" si="10"/>
        <v>4.7</v>
      </c>
      <c r="C60" s="137" t="s">
        <v>408</v>
      </c>
      <c r="D60" s="143">
        <v>385.35</v>
      </c>
      <c r="E60" s="130" t="s">
        <v>61</v>
      </c>
      <c r="F60" s="350">
        <v>424.83</v>
      </c>
      <c r="G60" s="102">
        <f t="shared" si="11"/>
        <v>163708.24</v>
      </c>
      <c r="I60" s="346">
        <v>385.35</v>
      </c>
      <c r="J60" s="69" t="b">
        <f t="shared" si="7"/>
        <v>1</v>
      </c>
      <c r="K60" s="344">
        <v>424.83</v>
      </c>
    </row>
    <row r="61" spans="1:11" ht="38.25">
      <c r="A61" s="25" t="s">
        <v>543</v>
      </c>
      <c r="B61" s="147">
        <v>5</v>
      </c>
      <c r="C61" s="128" t="s">
        <v>366</v>
      </c>
      <c r="D61" s="143">
        <v>4</v>
      </c>
      <c r="E61" s="130" t="s">
        <v>35</v>
      </c>
      <c r="F61" s="350">
        <v>11828.14</v>
      </c>
      <c r="G61" s="102">
        <f t="shared" si="11"/>
        <v>47312.56</v>
      </c>
      <c r="I61" s="346">
        <v>4</v>
      </c>
      <c r="J61" s="69" t="b">
        <f t="shared" si="7"/>
        <v>1</v>
      </c>
      <c r="K61" s="344">
        <v>11828.14</v>
      </c>
    </row>
    <row r="62" spans="1:11" ht="15">
      <c r="A62" s="25" t="s">
        <v>544</v>
      </c>
      <c r="B62" s="132">
        <v>6</v>
      </c>
      <c r="C62" s="128" t="s">
        <v>367</v>
      </c>
      <c r="D62" s="148"/>
      <c r="E62" s="149"/>
      <c r="F62" s="350"/>
      <c r="G62" s="150"/>
      <c r="I62" s="347"/>
      <c r="J62" s="69" t="b">
        <f t="shared" si="7"/>
        <v>1</v>
      </c>
      <c r="K62" s="344"/>
    </row>
    <row r="63" spans="1:11" ht="51">
      <c r="A63" s="25" t="s">
        <v>545</v>
      </c>
      <c r="B63" s="151">
        <f t="shared" ref="B63:B70" si="12">0.1+B62</f>
        <v>6.1</v>
      </c>
      <c r="C63" s="137" t="s">
        <v>368</v>
      </c>
      <c r="D63" s="143">
        <v>60</v>
      </c>
      <c r="E63" s="130" t="s">
        <v>3</v>
      </c>
      <c r="F63" s="350">
        <v>18100.84</v>
      </c>
      <c r="G63" s="102">
        <f t="shared" ref="G63:G72" si="13">ROUND(F63*D63,2)</f>
        <v>1086050.3999999999</v>
      </c>
      <c r="I63" s="346">
        <v>60</v>
      </c>
      <c r="J63" s="69" t="b">
        <f t="shared" si="7"/>
        <v>1</v>
      </c>
      <c r="K63" s="344">
        <v>18100.84</v>
      </c>
    </row>
    <row r="64" spans="1:11" ht="25.5">
      <c r="A64" s="25" t="s">
        <v>546</v>
      </c>
      <c r="B64" s="151">
        <f t="shared" si="12"/>
        <v>6.2</v>
      </c>
      <c r="C64" s="29" t="s">
        <v>369</v>
      </c>
      <c r="D64" s="152">
        <v>1</v>
      </c>
      <c r="E64" s="153" t="s">
        <v>35</v>
      </c>
      <c r="F64" s="350">
        <v>1696260.99</v>
      </c>
      <c r="G64" s="102">
        <f t="shared" si="13"/>
        <v>1696260.99</v>
      </c>
      <c r="I64" s="346">
        <v>1</v>
      </c>
      <c r="J64" s="69" t="b">
        <f t="shared" si="7"/>
        <v>1</v>
      </c>
      <c r="K64" s="344">
        <v>1696260.99</v>
      </c>
    </row>
    <row r="65" spans="1:11" ht="25.5">
      <c r="A65" s="25" t="s">
        <v>547</v>
      </c>
      <c r="B65" s="151">
        <f t="shared" si="12"/>
        <v>6.3</v>
      </c>
      <c r="C65" s="29" t="s">
        <v>370</v>
      </c>
      <c r="D65" s="152">
        <v>2</v>
      </c>
      <c r="E65" s="153" t="s">
        <v>35</v>
      </c>
      <c r="F65" s="350">
        <v>1200638.32</v>
      </c>
      <c r="G65" s="102">
        <f t="shared" si="13"/>
        <v>2401276.64</v>
      </c>
      <c r="I65" s="346">
        <v>2</v>
      </c>
      <c r="J65" s="69" t="b">
        <f t="shared" si="7"/>
        <v>1</v>
      </c>
      <c r="K65" s="344">
        <v>1200638.32</v>
      </c>
    </row>
    <row r="66" spans="1:11" ht="25.5">
      <c r="A66" s="25" t="s">
        <v>548</v>
      </c>
      <c r="B66" s="151">
        <f t="shared" si="12"/>
        <v>6.4</v>
      </c>
      <c r="C66" s="29" t="s">
        <v>371</v>
      </c>
      <c r="D66" s="152">
        <v>1</v>
      </c>
      <c r="E66" s="153" t="s">
        <v>35</v>
      </c>
      <c r="F66" s="350">
        <v>779320</v>
      </c>
      <c r="G66" s="102">
        <f t="shared" si="13"/>
        <v>779320</v>
      </c>
      <c r="I66" s="346">
        <v>1</v>
      </c>
      <c r="J66" s="69" t="b">
        <f t="shared" si="7"/>
        <v>1</v>
      </c>
      <c r="K66" s="344">
        <v>779320</v>
      </c>
    </row>
    <row r="67" spans="1:11" ht="25.5">
      <c r="A67" s="25" t="s">
        <v>549</v>
      </c>
      <c r="B67" s="154">
        <f t="shared" si="12"/>
        <v>6.5</v>
      </c>
      <c r="C67" s="155" t="s">
        <v>372</v>
      </c>
      <c r="D67" s="156">
        <v>5</v>
      </c>
      <c r="E67" s="157" t="s">
        <v>35</v>
      </c>
      <c r="F67" s="350">
        <v>204787.18</v>
      </c>
      <c r="G67" s="102">
        <f t="shared" si="13"/>
        <v>1023935.9</v>
      </c>
      <c r="I67" s="346">
        <v>5</v>
      </c>
      <c r="J67" s="69" t="b">
        <f t="shared" si="7"/>
        <v>1</v>
      </c>
      <c r="K67" s="344">
        <v>204787.18</v>
      </c>
    </row>
    <row r="68" spans="1:11" ht="25.5">
      <c r="A68" s="25" t="s">
        <v>550</v>
      </c>
      <c r="B68" s="151">
        <f t="shared" si="12"/>
        <v>6.6</v>
      </c>
      <c r="C68" s="29" t="s">
        <v>373</v>
      </c>
      <c r="D68" s="152">
        <v>3</v>
      </c>
      <c r="E68" s="153" t="s">
        <v>35</v>
      </c>
      <c r="F68" s="350">
        <v>61859.47</v>
      </c>
      <c r="G68" s="102">
        <f t="shared" si="13"/>
        <v>185578.41</v>
      </c>
      <c r="I68" s="346">
        <v>3</v>
      </c>
      <c r="J68" s="69" t="b">
        <f t="shared" si="7"/>
        <v>1</v>
      </c>
      <c r="K68" s="344">
        <v>61859.47</v>
      </c>
    </row>
    <row r="69" spans="1:11" ht="15">
      <c r="A69" s="25" t="s">
        <v>551</v>
      </c>
      <c r="B69" s="151">
        <f t="shared" si="12"/>
        <v>6.7</v>
      </c>
      <c r="C69" s="29" t="s">
        <v>374</v>
      </c>
      <c r="D69" s="152">
        <v>3</v>
      </c>
      <c r="E69" s="153" t="s">
        <v>35</v>
      </c>
      <c r="F69" s="350">
        <v>18381.62</v>
      </c>
      <c r="G69" s="102">
        <f t="shared" si="13"/>
        <v>55144.86</v>
      </c>
      <c r="I69" s="346">
        <v>3</v>
      </c>
      <c r="J69" s="69" t="b">
        <f t="shared" si="7"/>
        <v>1</v>
      </c>
      <c r="K69" s="344">
        <v>18381.62</v>
      </c>
    </row>
    <row r="70" spans="1:11" ht="25.5">
      <c r="A70" s="25" t="s">
        <v>552</v>
      </c>
      <c r="B70" s="151">
        <f t="shared" si="12"/>
        <v>6.8</v>
      </c>
      <c r="C70" s="159" t="s">
        <v>375</v>
      </c>
      <c r="D70" s="152">
        <v>5</v>
      </c>
      <c r="E70" s="153" t="s">
        <v>35</v>
      </c>
      <c r="F70" s="350">
        <v>18381.62</v>
      </c>
      <c r="G70" s="102">
        <f t="shared" si="13"/>
        <v>91908.1</v>
      </c>
      <c r="I70" s="346">
        <v>5</v>
      </c>
      <c r="J70" s="69" t="b">
        <f t="shared" si="7"/>
        <v>1</v>
      </c>
      <c r="K70" s="344">
        <v>18381.62</v>
      </c>
    </row>
    <row r="71" spans="1:11" ht="15">
      <c r="A71" s="25" t="s">
        <v>553</v>
      </c>
      <c r="B71" s="132">
        <v>7</v>
      </c>
      <c r="C71" s="160" t="s">
        <v>376</v>
      </c>
      <c r="D71" s="152">
        <v>2</v>
      </c>
      <c r="E71" s="153" t="s">
        <v>34</v>
      </c>
      <c r="F71" s="350">
        <v>18650</v>
      </c>
      <c r="G71" s="102">
        <f t="shared" si="13"/>
        <v>37300</v>
      </c>
      <c r="I71" s="346">
        <v>2</v>
      </c>
      <c r="J71" s="69" t="b">
        <f t="shared" si="7"/>
        <v>1</v>
      </c>
      <c r="K71" s="344">
        <v>18650</v>
      </c>
    </row>
    <row r="72" spans="1:11" ht="15">
      <c r="A72" s="25" t="s">
        <v>554</v>
      </c>
      <c r="B72" s="132">
        <v>8</v>
      </c>
      <c r="C72" s="160" t="s">
        <v>377</v>
      </c>
      <c r="D72" s="152">
        <v>1</v>
      </c>
      <c r="E72" s="153" t="s">
        <v>46</v>
      </c>
      <c r="F72" s="350">
        <v>89951.61</v>
      </c>
      <c r="G72" s="102">
        <f t="shared" si="13"/>
        <v>89951.61</v>
      </c>
      <c r="I72" s="346">
        <v>1</v>
      </c>
      <c r="J72" s="69" t="b">
        <f t="shared" si="7"/>
        <v>1</v>
      </c>
      <c r="K72" s="344">
        <v>89951.61</v>
      </c>
    </row>
    <row r="73" spans="1:11" ht="25.5">
      <c r="A73" s="25" t="s">
        <v>555</v>
      </c>
      <c r="B73" s="162">
        <v>9</v>
      </c>
      <c r="C73" s="163" t="s">
        <v>479</v>
      </c>
      <c r="D73" s="164"/>
      <c r="E73" s="165"/>
      <c r="F73" s="350"/>
      <c r="G73" s="161">
        <f>ROUND(D75*F75,2)</f>
        <v>155.72999999999999</v>
      </c>
      <c r="I73" s="347"/>
      <c r="J73" s="69" t="b">
        <f t="shared" ref="J73:J104" si="14">I73=D73</f>
        <v>1</v>
      </c>
      <c r="K73" s="344"/>
    </row>
    <row r="74" spans="1:11" ht="15">
      <c r="A74" s="25" t="s">
        <v>556</v>
      </c>
      <c r="B74" s="162">
        <v>9.1</v>
      </c>
      <c r="C74" s="166" t="s">
        <v>105</v>
      </c>
      <c r="D74" s="164"/>
      <c r="E74" s="165"/>
      <c r="F74" s="350"/>
      <c r="G74" s="161">
        <f>ROUND(D76*F76,2)</f>
        <v>9208.2999999999993</v>
      </c>
      <c r="I74" s="347"/>
      <c r="J74" s="69" t="b">
        <f t="shared" si="14"/>
        <v>1</v>
      </c>
      <c r="K74" s="344"/>
    </row>
    <row r="75" spans="1:11" ht="38.25">
      <c r="A75" s="25" t="s">
        <v>557</v>
      </c>
      <c r="B75" s="167" t="s">
        <v>19</v>
      </c>
      <c r="C75" s="168" t="s">
        <v>378</v>
      </c>
      <c r="D75" s="169">
        <v>1</v>
      </c>
      <c r="E75" s="170" t="s">
        <v>6</v>
      </c>
      <c r="F75" s="350">
        <v>155.72999999999999</v>
      </c>
      <c r="G75" s="102">
        <f t="shared" ref="G75:G77" si="15">ROUND(F75*D75,2)</f>
        <v>155.72999999999999</v>
      </c>
      <c r="I75" s="346">
        <v>1</v>
      </c>
      <c r="J75" s="69" t="b">
        <f t="shared" si="14"/>
        <v>1</v>
      </c>
      <c r="K75" s="344">
        <v>155.72999999999999</v>
      </c>
    </row>
    <row r="76" spans="1:11" ht="38.25">
      <c r="A76" s="25" t="s">
        <v>558</v>
      </c>
      <c r="B76" s="167" t="s">
        <v>17</v>
      </c>
      <c r="C76" s="168" t="s">
        <v>379</v>
      </c>
      <c r="D76" s="169">
        <v>28.74</v>
      </c>
      <c r="E76" s="170" t="s">
        <v>43</v>
      </c>
      <c r="F76" s="350">
        <v>320.39999999999998</v>
      </c>
      <c r="G76" s="102">
        <f t="shared" si="15"/>
        <v>9208.2999999999993</v>
      </c>
      <c r="I76" s="346">
        <v>28.74</v>
      </c>
      <c r="J76" s="69" t="b">
        <f t="shared" si="14"/>
        <v>1</v>
      </c>
      <c r="K76" s="344">
        <v>320.39999999999998</v>
      </c>
    </row>
    <row r="77" spans="1:11" ht="15">
      <c r="A77" s="25" t="s">
        <v>559</v>
      </c>
      <c r="B77" s="167" t="s">
        <v>18</v>
      </c>
      <c r="C77" s="168" t="s">
        <v>112</v>
      </c>
      <c r="D77" s="164">
        <v>155</v>
      </c>
      <c r="E77" s="165" t="s">
        <v>8</v>
      </c>
      <c r="F77" s="350">
        <v>117.62</v>
      </c>
      <c r="G77" s="102">
        <f t="shared" si="15"/>
        <v>18231.099999999999</v>
      </c>
      <c r="I77" s="346">
        <v>155</v>
      </c>
      <c r="J77" s="69" t="b">
        <f t="shared" si="14"/>
        <v>1</v>
      </c>
      <c r="K77" s="344">
        <v>275.26</v>
      </c>
    </row>
    <row r="78" spans="1:11" ht="15">
      <c r="A78" s="25" t="s">
        <v>560</v>
      </c>
      <c r="B78" s="162">
        <v>9.1999999999999993</v>
      </c>
      <c r="C78" s="166" t="s">
        <v>9</v>
      </c>
      <c r="D78" s="164"/>
      <c r="E78" s="165"/>
      <c r="F78" s="350"/>
      <c r="G78" s="161">
        <f>ROUND(D80*F80,2)</f>
        <v>12418.46</v>
      </c>
      <c r="I78" s="347"/>
      <c r="J78" s="69" t="b">
        <f t="shared" si="14"/>
        <v>1</v>
      </c>
      <c r="K78" s="344"/>
    </row>
    <row r="79" spans="1:11" ht="15">
      <c r="A79" s="25" t="s">
        <v>561</v>
      </c>
      <c r="B79" s="167" t="s">
        <v>20</v>
      </c>
      <c r="C79" s="168" t="s">
        <v>113</v>
      </c>
      <c r="D79" s="169">
        <v>62.65</v>
      </c>
      <c r="E79" s="170" t="s">
        <v>43</v>
      </c>
      <c r="F79" s="350">
        <v>442.3</v>
      </c>
      <c r="G79" s="102">
        <f t="shared" ref="G79:G81" si="16">ROUND(F79*D79,2)</f>
        <v>27710.1</v>
      </c>
      <c r="I79" s="346">
        <v>62.65</v>
      </c>
      <c r="J79" s="69" t="b">
        <f t="shared" si="14"/>
        <v>1</v>
      </c>
      <c r="K79" s="344">
        <v>442.3</v>
      </c>
    </row>
    <row r="80" spans="1:11" ht="15">
      <c r="A80" s="25" t="s">
        <v>562</v>
      </c>
      <c r="B80" s="167" t="s">
        <v>21</v>
      </c>
      <c r="C80" s="168" t="s">
        <v>114</v>
      </c>
      <c r="D80" s="169">
        <v>25.23</v>
      </c>
      <c r="E80" s="170" t="s">
        <v>43</v>
      </c>
      <c r="F80" s="350">
        <v>492.21</v>
      </c>
      <c r="G80" s="102">
        <f t="shared" si="16"/>
        <v>12418.46</v>
      </c>
      <c r="I80" s="346">
        <v>25.23</v>
      </c>
      <c r="J80" s="69" t="b">
        <f t="shared" si="14"/>
        <v>1</v>
      </c>
      <c r="K80" s="344">
        <v>492.21</v>
      </c>
    </row>
    <row r="81" spans="1:11" ht="25.5">
      <c r="A81" s="25" t="s">
        <v>563</v>
      </c>
      <c r="B81" s="167" t="s">
        <v>22</v>
      </c>
      <c r="C81" s="168" t="s">
        <v>115</v>
      </c>
      <c r="D81" s="169">
        <v>44.9</v>
      </c>
      <c r="E81" s="170" t="s">
        <v>43</v>
      </c>
      <c r="F81" s="350">
        <v>320.39999999999998</v>
      </c>
      <c r="G81" s="102">
        <f t="shared" si="16"/>
        <v>14385.96</v>
      </c>
      <c r="I81" s="346">
        <v>44.9</v>
      </c>
      <c r="J81" s="69" t="b">
        <f t="shared" si="14"/>
        <v>1</v>
      </c>
      <c r="K81" s="344">
        <v>320.39999999999998</v>
      </c>
    </row>
    <row r="82" spans="1:11" ht="15">
      <c r="A82" s="25" t="s">
        <v>564</v>
      </c>
      <c r="B82" s="162">
        <v>9.3000000000000007</v>
      </c>
      <c r="C82" s="166" t="s">
        <v>116</v>
      </c>
      <c r="D82" s="164"/>
      <c r="E82" s="165"/>
      <c r="F82" s="350"/>
      <c r="G82" s="161">
        <f>ROUND(D84*F84,2)</f>
        <v>63914.27</v>
      </c>
      <c r="I82" s="347"/>
      <c r="J82" s="69" t="b">
        <f t="shared" si="14"/>
        <v>1</v>
      </c>
      <c r="K82" s="344"/>
    </row>
    <row r="83" spans="1:11" ht="25.5">
      <c r="A83" s="25" t="s">
        <v>565</v>
      </c>
      <c r="B83" s="167" t="s">
        <v>25</v>
      </c>
      <c r="C83" s="168" t="s">
        <v>117</v>
      </c>
      <c r="D83" s="169">
        <v>13.77</v>
      </c>
      <c r="E83" s="170" t="s">
        <v>43</v>
      </c>
      <c r="F83" s="350">
        <v>10021.950000000001</v>
      </c>
      <c r="G83" s="102">
        <f t="shared" ref="G83:G87" si="17">ROUND(F83*D83,2)</f>
        <v>138002.25</v>
      </c>
      <c r="I83" s="346">
        <v>13.77</v>
      </c>
      <c r="J83" s="69" t="b">
        <f t="shared" si="14"/>
        <v>1</v>
      </c>
      <c r="K83" s="344">
        <v>10021.950000000001</v>
      </c>
    </row>
    <row r="84" spans="1:11" ht="25.5">
      <c r="A84" s="25" t="s">
        <v>566</v>
      </c>
      <c r="B84" s="167" t="s">
        <v>26</v>
      </c>
      <c r="C84" s="168" t="s">
        <v>118</v>
      </c>
      <c r="D84" s="169">
        <v>4.28</v>
      </c>
      <c r="E84" s="170" t="s">
        <v>43</v>
      </c>
      <c r="F84" s="350">
        <v>14933.24</v>
      </c>
      <c r="G84" s="102">
        <f t="shared" si="17"/>
        <v>63914.27</v>
      </c>
      <c r="I84" s="346">
        <v>4.28</v>
      </c>
      <c r="J84" s="69" t="b">
        <f t="shared" si="14"/>
        <v>1</v>
      </c>
      <c r="K84" s="344">
        <v>14933.24</v>
      </c>
    </row>
    <row r="85" spans="1:11" ht="25.5">
      <c r="A85" s="25" t="s">
        <v>567</v>
      </c>
      <c r="B85" s="167" t="s">
        <v>27</v>
      </c>
      <c r="C85" s="168" t="s">
        <v>119</v>
      </c>
      <c r="D85" s="169">
        <v>3.24</v>
      </c>
      <c r="E85" s="170" t="s">
        <v>43</v>
      </c>
      <c r="F85" s="350">
        <v>43274.18</v>
      </c>
      <c r="G85" s="102">
        <f t="shared" si="17"/>
        <v>140208.34</v>
      </c>
      <c r="I85" s="346">
        <v>3.24</v>
      </c>
      <c r="J85" s="69" t="b">
        <f t="shared" si="14"/>
        <v>1</v>
      </c>
      <c r="K85" s="344">
        <v>43274.18</v>
      </c>
    </row>
    <row r="86" spans="1:11" ht="25.5">
      <c r="A86" s="25" t="s">
        <v>568</v>
      </c>
      <c r="B86" s="167" t="s">
        <v>28</v>
      </c>
      <c r="C86" s="168" t="s">
        <v>120</v>
      </c>
      <c r="D86" s="169">
        <v>6.04</v>
      </c>
      <c r="E86" s="170" t="s">
        <v>43</v>
      </c>
      <c r="F86" s="350">
        <v>24334.400000000001</v>
      </c>
      <c r="G86" s="102">
        <f t="shared" si="17"/>
        <v>146979.78</v>
      </c>
      <c r="I86" s="346">
        <v>6.04</v>
      </c>
      <c r="J86" s="69" t="b">
        <f t="shared" si="14"/>
        <v>1</v>
      </c>
      <c r="K86" s="344">
        <v>24334.400000000001</v>
      </c>
    </row>
    <row r="87" spans="1:11" ht="25.5">
      <c r="A87" s="25" t="s">
        <v>569</v>
      </c>
      <c r="B87" s="167" t="s">
        <v>29</v>
      </c>
      <c r="C87" s="168" t="s">
        <v>121</v>
      </c>
      <c r="D87" s="169">
        <v>1.51</v>
      </c>
      <c r="E87" s="170" t="s">
        <v>43</v>
      </c>
      <c r="F87" s="350">
        <v>26456.33</v>
      </c>
      <c r="G87" s="102">
        <f t="shared" si="17"/>
        <v>39949.06</v>
      </c>
      <c r="I87" s="346">
        <v>1.51</v>
      </c>
      <c r="J87" s="69" t="b">
        <f t="shared" si="14"/>
        <v>1</v>
      </c>
      <c r="K87" s="344">
        <v>26456.33</v>
      </c>
    </row>
    <row r="88" spans="1:11" ht="15">
      <c r="A88" s="25" t="s">
        <v>570</v>
      </c>
      <c r="B88" s="162">
        <v>9.4</v>
      </c>
      <c r="C88" s="166" t="s">
        <v>103</v>
      </c>
      <c r="D88" s="164"/>
      <c r="E88" s="165"/>
      <c r="F88" s="350"/>
      <c r="G88" s="161">
        <f>ROUND(D90*F90,2)</f>
        <v>326863.55</v>
      </c>
      <c r="I88" s="347"/>
      <c r="J88" s="69" t="b">
        <f t="shared" si="14"/>
        <v>1</v>
      </c>
      <c r="K88" s="344"/>
    </row>
    <row r="89" spans="1:11" ht="15">
      <c r="A89" s="25" t="s">
        <v>571</v>
      </c>
      <c r="B89" s="167" t="s">
        <v>129</v>
      </c>
      <c r="C89" s="171" t="s">
        <v>122</v>
      </c>
      <c r="D89" s="169">
        <v>85.2</v>
      </c>
      <c r="E89" s="170" t="s">
        <v>61</v>
      </c>
      <c r="F89" s="350">
        <v>1301.33</v>
      </c>
      <c r="G89" s="102">
        <f t="shared" ref="G89:G90" si="18">ROUND(F89*D89,2)</f>
        <v>110873.32</v>
      </c>
      <c r="I89" s="346">
        <v>85.2</v>
      </c>
      <c r="J89" s="69" t="b">
        <f t="shared" si="14"/>
        <v>1</v>
      </c>
      <c r="K89" s="344">
        <v>1301.33</v>
      </c>
    </row>
    <row r="90" spans="1:11" ht="15">
      <c r="A90" s="25" t="s">
        <v>572</v>
      </c>
      <c r="B90" s="167" t="s">
        <v>130</v>
      </c>
      <c r="C90" s="171" t="s">
        <v>123</v>
      </c>
      <c r="D90" s="169">
        <v>227.2</v>
      </c>
      <c r="E90" s="170" t="s">
        <v>61</v>
      </c>
      <c r="F90" s="350">
        <v>1438.66</v>
      </c>
      <c r="G90" s="102">
        <f t="shared" si="18"/>
        <v>326863.55</v>
      </c>
      <c r="I90" s="346">
        <v>227.2</v>
      </c>
      <c r="J90" s="69" t="b">
        <f t="shared" si="14"/>
        <v>1</v>
      </c>
      <c r="K90" s="344">
        <v>1438.66</v>
      </c>
    </row>
    <row r="91" spans="1:11" ht="15">
      <c r="A91" s="25" t="s">
        <v>573</v>
      </c>
      <c r="B91" s="162">
        <v>9.5</v>
      </c>
      <c r="C91" s="163" t="s">
        <v>124</v>
      </c>
      <c r="D91" s="164"/>
      <c r="E91" s="165"/>
      <c r="F91" s="350"/>
      <c r="G91" s="161">
        <f>ROUND(D93*F93,2)</f>
        <v>72663.199999999997</v>
      </c>
      <c r="I91" s="347"/>
      <c r="J91" s="69" t="b">
        <f t="shared" si="14"/>
        <v>1</v>
      </c>
      <c r="K91" s="344"/>
    </row>
    <row r="92" spans="1:11" ht="15">
      <c r="A92" s="25" t="s">
        <v>574</v>
      </c>
      <c r="B92" s="167" t="s">
        <v>409</v>
      </c>
      <c r="C92" s="171" t="s">
        <v>44</v>
      </c>
      <c r="D92" s="169">
        <v>148.9</v>
      </c>
      <c r="E92" s="170" t="s">
        <v>61</v>
      </c>
      <c r="F92" s="350">
        <v>77.78</v>
      </c>
      <c r="G92" s="102">
        <f t="shared" ref="G92:G94" si="19">ROUND(F92*D92,2)</f>
        <v>11581.44</v>
      </c>
      <c r="I92" s="346">
        <v>148.9</v>
      </c>
      <c r="J92" s="69" t="b">
        <f t="shared" si="14"/>
        <v>1</v>
      </c>
      <c r="K92" s="344">
        <v>77.78</v>
      </c>
    </row>
    <row r="93" spans="1:11" ht="15">
      <c r="A93" s="25" t="s">
        <v>575</v>
      </c>
      <c r="B93" s="167" t="s">
        <v>410</v>
      </c>
      <c r="C93" s="171" t="s">
        <v>125</v>
      </c>
      <c r="D93" s="169">
        <v>148.9</v>
      </c>
      <c r="E93" s="170" t="s">
        <v>61</v>
      </c>
      <c r="F93" s="350">
        <v>488</v>
      </c>
      <c r="G93" s="102">
        <f t="shared" si="19"/>
        <v>72663.199999999997</v>
      </c>
      <c r="I93" s="346">
        <v>148.9</v>
      </c>
      <c r="J93" s="69" t="b">
        <f t="shared" si="14"/>
        <v>1</v>
      </c>
      <c r="K93" s="344">
        <v>488</v>
      </c>
    </row>
    <row r="94" spans="1:11" ht="15">
      <c r="A94" s="25" t="s">
        <v>576</v>
      </c>
      <c r="B94" s="167" t="s">
        <v>411</v>
      </c>
      <c r="C94" s="171" t="s">
        <v>45</v>
      </c>
      <c r="D94" s="169">
        <v>892</v>
      </c>
      <c r="E94" s="170" t="s">
        <v>8</v>
      </c>
      <c r="F94" s="350">
        <v>101.47</v>
      </c>
      <c r="G94" s="102">
        <f t="shared" si="19"/>
        <v>90511.24</v>
      </c>
      <c r="I94" s="346">
        <v>892</v>
      </c>
      <c r="J94" s="69" t="b">
        <f t="shared" si="14"/>
        <v>1</v>
      </c>
      <c r="K94" s="344">
        <v>101.47</v>
      </c>
    </row>
    <row r="95" spans="1:11" ht="15">
      <c r="A95" s="25" t="s">
        <v>577</v>
      </c>
      <c r="B95" s="162">
        <v>9.6</v>
      </c>
      <c r="C95" s="163" t="s">
        <v>126</v>
      </c>
      <c r="D95" s="164"/>
      <c r="E95" s="165"/>
      <c r="F95" s="350"/>
      <c r="G95" s="161">
        <f>ROUND(D97*F97,2)</f>
        <v>57561.760000000002</v>
      </c>
      <c r="I95" s="347"/>
      <c r="J95" s="69" t="b">
        <f t="shared" si="14"/>
        <v>1</v>
      </c>
      <c r="K95" s="344"/>
    </row>
    <row r="96" spans="1:11" ht="15">
      <c r="A96" s="25" t="s">
        <v>578</v>
      </c>
      <c r="B96" s="167" t="s">
        <v>412</v>
      </c>
      <c r="C96" s="171" t="s">
        <v>127</v>
      </c>
      <c r="D96" s="169">
        <v>148.9</v>
      </c>
      <c r="E96" s="170" t="s">
        <v>61</v>
      </c>
      <c r="F96" s="350">
        <v>424.83</v>
      </c>
      <c r="G96" s="102">
        <f t="shared" ref="G96:G97" si="20">ROUND(F96*D96,2)</f>
        <v>63257.19</v>
      </c>
      <c r="I96" s="346">
        <v>148.9</v>
      </c>
      <c r="J96" s="69" t="b">
        <f t="shared" si="14"/>
        <v>1</v>
      </c>
      <c r="K96" s="344">
        <v>424.83</v>
      </c>
    </row>
    <row r="97" spans="1:11" ht="15">
      <c r="A97" s="25" t="s">
        <v>579</v>
      </c>
      <c r="B97" s="167" t="s">
        <v>413</v>
      </c>
      <c r="C97" s="171" t="s">
        <v>128</v>
      </c>
      <c r="D97" s="169">
        <v>148.9</v>
      </c>
      <c r="E97" s="170" t="s">
        <v>61</v>
      </c>
      <c r="F97" s="350">
        <v>386.58</v>
      </c>
      <c r="G97" s="102">
        <f t="shared" si="20"/>
        <v>57561.760000000002</v>
      </c>
      <c r="I97" s="346">
        <v>148.9</v>
      </c>
      <c r="J97" s="69" t="b">
        <f t="shared" si="14"/>
        <v>1</v>
      </c>
      <c r="K97" s="344">
        <v>386.58</v>
      </c>
    </row>
    <row r="98" spans="1:11" ht="15">
      <c r="A98" s="25" t="s">
        <v>580</v>
      </c>
      <c r="B98" s="162">
        <v>9.6999999999999993</v>
      </c>
      <c r="C98" s="172" t="s">
        <v>14</v>
      </c>
      <c r="D98" s="169"/>
      <c r="E98" s="170"/>
      <c r="F98" s="350"/>
      <c r="G98" s="161">
        <f>ROUND(D100*F100,2)</f>
        <v>98442.08</v>
      </c>
      <c r="I98" s="347"/>
      <c r="J98" s="69" t="b">
        <f t="shared" si="14"/>
        <v>1</v>
      </c>
      <c r="K98" s="344"/>
    </row>
    <row r="99" spans="1:11" ht="63.75">
      <c r="A99" s="25" t="s">
        <v>581</v>
      </c>
      <c r="B99" s="167" t="s">
        <v>414</v>
      </c>
      <c r="C99" s="39" t="s">
        <v>341</v>
      </c>
      <c r="D99" s="169">
        <v>151</v>
      </c>
      <c r="E99" s="165" t="s">
        <v>8</v>
      </c>
      <c r="F99" s="350">
        <v>1945.09</v>
      </c>
      <c r="G99" s="102">
        <f t="shared" ref="G99:G101" si="21">ROUND(F99*D99,2)</f>
        <v>293708.59000000003</v>
      </c>
      <c r="I99" s="346">
        <v>151</v>
      </c>
      <c r="J99" s="69" t="b">
        <f t="shared" si="14"/>
        <v>1</v>
      </c>
      <c r="K99" s="344">
        <v>1945.09</v>
      </c>
    </row>
    <row r="100" spans="1:11" ht="38.25">
      <c r="A100" s="25" t="s">
        <v>582</v>
      </c>
      <c r="B100" s="167" t="s">
        <v>415</v>
      </c>
      <c r="C100" s="173" t="s">
        <v>380</v>
      </c>
      <c r="D100" s="169">
        <v>1</v>
      </c>
      <c r="E100" s="165" t="s">
        <v>35</v>
      </c>
      <c r="F100" s="350">
        <v>98442.08</v>
      </c>
      <c r="G100" s="102">
        <f t="shared" si="21"/>
        <v>98442.08</v>
      </c>
      <c r="I100" s="346">
        <v>1</v>
      </c>
      <c r="J100" s="69" t="b">
        <f t="shared" si="14"/>
        <v>1</v>
      </c>
      <c r="K100" s="344">
        <v>98442.08</v>
      </c>
    </row>
    <row r="101" spans="1:11" ht="15">
      <c r="A101" s="25" t="s">
        <v>583</v>
      </c>
      <c r="B101" s="167" t="s">
        <v>416</v>
      </c>
      <c r="C101" s="173" t="s">
        <v>405</v>
      </c>
      <c r="D101" s="169">
        <v>658.6</v>
      </c>
      <c r="E101" s="174" t="s">
        <v>61</v>
      </c>
      <c r="F101" s="350">
        <v>230.51</v>
      </c>
      <c r="G101" s="102">
        <f t="shared" si="21"/>
        <v>151813.89000000001</v>
      </c>
      <c r="I101" s="346">
        <v>658.6</v>
      </c>
      <c r="J101" s="69" t="b">
        <f t="shared" si="14"/>
        <v>1</v>
      </c>
      <c r="K101" s="344">
        <v>230.51</v>
      </c>
    </row>
    <row r="102" spans="1:11" ht="15">
      <c r="A102" s="25" t="s">
        <v>585</v>
      </c>
      <c r="B102" s="175" t="s">
        <v>420</v>
      </c>
      <c r="C102" s="176" t="s">
        <v>468</v>
      </c>
      <c r="D102" s="177"/>
      <c r="E102" s="178"/>
      <c r="F102" s="350"/>
      <c r="G102" s="30">
        <f t="shared" ref="G102:G103" si="22">ROUND(D104*F104,2)</f>
        <v>101183.1</v>
      </c>
      <c r="I102" s="347"/>
      <c r="J102" s="69" t="b">
        <f t="shared" si="14"/>
        <v>1</v>
      </c>
      <c r="K102" s="344"/>
    </row>
    <row r="103" spans="1:11" ht="15">
      <c r="A103" s="25" t="s">
        <v>586</v>
      </c>
      <c r="B103" s="179">
        <v>1</v>
      </c>
      <c r="C103" s="180" t="s">
        <v>423</v>
      </c>
      <c r="D103" s="177"/>
      <c r="E103" s="178"/>
      <c r="F103" s="350"/>
      <c r="G103" s="30">
        <f t="shared" si="22"/>
        <v>9302.4</v>
      </c>
      <c r="I103" s="347"/>
      <c r="J103" s="69" t="b">
        <f t="shared" si="14"/>
        <v>1</v>
      </c>
      <c r="K103" s="344"/>
    </row>
    <row r="104" spans="1:11" ht="15">
      <c r="A104" s="25" t="s">
        <v>587</v>
      </c>
      <c r="B104" s="181">
        <v>1.1000000000000001</v>
      </c>
      <c r="C104" s="29" t="s">
        <v>424</v>
      </c>
      <c r="D104" s="182">
        <v>2</v>
      </c>
      <c r="E104" s="183" t="s">
        <v>425</v>
      </c>
      <c r="F104" s="350">
        <v>50591.55</v>
      </c>
      <c r="G104" s="102">
        <f t="shared" ref="G104:G118" si="23">ROUND(F104*D104,2)</f>
        <v>101183.1</v>
      </c>
      <c r="I104" s="346">
        <v>2</v>
      </c>
      <c r="J104" s="69" t="b">
        <f t="shared" si="14"/>
        <v>1</v>
      </c>
      <c r="K104" s="344">
        <v>50591.55</v>
      </c>
    </row>
    <row r="105" spans="1:11" ht="15">
      <c r="A105" s="25" t="s">
        <v>588</v>
      </c>
      <c r="B105" s="181">
        <v>1.2</v>
      </c>
      <c r="C105" s="29" t="s">
        <v>426</v>
      </c>
      <c r="D105" s="182">
        <v>1</v>
      </c>
      <c r="E105" s="183" t="s">
        <v>35</v>
      </c>
      <c r="F105" s="350">
        <v>9302.4</v>
      </c>
      <c r="G105" s="102">
        <f t="shared" si="23"/>
        <v>9302.4</v>
      </c>
      <c r="I105" s="346">
        <v>1</v>
      </c>
      <c r="J105" s="69" t="b">
        <f t="shared" ref="J105:J136" si="24">I105=D105</f>
        <v>1</v>
      </c>
      <c r="K105" s="344">
        <v>9302.4</v>
      </c>
    </row>
    <row r="106" spans="1:11" ht="15">
      <c r="A106" s="25" t="s">
        <v>589</v>
      </c>
      <c r="B106" s="181">
        <v>1.3</v>
      </c>
      <c r="C106" s="29" t="s">
        <v>427</v>
      </c>
      <c r="D106" s="182">
        <v>1</v>
      </c>
      <c r="E106" s="183" t="s">
        <v>425</v>
      </c>
      <c r="F106" s="350">
        <v>16401.599999999999</v>
      </c>
      <c r="G106" s="102">
        <f t="shared" si="23"/>
        <v>16401.599999999999</v>
      </c>
      <c r="I106" s="346">
        <v>1</v>
      </c>
      <c r="J106" s="69" t="b">
        <f t="shared" si="24"/>
        <v>1</v>
      </c>
      <c r="K106" s="344">
        <v>16401.599999999999</v>
      </c>
    </row>
    <row r="107" spans="1:11" ht="15">
      <c r="A107" s="25" t="s">
        <v>590</v>
      </c>
      <c r="B107" s="181">
        <v>1.4</v>
      </c>
      <c r="C107" s="29" t="s">
        <v>428</v>
      </c>
      <c r="D107" s="31">
        <v>1</v>
      </c>
      <c r="E107" s="183" t="s">
        <v>35</v>
      </c>
      <c r="F107" s="350">
        <v>4284</v>
      </c>
      <c r="G107" s="102">
        <f t="shared" si="23"/>
        <v>4284</v>
      </c>
      <c r="I107" s="346">
        <v>1</v>
      </c>
      <c r="J107" s="69" t="b">
        <f t="shared" si="24"/>
        <v>1</v>
      </c>
      <c r="K107" s="344">
        <v>4284</v>
      </c>
    </row>
    <row r="108" spans="1:11" ht="15">
      <c r="A108" s="25" t="s">
        <v>591</v>
      </c>
      <c r="B108" s="181">
        <v>1.5</v>
      </c>
      <c r="C108" s="29" t="s">
        <v>429</v>
      </c>
      <c r="D108" s="184">
        <v>1</v>
      </c>
      <c r="E108" s="183" t="s">
        <v>35</v>
      </c>
      <c r="F108" s="350">
        <v>4896</v>
      </c>
      <c r="G108" s="102">
        <f t="shared" si="23"/>
        <v>4896</v>
      </c>
      <c r="I108" s="346">
        <v>1</v>
      </c>
      <c r="J108" s="69" t="b">
        <f t="shared" si="24"/>
        <v>1</v>
      </c>
      <c r="K108" s="344">
        <v>4896</v>
      </c>
    </row>
    <row r="109" spans="1:11" ht="15">
      <c r="A109" s="25" t="s">
        <v>592</v>
      </c>
      <c r="B109" s="181">
        <v>1.6</v>
      </c>
      <c r="C109" s="29" t="s">
        <v>430</v>
      </c>
      <c r="D109" s="31">
        <v>2</v>
      </c>
      <c r="E109" s="183" t="s">
        <v>425</v>
      </c>
      <c r="F109" s="350">
        <v>6120</v>
      </c>
      <c r="G109" s="102">
        <f t="shared" si="23"/>
        <v>12240</v>
      </c>
      <c r="I109" s="346">
        <v>2</v>
      </c>
      <c r="J109" s="69" t="b">
        <f t="shared" si="24"/>
        <v>1</v>
      </c>
      <c r="K109" s="344">
        <v>6120</v>
      </c>
    </row>
    <row r="110" spans="1:11" ht="25.5">
      <c r="A110" s="25" t="s">
        <v>593</v>
      </c>
      <c r="B110" s="181">
        <v>1.7</v>
      </c>
      <c r="C110" s="32" t="s">
        <v>431</v>
      </c>
      <c r="D110" s="33">
        <v>1</v>
      </c>
      <c r="E110" s="34" t="s">
        <v>56</v>
      </c>
      <c r="F110" s="350">
        <v>1530000</v>
      </c>
      <c r="G110" s="102">
        <f t="shared" si="23"/>
        <v>1530000</v>
      </c>
      <c r="I110" s="346">
        <v>1</v>
      </c>
      <c r="J110" s="69" t="b">
        <f t="shared" si="24"/>
        <v>1</v>
      </c>
      <c r="K110" s="344">
        <v>1530000</v>
      </c>
    </row>
    <row r="111" spans="1:11" ht="15">
      <c r="A111" s="25" t="s">
        <v>594</v>
      </c>
      <c r="B111" s="181">
        <v>1.8</v>
      </c>
      <c r="C111" s="35" t="s">
        <v>432</v>
      </c>
      <c r="D111" s="36">
        <v>3</v>
      </c>
      <c r="E111" s="183" t="s">
        <v>35</v>
      </c>
      <c r="F111" s="350">
        <v>5997.6</v>
      </c>
      <c r="G111" s="102">
        <f t="shared" si="23"/>
        <v>17992.8</v>
      </c>
      <c r="I111" s="346">
        <v>3</v>
      </c>
      <c r="J111" s="69" t="b">
        <f t="shared" si="24"/>
        <v>1</v>
      </c>
      <c r="K111" s="344">
        <v>5997.6</v>
      </c>
    </row>
    <row r="112" spans="1:11" ht="15">
      <c r="A112" s="25" t="s">
        <v>595</v>
      </c>
      <c r="B112" s="181">
        <v>1.9</v>
      </c>
      <c r="C112" s="35" t="s">
        <v>433</v>
      </c>
      <c r="D112" s="185">
        <v>3</v>
      </c>
      <c r="E112" s="183" t="s">
        <v>35</v>
      </c>
      <c r="F112" s="350">
        <v>6487.2</v>
      </c>
      <c r="G112" s="102">
        <f t="shared" si="23"/>
        <v>19461.599999999999</v>
      </c>
      <c r="I112" s="346">
        <v>3</v>
      </c>
      <c r="J112" s="69" t="b">
        <f t="shared" si="24"/>
        <v>1</v>
      </c>
      <c r="K112" s="344">
        <v>6487.2</v>
      </c>
    </row>
    <row r="113" spans="1:11" ht="15">
      <c r="A113" s="25" t="s">
        <v>596</v>
      </c>
      <c r="B113" s="186">
        <v>1.1000000000000001</v>
      </c>
      <c r="C113" s="32" t="s">
        <v>434</v>
      </c>
      <c r="D113" s="187">
        <v>3</v>
      </c>
      <c r="E113" s="37" t="s">
        <v>34</v>
      </c>
      <c r="F113" s="350">
        <v>7956</v>
      </c>
      <c r="G113" s="102">
        <f t="shared" si="23"/>
        <v>23868</v>
      </c>
      <c r="I113" s="346">
        <v>3</v>
      </c>
      <c r="J113" s="69" t="b">
        <f t="shared" si="24"/>
        <v>1</v>
      </c>
      <c r="K113" s="344">
        <v>7956</v>
      </c>
    </row>
    <row r="114" spans="1:11" ht="15">
      <c r="A114" s="25" t="s">
        <v>597</v>
      </c>
      <c r="B114" s="151">
        <v>1.1100000000000001</v>
      </c>
      <c r="C114" s="32" t="s">
        <v>435</v>
      </c>
      <c r="D114" s="187">
        <v>3</v>
      </c>
      <c r="E114" s="38" t="s">
        <v>34</v>
      </c>
      <c r="F114" s="350">
        <v>6242.4</v>
      </c>
      <c r="G114" s="102">
        <f t="shared" si="23"/>
        <v>18727.2</v>
      </c>
      <c r="I114" s="346">
        <v>3</v>
      </c>
      <c r="J114" s="69" t="b">
        <f t="shared" si="24"/>
        <v>1</v>
      </c>
      <c r="K114" s="344">
        <v>6242.4</v>
      </c>
    </row>
    <row r="115" spans="1:11" ht="15">
      <c r="A115" s="25" t="s">
        <v>598</v>
      </c>
      <c r="B115" s="186">
        <v>1.1200000000000001</v>
      </c>
      <c r="C115" s="29" t="s">
        <v>436</v>
      </c>
      <c r="D115" s="182">
        <v>900</v>
      </c>
      <c r="E115" s="188" t="s">
        <v>437</v>
      </c>
      <c r="F115" s="350">
        <v>116.28</v>
      </c>
      <c r="G115" s="102">
        <f t="shared" si="23"/>
        <v>104652</v>
      </c>
      <c r="I115" s="346">
        <v>900</v>
      </c>
      <c r="J115" s="69" t="b">
        <f t="shared" si="24"/>
        <v>1</v>
      </c>
      <c r="K115" s="344">
        <v>116.28</v>
      </c>
    </row>
    <row r="116" spans="1:11" ht="15">
      <c r="A116" s="25" t="s">
        <v>599</v>
      </c>
      <c r="B116" s="151">
        <v>1.1299999999999999</v>
      </c>
      <c r="C116" s="29" t="s">
        <v>470</v>
      </c>
      <c r="D116" s="31">
        <v>1</v>
      </c>
      <c r="E116" s="183" t="s">
        <v>35</v>
      </c>
      <c r="F116" s="350">
        <v>360816</v>
      </c>
      <c r="G116" s="102">
        <f t="shared" si="23"/>
        <v>360816</v>
      </c>
      <c r="I116" s="346">
        <v>1</v>
      </c>
      <c r="J116" s="69" t="b">
        <f t="shared" si="24"/>
        <v>1</v>
      </c>
      <c r="K116" s="344">
        <v>360816</v>
      </c>
    </row>
    <row r="117" spans="1:11" ht="15">
      <c r="A117" s="25" t="s">
        <v>600</v>
      </c>
      <c r="B117" s="186">
        <v>1.1399999999999999</v>
      </c>
      <c r="C117" s="39" t="s">
        <v>471</v>
      </c>
      <c r="D117" s="36">
        <v>2</v>
      </c>
      <c r="E117" s="183" t="s">
        <v>35</v>
      </c>
      <c r="F117" s="350">
        <v>960</v>
      </c>
      <c r="G117" s="102">
        <f t="shared" si="23"/>
        <v>1920</v>
      </c>
      <c r="I117" s="346">
        <v>2</v>
      </c>
      <c r="J117" s="69" t="b">
        <f t="shared" si="24"/>
        <v>1</v>
      </c>
      <c r="K117" s="344">
        <v>960</v>
      </c>
    </row>
    <row r="118" spans="1:11" ht="15">
      <c r="A118" s="25" t="s">
        <v>601</v>
      </c>
      <c r="B118" s="151">
        <v>1.1499999999999999</v>
      </c>
      <c r="C118" s="40" t="s">
        <v>472</v>
      </c>
      <c r="D118" s="189">
        <v>2</v>
      </c>
      <c r="E118" s="183" t="s">
        <v>35</v>
      </c>
      <c r="F118" s="350">
        <v>960</v>
      </c>
      <c r="G118" s="102">
        <f t="shared" si="23"/>
        <v>1920</v>
      </c>
      <c r="I118" s="346">
        <v>2</v>
      </c>
      <c r="J118" s="69" t="b">
        <f t="shared" si="24"/>
        <v>1</v>
      </c>
      <c r="K118" s="344">
        <v>960</v>
      </c>
    </row>
    <row r="119" spans="1:11" ht="25.5">
      <c r="A119" s="25" t="s">
        <v>602</v>
      </c>
      <c r="B119" s="190">
        <v>2</v>
      </c>
      <c r="C119" s="128" t="s">
        <v>438</v>
      </c>
      <c r="D119" s="41"/>
      <c r="E119" s="42"/>
      <c r="F119" s="350"/>
      <c r="G119" s="43">
        <f t="shared" ref="G119" si="25">ROUND(D121*F121,2)</f>
        <v>72919.92</v>
      </c>
      <c r="I119" s="347"/>
      <c r="J119" s="69" t="b">
        <f t="shared" si="24"/>
        <v>1</v>
      </c>
      <c r="K119" s="344"/>
    </row>
    <row r="120" spans="1:11" ht="63.75">
      <c r="A120" s="25" t="s">
        <v>603</v>
      </c>
      <c r="B120" s="191">
        <v>2.1</v>
      </c>
      <c r="C120" s="140" t="s">
        <v>477</v>
      </c>
      <c r="D120" s="33">
        <v>35</v>
      </c>
      <c r="E120" s="34" t="s">
        <v>8</v>
      </c>
      <c r="F120" s="350">
        <v>8416.59</v>
      </c>
      <c r="G120" s="102">
        <f t="shared" ref="G120:G128" si="26">ROUND(F120*D120,2)</f>
        <v>294580.65000000002</v>
      </c>
      <c r="I120" s="346">
        <v>35</v>
      </c>
      <c r="J120" s="69" t="b">
        <f t="shared" si="24"/>
        <v>1</v>
      </c>
      <c r="K120" s="344">
        <v>8416.59</v>
      </c>
    </row>
    <row r="121" spans="1:11" ht="76.5">
      <c r="A121" s="25" t="s">
        <v>604</v>
      </c>
      <c r="B121" s="192">
        <v>2.2000000000000002</v>
      </c>
      <c r="C121" s="140" t="s">
        <v>439</v>
      </c>
      <c r="D121" s="193">
        <v>8</v>
      </c>
      <c r="E121" s="194" t="s">
        <v>8</v>
      </c>
      <c r="F121" s="350">
        <v>9114.99</v>
      </c>
      <c r="G121" s="102">
        <f t="shared" si="26"/>
        <v>72919.92</v>
      </c>
      <c r="I121" s="346">
        <v>8</v>
      </c>
      <c r="J121" s="69" t="b">
        <f t="shared" si="24"/>
        <v>1</v>
      </c>
      <c r="K121" s="344">
        <v>9114.99</v>
      </c>
    </row>
    <row r="122" spans="1:11" ht="63.75">
      <c r="A122" s="25" t="s">
        <v>605</v>
      </c>
      <c r="B122" s="191">
        <v>2.2999999999999998</v>
      </c>
      <c r="C122" s="140" t="s">
        <v>440</v>
      </c>
      <c r="D122" s="193">
        <v>10</v>
      </c>
      <c r="E122" s="194" t="s">
        <v>8</v>
      </c>
      <c r="F122" s="350">
        <v>3111.78</v>
      </c>
      <c r="G122" s="102">
        <f t="shared" si="26"/>
        <v>31117.8</v>
      </c>
      <c r="I122" s="346">
        <v>10</v>
      </c>
      <c r="J122" s="69" t="b">
        <f t="shared" si="24"/>
        <v>1</v>
      </c>
      <c r="K122" s="344">
        <v>3111.78</v>
      </c>
    </row>
    <row r="123" spans="1:11" ht="76.5">
      <c r="A123" s="25" t="s">
        <v>606</v>
      </c>
      <c r="B123" s="192">
        <v>2.4</v>
      </c>
      <c r="C123" s="140" t="s">
        <v>441</v>
      </c>
      <c r="D123" s="193">
        <v>20</v>
      </c>
      <c r="E123" s="194" t="s">
        <v>8</v>
      </c>
      <c r="F123" s="350">
        <v>3111.78</v>
      </c>
      <c r="G123" s="102">
        <f t="shared" si="26"/>
        <v>62235.6</v>
      </c>
      <c r="I123" s="346">
        <v>20</v>
      </c>
      <c r="J123" s="69" t="b">
        <f t="shared" si="24"/>
        <v>1</v>
      </c>
      <c r="K123" s="344">
        <v>3111.78</v>
      </c>
    </row>
    <row r="124" spans="1:11" ht="63.75">
      <c r="A124" s="25" t="s">
        <v>607</v>
      </c>
      <c r="B124" s="191">
        <v>2.5</v>
      </c>
      <c r="C124" s="140" t="s">
        <v>442</v>
      </c>
      <c r="D124" s="193">
        <v>8</v>
      </c>
      <c r="E124" s="194" t="s">
        <v>8</v>
      </c>
      <c r="F124" s="350">
        <v>358.22</v>
      </c>
      <c r="G124" s="102">
        <f t="shared" si="26"/>
        <v>2865.76</v>
      </c>
      <c r="I124" s="346">
        <v>8</v>
      </c>
      <c r="J124" s="69" t="b">
        <f t="shared" si="24"/>
        <v>1</v>
      </c>
      <c r="K124" s="344">
        <v>358.22</v>
      </c>
    </row>
    <row r="125" spans="1:11" ht="38.25">
      <c r="A125" s="25" t="s">
        <v>608</v>
      </c>
      <c r="B125" s="192">
        <v>2.6</v>
      </c>
      <c r="C125" s="27" t="s">
        <v>443</v>
      </c>
      <c r="D125" s="195">
        <v>1</v>
      </c>
      <c r="E125" s="183" t="s">
        <v>35</v>
      </c>
      <c r="F125" s="350">
        <v>572832</v>
      </c>
      <c r="G125" s="102">
        <f t="shared" si="26"/>
        <v>572832</v>
      </c>
      <c r="I125" s="346">
        <v>1</v>
      </c>
      <c r="J125" s="69" t="b">
        <f t="shared" si="24"/>
        <v>1</v>
      </c>
      <c r="K125" s="344">
        <v>572832</v>
      </c>
    </row>
    <row r="126" spans="1:11" ht="15">
      <c r="A126" s="25" t="s">
        <v>609</v>
      </c>
      <c r="B126" s="191">
        <v>2.7</v>
      </c>
      <c r="C126" s="27" t="s">
        <v>444</v>
      </c>
      <c r="D126" s="28">
        <v>1</v>
      </c>
      <c r="E126" s="183" t="s">
        <v>35</v>
      </c>
      <c r="F126" s="350">
        <v>19094.400000000001</v>
      </c>
      <c r="G126" s="102">
        <f t="shared" si="26"/>
        <v>19094.400000000001</v>
      </c>
      <c r="I126" s="346">
        <v>1</v>
      </c>
      <c r="J126" s="69" t="b">
        <f t="shared" si="24"/>
        <v>1</v>
      </c>
      <c r="K126" s="344">
        <v>19094.400000000001</v>
      </c>
    </row>
    <row r="127" spans="1:11" ht="15">
      <c r="A127" s="25" t="s">
        <v>610</v>
      </c>
      <c r="B127" s="192">
        <v>2.8</v>
      </c>
      <c r="C127" s="27" t="s">
        <v>445</v>
      </c>
      <c r="D127" s="28">
        <v>1</v>
      </c>
      <c r="E127" s="183" t="s">
        <v>35</v>
      </c>
      <c r="F127" s="350">
        <v>9669.6</v>
      </c>
      <c r="G127" s="102">
        <f t="shared" si="26"/>
        <v>9669.6</v>
      </c>
      <c r="I127" s="346">
        <v>1</v>
      </c>
      <c r="J127" s="69" t="b">
        <f t="shared" si="24"/>
        <v>1</v>
      </c>
      <c r="K127" s="344">
        <v>9669.6</v>
      </c>
    </row>
    <row r="128" spans="1:11" ht="15">
      <c r="A128" s="25" t="s">
        <v>611</v>
      </c>
      <c r="B128" s="191">
        <v>2.9</v>
      </c>
      <c r="C128" s="27" t="s">
        <v>469</v>
      </c>
      <c r="D128" s="28">
        <v>1</v>
      </c>
      <c r="E128" s="183" t="s">
        <v>35</v>
      </c>
      <c r="F128" s="350">
        <v>325453.15999999997</v>
      </c>
      <c r="G128" s="102">
        <f t="shared" si="26"/>
        <v>325453.15999999997</v>
      </c>
      <c r="I128" s="346">
        <v>1</v>
      </c>
      <c r="J128" s="69" t="b">
        <f t="shared" si="24"/>
        <v>1</v>
      </c>
      <c r="K128" s="344">
        <v>325453.15999999997</v>
      </c>
    </row>
    <row r="129" spans="1:13" ht="25.5">
      <c r="A129" s="25" t="s">
        <v>612</v>
      </c>
      <c r="B129" s="190">
        <v>3</v>
      </c>
      <c r="C129" s="160" t="s">
        <v>446</v>
      </c>
      <c r="D129" s="41"/>
      <c r="E129" s="183"/>
      <c r="F129" s="350"/>
      <c r="G129" s="196">
        <f t="shared" ref="G129" si="27">ROUND(D131*F131,2)</f>
        <v>3335201.32</v>
      </c>
      <c r="I129" s="347"/>
      <c r="J129" s="69" t="b">
        <f t="shared" si="24"/>
        <v>1</v>
      </c>
      <c r="K129" s="344"/>
    </row>
    <row r="130" spans="1:13" ht="51">
      <c r="A130" s="25" t="s">
        <v>613</v>
      </c>
      <c r="B130" s="197">
        <v>3.1</v>
      </c>
      <c r="C130" s="140" t="s">
        <v>447</v>
      </c>
      <c r="D130" s="195">
        <v>3</v>
      </c>
      <c r="E130" s="183" t="s">
        <v>35</v>
      </c>
      <c r="F130" s="350">
        <v>1654400.59</v>
      </c>
      <c r="G130" s="102">
        <f t="shared" ref="G130:G150" si="28">ROUND(F130*D130,2)</f>
        <v>4963201.7699999996</v>
      </c>
      <c r="I130" s="346">
        <v>3</v>
      </c>
      <c r="J130" s="69" t="b">
        <f t="shared" si="24"/>
        <v>1</v>
      </c>
      <c r="K130" s="344">
        <v>1654400.59</v>
      </c>
    </row>
    <row r="131" spans="1:13" ht="51">
      <c r="A131" s="25" t="s">
        <v>614</v>
      </c>
      <c r="B131" s="197">
        <v>3.1</v>
      </c>
      <c r="C131" s="140" t="s">
        <v>448</v>
      </c>
      <c r="D131" s="195">
        <v>2</v>
      </c>
      <c r="E131" s="183" t="s">
        <v>35</v>
      </c>
      <c r="F131" s="350">
        <v>1667600.66</v>
      </c>
      <c r="G131" s="102">
        <f t="shared" si="28"/>
        <v>3335201.32</v>
      </c>
      <c r="I131" s="346">
        <v>2</v>
      </c>
      <c r="J131" s="69" t="b">
        <f t="shared" si="24"/>
        <v>1</v>
      </c>
      <c r="K131" s="344">
        <v>1667600.66</v>
      </c>
    </row>
    <row r="132" spans="1:13" ht="15">
      <c r="A132" s="25" t="s">
        <v>615</v>
      </c>
      <c r="B132" s="197">
        <v>3.2</v>
      </c>
      <c r="C132" s="27" t="s">
        <v>449</v>
      </c>
      <c r="D132" s="198">
        <v>5</v>
      </c>
      <c r="E132" s="183" t="s">
        <v>35</v>
      </c>
      <c r="F132" s="350">
        <v>591669.26</v>
      </c>
      <c r="G132" s="102">
        <f t="shared" si="28"/>
        <v>2958346.3</v>
      </c>
      <c r="I132" s="346">
        <v>5</v>
      </c>
      <c r="J132" s="69" t="b">
        <f t="shared" si="24"/>
        <v>1</v>
      </c>
      <c r="K132" s="344">
        <v>591669.26</v>
      </c>
    </row>
    <row r="133" spans="1:13" ht="15">
      <c r="A133" s="25" t="s">
        <v>616</v>
      </c>
      <c r="B133" s="197">
        <v>3.3</v>
      </c>
      <c r="C133" s="27" t="s">
        <v>450</v>
      </c>
      <c r="D133" s="198">
        <v>5</v>
      </c>
      <c r="E133" s="183" t="s">
        <v>35</v>
      </c>
      <c r="F133" s="350">
        <v>466015.45</v>
      </c>
      <c r="G133" s="102">
        <f t="shared" si="28"/>
        <v>2330077.25</v>
      </c>
      <c r="I133" s="346">
        <v>5</v>
      </c>
      <c r="J133" s="69" t="b">
        <f t="shared" si="24"/>
        <v>1</v>
      </c>
      <c r="K133" s="344">
        <v>466015.45</v>
      </c>
      <c r="M133" s="345"/>
    </row>
    <row r="134" spans="1:13" ht="15">
      <c r="A134" s="25" t="s">
        <v>617</v>
      </c>
      <c r="B134" s="199">
        <v>3.4</v>
      </c>
      <c r="C134" s="44" t="s">
        <v>451</v>
      </c>
      <c r="D134" s="45">
        <v>5</v>
      </c>
      <c r="E134" s="200" t="s">
        <v>35</v>
      </c>
      <c r="F134" s="350">
        <v>6136</v>
      </c>
      <c r="G134" s="102">
        <f t="shared" si="28"/>
        <v>30680</v>
      </c>
      <c r="I134" s="346">
        <v>5</v>
      </c>
      <c r="J134" s="69" t="b">
        <f t="shared" si="24"/>
        <v>1</v>
      </c>
      <c r="K134" s="344">
        <v>6136</v>
      </c>
      <c r="M134" s="344">
        <v>7217.48</v>
      </c>
    </row>
    <row r="135" spans="1:13" ht="25.5">
      <c r="A135" s="25" t="s">
        <v>618</v>
      </c>
      <c r="B135" s="197">
        <v>3.5</v>
      </c>
      <c r="C135" s="27" t="s">
        <v>452</v>
      </c>
      <c r="D135" s="198">
        <v>1</v>
      </c>
      <c r="E135" s="183" t="s">
        <v>35</v>
      </c>
      <c r="F135" s="350">
        <v>35777.42</v>
      </c>
      <c r="G135" s="102">
        <f t="shared" si="28"/>
        <v>35777.42</v>
      </c>
      <c r="I135" s="346">
        <v>1</v>
      </c>
      <c r="J135" s="69" t="b">
        <f t="shared" si="24"/>
        <v>1</v>
      </c>
      <c r="K135" s="344">
        <v>35777.42</v>
      </c>
      <c r="M135" s="344">
        <v>67972.72</v>
      </c>
    </row>
    <row r="136" spans="1:13" ht="15">
      <c r="A136" s="25" t="s">
        <v>619</v>
      </c>
      <c r="B136" s="197">
        <v>3.6</v>
      </c>
      <c r="C136" s="27" t="s">
        <v>453</v>
      </c>
      <c r="D136" s="46">
        <v>5</v>
      </c>
      <c r="E136" s="183" t="s">
        <v>35</v>
      </c>
      <c r="F136" s="350">
        <v>7039.2</v>
      </c>
      <c r="G136" s="102">
        <f t="shared" si="28"/>
        <v>35196</v>
      </c>
      <c r="I136" s="346">
        <v>5</v>
      </c>
      <c r="J136" s="69" t="b">
        <f t="shared" si="24"/>
        <v>1</v>
      </c>
      <c r="K136" s="344">
        <v>7039.2</v>
      </c>
      <c r="M136" s="345"/>
    </row>
    <row r="137" spans="1:13" ht="15">
      <c r="A137" s="25" t="s">
        <v>620</v>
      </c>
      <c r="B137" s="197">
        <v>3.7</v>
      </c>
      <c r="C137" s="27" t="s">
        <v>454</v>
      </c>
      <c r="D137" s="28">
        <v>5</v>
      </c>
      <c r="E137" s="183" t="s">
        <v>35</v>
      </c>
      <c r="F137" s="350">
        <v>5050.3999999999996</v>
      </c>
      <c r="G137" s="102">
        <f t="shared" si="28"/>
        <v>25252</v>
      </c>
      <c r="I137" s="346">
        <v>5</v>
      </c>
      <c r="J137" s="69" t="b">
        <f t="shared" ref="J137:J168" si="29">I137=D137</f>
        <v>1</v>
      </c>
      <c r="K137" s="344">
        <v>5050.3999999999996</v>
      </c>
      <c r="M137" s="344">
        <v>5050.3999999999996</v>
      </c>
    </row>
    <row r="138" spans="1:13" ht="15">
      <c r="A138" s="25" t="s">
        <v>621</v>
      </c>
      <c r="B138" s="197">
        <v>3.8</v>
      </c>
      <c r="C138" s="27" t="s">
        <v>455</v>
      </c>
      <c r="D138" s="198">
        <v>5</v>
      </c>
      <c r="E138" s="183" t="s">
        <v>35</v>
      </c>
      <c r="F138" s="350">
        <v>123015</v>
      </c>
      <c r="G138" s="102">
        <f t="shared" si="28"/>
        <v>615075</v>
      </c>
      <c r="I138" s="346">
        <v>5</v>
      </c>
      <c r="J138" s="69" t="b">
        <f t="shared" si="29"/>
        <v>1</v>
      </c>
      <c r="K138" s="344">
        <v>123015</v>
      </c>
      <c r="M138" s="345"/>
    </row>
    <row r="139" spans="1:13" ht="25.5">
      <c r="A139" s="25" t="s">
        <v>622</v>
      </c>
      <c r="B139" s="197">
        <v>3.9</v>
      </c>
      <c r="C139" s="27" t="s">
        <v>456</v>
      </c>
      <c r="D139" s="198">
        <v>5</v>
      </c>
      <c r="E139" s="183" t="s">
        <v>35</v>
      </c>
      <c r="F139" s="350">
        <v>128369.25</v>
      </c>
      <c r="G139" s="102">
        <f t="shared" si="28"/>
        <v>641846.25</v>
      </c>
      <c r="I139" s="346">
        <v>5</v>
      </c>
      <c r="J139" s="69" t="b">
        <f t="shared" si="29"/>
        <v>1</v>
      </c>
      <c r="K139" s="344">
        <v>128369.25</v>
      </c>
      <c r="M139" s="345"/>
    </row>
    <row r="140" spans="1:13" ht="25.5">
      <c r="A140" s="25" t="s">
        <v>623</v>
      </c>
      <c r="B140" s="201">
        <v>3.1</v>
      </c>
      <c r="C140" s="27" t="s">
        <v>457</v>
      </c>
      <c r="D140" s="198">
        <v>2</v>
      </c>
      <c r="E140" s="183" t="s">
        <v>35</v>
      </c>
      <c r="F140" s="350">
        <v>85977.75</v>
      </c>
      <c r="G140" s="102">
        <f t="shared" si="28"/>
        <v>171955.5</v>
      </c>
      <c r="I140" s="346">
        <v>2</v>
      </c>
      <c r="J140" s="69" t="b">
        <f t="shared" si="29"/>
        <v>1</v>
      </c>
      <c r="K140" s="344">
        <v>85977.75</v>
      </c>
      <c r="M140" s="344">
        <v>54145.61</v>
      </c>
    </row>
    <row r="141" spans="1:13" ht="15">
      <c r="A141" s="25" t="s">
        <v>624</v>
      </c>
      <c r="B141" s="201">
        <v>3.11</v>
      </c>
      <c r="C141" s="27" t="s">
        <v>458</v>
      </c>
      <c r="D141" s="198">
        <v>1</v>
      </c>
      <c r="E141" s="183" t="s">
        <v>35</v>
      </c>
      <c r="F141" s="350">
        <v>10776.91</v>
      </c>
      <c r="G141" s="102">
        <f t="shared" si="28"/>
        <v>10776.91</v>
      </c>
      <c r="I141" s="346">
        <v>1</v>
      </c>
      <c r="J141" s="69" t="b">
        <f t="shared" si="29"/>
        <v>1</v>
      </c>
      <c r="K141" s="344">
        <v>10776.91</v>
      </c>
      <c r="M141" s="344">
        <v>10776.91</v>
      </c>
    </row>
    <row r="142" spans="1:13" ht="15">
      <c r="A142" s="25" t="s">
        <v>625</v>
      </c>
      <c r="B142" s="201">
        <v>3.12</v>
      </c>
      <c r="C142" s="27" t="s">
        <v>459</v>
      </c>
      <c r="D142" s="198">
        <v>4</v>
      </c>
      <c r="E142" s="183" t="s">
        <v>8</v>
      </c>
      <c r="F142" s="350">
        <v>5836.65</v>
      </c>
      <c r="G142" s="102">
        <f t="shared" si="28"/>
        <v>23346.6</v>
      </c>
      <c r="I142" s="346">
        <v>4</v>
      </c>
      <c r="J142" s="69" t="b">
        <f t="shared" si="29"/>
        <v>1</v>
      </c>
      <c r="K142" s="344">
        <v>5836.65</v>
      </c>
      <c r="M142" s="344">
        <v>5358.12</v>
      </c>
    </row>
    <row r="143" spans="1:13" ht="15">
      <c r="A143" s="25" t="s">
        <v>626</v>
      </c>
      <c r="B143" s="201">
        <v>3.13</v>
      </c>
      <c r="C143" s="27" t="s">
        <v>460</v>
      </c>
      <c r="D143" s="198">
        <v>10</v>
      </c>
      <c r="E143" s="183" t="s">
        <v>8</v>
      </c>
      <c r="F143" s="350">
        <v>5923.48</v>
      </c>
      <c r="G143" s="102">
        <f t="shared" si="28"/>
        <v>59234.8</v>
      </c>
      <c r="I143" s="346">
        <v>10</v>
      </c>
      <c r="J143" s="69" t="b">
        <f t="shared" si="29"/>
        <v>1</v>
      </c>
      <c r="K143" s="344">
        <v>5923.48</v>
      </c>
      <c r="M143" s="344">
        <v>7363.48</v>
      </c>
    </row>
    <row r="144" spans="1:13" ht="15">
      <c r="A144" s="25" t="s">
        <v>627</v>
      </c>
      <c r="B144" s="201">
        <v>3.14</v>
      </c>
      <c r="C144" s="27" t="s">
        <v>461</v>
      </c>
      <c r="D144" s="198">
        <v>4</v>
      </c>
      <c r="E144" s="183" t="s">
        <v>8</v>
      </c>
      <c r="F144" s="350">
        <v>11429.97</v>
      </c>
      <c r="G144" s="102">
        <f t="shared" si="28"/>
        <v>45719.88</v>
      </c>
      <c r="I144" s="346">
        <v>4</v>
      </c>
      <c r="J144" s="69" t="b">
        <f t="shared" si="29"/>
        <v>1</v>
      </c>
      <c r="K144" s="344">
        <v>11429.97</v>
      </c>
      <c r="M144" s="344">
        <v>11024.46</v>
      </c>
    </row>
    <row r="145" spans="1:13" ht="25.5">
      <c r="A145" s="25" t="s">
        <v>628</v>
      </c>
      <c r="B145" s="201">
        <v>3.15</v>
      </c>
      <c r="C145" s="27" t="s">
        <v>462</v>
      </c>
      <c r="D145" s="198">
        <v>1</v>
      </c>
      <c r="E145" s="183" t="s">
        <v>35</v>
      </c>
      <c r="F145" s="350">
        <v>32809.08</v>
      </c>
      <c r="G145" s="102">
        <f t="shared" si="28"/>
        <v>32809.08</v>
      </c>
      <c r="I145" s="346">
        <v>1</v>
      </c>
      <c r="J145" s="69" t="b">
        <f t="shared" si="29"/>
        <v>1</v>
      </c>
      <c r="K145" s="344">
        <v>32809.08</v>
      </c>
      <c r="M145" s="345"/>
    </row>
    <row r="146" spans="1:13" ht="15">
      <c r="A146" s="25" t="s">
        <v>629</v>
      </c>
      <c r="B146" s="201">
        <v>3.16</v>
      </c>
      <c r="C146" s="27" t="s">
        <v>463</v>
      </c>
      <c r="D146" s="198">
        <v>1</v>
      </c>
      <c r="E146" s="183" t="s">
        <v>35</v>
      </c>
      <c r="F146" s="350">
        <v>14307.58</v>
      </c>
      <c r="G146" s="102">
        <f t="shared" si="28"/>
        <v>14307.58</v>
      </c>
      <c r="I146" s="346">
        <v>1</v>
      </c>
      <c r="J146" s="69" t="b">
        <f t="shared" si="29"/>
        <v>1</v>
      </c>
      <c r="K146" s="344">
        <v>14307.58</v>
      </c>
      <c r="M146" s="344">
        <v>14307.58</v>
      </c>
    </row>
    <row r="147" spans="1:13" ht="25.5">
      <c r="A147" s="25" t="s">
        <v>630</v>
      </c>
      <c r="B147" s="201">
        <v>3.17</v>
      </c>
      <c r="C147" s="27" t="s">
        <v>464</v>
      </c>
      <c r="D147" s="28">
        <v>2</v>
      </c>
      <c r="E147" s="183" t="s">
        <v>35</v>
      </c>
      <c r="F147" s="350">
        <v>3403.82</v>
      </c>
      <c r="G147" s="102">
        <f t="shared" si="28"/>
        <v>6807.64</v>
      </c>
      <c r="I147" s="346">
        <v>2</v>
      </c>
      <c r="J147" s="69" t="b">
        <f t="shared" si="29"/>
        <v>1</v>
      </c>
      <c r="K147" s="344">
        <v>3403.82</v>
      </c>
      <c r="M147" s="344">
        <v>5362.3</v>
      </c>
    </row>
    <row r="148" spans="1:13" ht="15">
      <c r="A148" s="25" t="s">
        <v>631</v>
      </c>
      <c r="B148" s="202">
        <v>3.18</v>
      </c>
      <c r="C148" s="47" t="s">
        <v>465</v>
      </c>
      <c r="D148" s="46">
        <v>8</v>
      </c>
      <c r="E148" s="183" t="s">
        <v>35</v>
      </c>
      <c r="F148" s="350">
        <v>4907.1400000000003</v>
      </c>
      <c r="G148" s="102">
        <f t="shared" si="28"/>
        <v>39257.120000000003</v>
      </c>
      <c r="I148" s="346">
        <v>8</v>
      </c>
      <c r="J148" s="69" t="b">
        <f t="shared" si="29"/>
        <v>1</v>
      </c>
      <c r="K148" s="344">
        <v>4907.1400000000003</v>
      </c>
      <c r="M148" s="345"/>
    </row>
    <row r="149" spans="1:13" ht="15">
      <c r="A149" s="25" t="s">
        <v>632</v>
      </c>
      <c r="B149" s="202">
        <v>3.19</v>
      </c>
      <c r="C149" s="47" t="s">
        <v>466</v>
      </c>
      <c r="D149" s="198">
        <v>1</v>
      </c>
      <c r="E149" s="183" t="s">
        <v>35</v>
      </c>
      <c r="F149" s="350">
        <v>14364</v>
      </c>
      <c r="G149" s="102">
        <f t="shared" si="28"/>
        <v>14364</v>
      </c>
      <c r="I149" s="346">
        <v>1</v>
      </c>
      <c r="J149" s="69" t="b">
        <f t="shared" si="29"/>
        <v>1</v>
      </c>
      <c r="K149" s="344">
        <v>14364</v>
      </c>
      <c r="M149" s="345"/>
    </row>
    <row r="150" spans="1:13" ht="15">
      <c r="A150" s="25" t="s">
        <v>633</v>
      </c>
      <c r="B150" s="201">
        <v>3.2</v>
      </c>
      <c r="C150" s="27" t="s">
        <v>467</v>
      </c>
      <c r="D150" s="198">
        <v>1</v>
      </c>
      <c r="E150" s="183" t="s">
        <v>35</v>
      </c>
      <c r="F150" s="350">
        <v>3318.07</v>
      </c>
      <c r="G150" s="102">
        <f t="shared" si="28"/>
        <v>3318.07</v>
      </c>
      <c r="I150" s="346">
        <v>1</v>
      </c>
      <c r="J150" s="69" t="b">
        <f t="shared" si="29"/>
        <v>1</v>
      </c>
      <c r="K150" s="344">
        <v>3318.07</v>
      </c>
      <c r="M150" s="344">
        <v>8650</v>
      </c>
    </row>
    <row r="151" spans="1:13" ht="38.25">
      <c r="A151" s="25" t="s">
        <v>636</v>
      </c>
      <c r="B151" s="204" t="s">
        <v>31</v>
      </c>
      <c r="C151" s="205" t="s">
        <v>347</v>
      </c>
      <c r="D151" s="203"/>
      <c r="E151" s="206"/>
      <c r="F151" s="350"/>
      <c r="G151" s="115"/>
      <c r="I151" s="347"/>
      <c r="J151" s="69" t="b">
        <f t="shared" si="29"/>
        <v>1</v>
      </c>
      <c r="K151" s="344"/>
    </row>
    <row r="152" spans="1:13" ht="15">
      <c r="A152" s="25" t="s">
        <v>637</v>
      </c>
      <c r="B152" s="207">
        <v>1</v>
      </c>
      <c r="C152" s="118" t="s">
        <v>7</v>
      </c>
      <c r="D152" s="203">
        <v>3278.72</v>
      </c>
      <c r="E152" s="206" t="s">
        <v>8</v>
      </c>
      <c r="F152" s="350">
        <v>117.62</v>
      </c>
      <c r="G152" s="102">
        <f>ROUND(F152*D152,2)</f>
        <v>385643.05</v>
      </c>
      <c r="I152" s="346">
        <v>3278.72</v>
      </c>
      <c r="J152" s="69" t="b">
        <f t="shared" si="29"/>
        <v>1</v>
      </c>
      <c r="K152" s="344">
        <v>275.26</v>
      </c>
    </row>
    <row r="153" spans="1:13" ht="15">
      <c r="A153" s="25" t="s">
        <v>638</v>
      </c>
      <c r="B153" s="207">
        <v>2</v>
      </c>
      <c r="C153" s="118" t="s">
        <v>256</v>
      </c>
      <c r="D153" s="208"/>
      <c r="E153" s="209"/>
      <c r="F153" s="350"/>
      <c r="G153" s="115">
        <f>ROUND(F155*D155,2)</f>
        <v>32042.43</v>
      </c>
      <c r="I153" s="347"/>
      <c r="J153" s="69" t="b">
        <f t="shared" si="29"/>
        <v>1</v>
      </c>
      <c r="K153" s="344"/>
    </row>
    <row r="154" spans="1:13" ht="15">
      <c r="A154" s="25" t="s">
        <v>639</v>
      </c>
      <c r="B154" s="210">
        <f>B153+0.1</f>
        <v>2.1</v>
      </c>
      <c r="C154" s="109" t="s">
        <v>86</v>
      </c>
      <c r="D154" s="208">
        <v>5620</v>
      </c>
      <c r="E154" s="120" t="s">
        <v>8</v>
      </c>
      <c r="F154" s="350">
        <v>95.76</v>
      </c>
      <c r="G154" s="102">
        <f t="shared" ref="G154:G156" si="30">ROUND(F154*D154,2)</f>
        <v>538171.19999999995</v>
      </c>
      <c r="I154" s="346">
        <v>5620</v>
      </c>
      <c r="J154" s="69" t="b">
        <f t="shared" si="29"/>
        <v>1</v>
      </c>
      <c r="K154" s="344">
        <v>134.06</v>
      </c>
    </row>
    <row r="155" spans="1:13" ht="15">
      <c r="A155" s="25" t="s">
        <v>640</v>
      </c>
      <c r="B155" s="210">
        <f>B154+0.1</f>
        <v>2.2000000000000002</v>
      </c>
      <c r="C155" s="119" t="s">
        <v>47</v>
      </c>
      <c r="D155" s="208">
        <v>2529</v>
      </c>
      <c r="E155" s="120" t="s">
        <v>61</v>
      </c>
      <c r="F155" s="350">
        <v>12.67</v>
      </c>
      <c r="G155" s="102">
        <f t="shared" si="30"/>
        <v>32042.43</v>
      </c>
      <c r="I155" s="346">
        <v>2529</v>
      </c>
      <c r="J155" s="69" t="b">
        <f t="shared" si="29"/>
        <v>1</v>
      </c>
      <c r="K155" s="344">
        <v>12.67</v>
      </c>
    </row>
    <row r="156" spans="1:13" ht="25.5">
      <c r="A156" s="25" t="s">
        <v>641</v>
      </c>
      <c r="B156" s="210">
        <f>B155+0.1</f>
        <v>2.2999999999999998</v>
      </c>
      <c r="C156" s="109" t="s">
        <v>305</v>
      </c>
      <c r="D156" s="208">
        <v>164.39</v>
      </c>
      <c r="E156" s="120" t="s">
        <v>43</v>
      </c>
      <c r="F156" s="350">
        <v>351.51</v>
      </c>
      <c r="G156" s="102">
        <f t="shared" si="30"/>
        <v>57784.73</v>
      </c>
      <c r="I156" s="346">
        <v>164.39</v>
      </c>
      <c r="J156" s="69" t="b">
        <f t="shared" si="29"/>
        <v>1</v>
      </c>
      <c r="K156" s="344">
        <v>351.51</v>
      </c>
    </row>
    <row r="157" spans="1:13" ht="15">
      <c r="A157" s="25" t="s">
        <v>642</v>
      </c>
      <c r="B157" s="207">
        <v>3</v>
      </c>
      <c r="C157" s="205" t="s">
        <v>106</v>
      </c>
      <c r="D157" s="211"/>
      <c r="E157" s="212"/>
      <c r="F157" s="350"/>
      <c r="G157" s="115">
        <f>ROUND(F159*D159,2)</f>
        <v>556642.6</v>
      </c>
      <c r="I157" s="347"/>
      <c r="J157" s="69" t="b">
        <f t="shared" si="29"/>
        <v>1</v>
      </c>
      <c r="K157" s="344"/>
    </row>
    <row r="158" spans="1:13" ht="15">
      <c r="A158" s="25" t="s">
        <v>643</v>
      </c>
      <c r="B158" s="213">
        <f>B157+0.1</f>
        <v>3.1</v>
      </c>
      <c r="C158" s="109" t="s">
        <v>63</v>
      </c>
      <c r="D158" s="115">
        <v>3901.68</v>
      </c>
      <c r="E158" s="110" t="s">
        <v>65</v>
      </c>
      <c r="F158" s="350">
        <v>172.25</v>
      </c>
      <c r="G158" s="102">
        <f t="shared" ref="G158:G162" si="31">ROUND(F158*D158,2)</f>
        <v>672064.38</v>
      </c>
      <c r="I158" s="346">
        <v>3901.68</v>
      </c>
      <c r="J158" s="69" t="b">
        <f t="shared" si="29"/>
        <v>1</v>
      </c>
      <c r="K158" s="344">
        <v>401.91</v>
      </c>
    </row>
    <row r="159" spans="1:13" ht="15">
      <c r="A159" s="25" t="s">
        <v>644</v>
      </c>
      <c r="B159" s="213">
        <f>B158+0.1</f>
        <v>3.2</v>
      </c>
      <c r="C159" s="119" t="s">
        <v>87</v>
      </c>
      <c r="D159" s="115">
        <v>368.85</v>
      </c>
      <c r="E159" s="110" t="s">
        <v>43</v>
      </c>
      <c r="F159" s="350">
        <v>1509.13</v>
      </c>
      <c r="G159" s="102">
        <f t="shared" si="31"/>
        <v>556642.6</v>
      </c>
      <c r="I159" s="346">
        <v>368.85</v>
      </c>
      <c r="J159" s="69" t="b">
        <f t="shared" si="29"/>
        <v>1</v>
      </c>
      <c r="K159" s="344">
        <v>1760.13</v>
      </c>
    </row>
    <row r="160" spans="1:13" ht="25.5">
      <c r="A160" s="25" t="s">
        <v>645</v>
      </c>
      <c r="B160" s="108">
        <f>+B159+0.1</f>
        <v>3.3</v>
      </c>
      <c r="C160" s="109" t="s">
        <v>68</v>
      </c>
      <c r="D160" s="109">
        <v>606.96</v>
      </c>
      <c r="E160" s="120" t="s">
        <v>62</v>
      </c>
      <c r="F160" s="350">
        <v>628.92999999999995</v>
      </c>
      <c r="G160" s="102">
        <f t="shared" si="31"/>
        <v>381735.35</v>
      </c>
      <c r="I160" s="346">
        <v>606.96</v>
      </c>
      <c r="J160" s="69" t="b">
        <f t="shared" si="29"/>
        <v>1</v>
      </c>
      <c r="K160" s="344">
        <v>628.92999999999995</v>
      </c>
    </row>
    <row r="161" spans="1:11" ht="25.5">
      <c r="A161" s="25" t="s">
        <v>646</v>
      </c>
      <c r="B161" s="108">
        <f>B159+0.1</f>
        <v>3.3</v>
      </c>
      <c r="C161" s="109" t="s">
        <v>48</v>
      </c>
      <c r="D161" s="109">
        <v>3107</v>
      </c>
      <c r="E161" s="120" t="s">
        <v>67</v>
      </c>
      <c r="F161" s="350">
        <v>143.77000000000001</v>
      </c>
      <c r="G161" s="102">
        <f t="shared" si="31"/>
        <v>446693.39</v>
      </c>
      <c r="I161" s="346">
        <v>3107</v>
      </c>
      <c r="J161" s="69" t="b">
        <f t="shared" si="29"/>
        <v>1</v>
      </c>
      <c r="K161" s="344">
        <v>143.77000000000001</v>
      </c>
    </row>
    <row r="162" spans="1:11" ht="25.5">
      <c r="A162" s="25" t="s">
        <v>647</v>
      </c>
      <c r="B162" s="108">
        <f>B161+0.1</f>
        <v>3.4</v>
      </c>
      <c r="C162" s="109" t="s">
        <v>274</v>
      </c>
      <c r="D162" s="109">
        <v>1600.31</v>
      </c>
      <c r="E162" s="120" t="s">
        <v>62</v>
      </c>
      <c r="F162" s="350">
        <v>320.39999999999998</v>
      </c>
      <c r="G162" s="102">
        <f t="shared" si="31"/>
        <v>512739.32</v>
      </c>
      <c r="I162" s="346">
        <v>1600.31</v>
      </c>
      <c r="J162" s="69" t="b">
        <f t="shared" si="29"/>
        <v>1</v>
      </c>
      <c r="K162" s="344">
        <v>320.39999999999998</v>
      </c>
    </row>
    <row r="163" spans="1:11" ht="15">
      <c r="A163" s="25" t="s">
        <v>648</v>
      </c>
      <c r="B163" s="207">
        <v>4</v>
      </c>
      <c r="C163" s="205" t="s">
        <v>38</v>
      </c>
      <c r="D163" s="211"/>
      <c r="E163" s="212"/>
      <c r="F163" s="350"/>
      <c r="G163" s="115"/>
      <c r="I163" s="347"/>
      <c r="J163" s="69" t="b">
        <f t="shared" si="29"/>
        <v>1</v>
      </c>
      <c r="K163" s="344"/>
    </row>
    <row r="164" spans="1:11" ht="25.5">
      <c r="A164" s="25" t="s">
        <v>649</v>
      </c>
      <c r="B164" s="108">
        <f>B163+0.1</f>
        <v>4.0999999999999996</v>
      </c>
      <c r="C164" s="109" t="s">
        <v>214</v>
      </c>
      <c r="D164" s="109">
        <v>3409.87</v>
      </c>
      <c r="E164" s="120" t="s">
        <v>8</v>
      </c>
      <c r="F164" s="350">
        <v>6338.17</v>
      </c>
      <c r="G164" s="102">
        <f>ROUND(F164*D164,2)</f>
        <v>21612335.739999998</v>
      </c>
      <c r="I164" s="346">
        <v>3409.87</v>
      </c>
      <c r="J164" s="69" t="b">
        <f t="shared" si="29"/>
        <v>1</v>
      </c>
      <c r="K164" s="344">
        <v>6758.23</v>
      </c>
    </row>
    <row r="165" spans="1:11" ht="15">
      <c r="A165" s="25" t="s">
        <v>650</v>
      </c>
      <c r="B165" s="207">
        <v>5</v>
      </c>
      <c r="C165" s="205" t="s">
        <v>39</v>
      </c>
      <c r="D165" s="211"/>
      <c r="E165" s="212"/>
      <c r="F165" s="350"/>
      <c r="G165" s="115"/>
      <c r="I165" s="347"/>
      <c r="J165" s="69" t="b">
        <f t="shared" si="29"/>
        <v>1</v>
      </c>
      <c r="K165" s="344"/>
    </row>
    <row r="166" spans="1:11" ht="15">
      <c r="A166" s="25" t="s">
        <v>651</v>
      </c>
      <c r="B166" s="213">
        <f>B165+0.1</f>
        <v>5.0999999999999996</v>
      </c>
      <c r="C166" s="109" t="s">
        <v>213</v>
      </c>
      <c r="D166" s="115">
        <v>3278.72</v>
      </c>
      <c r="E166" s="110" t="s">
        <v>8</v>
      </c>
      <c r="F166" s="350">
        <v>162.27000000000001</v>
      </c>
      <c r="G166" s="102">
        <f>ROUND(F166*D166,2)</f>
        <v>532037.89</v>
      </c>
      <c r="I166" s="346">
        <v>3278.72</v>
      </c>
      <c r="J166" s="69" t="b">
        <f t="shared" si="29"/>
        <v>1</v>
      </c>
      <c r="K166" s="344">
        <v>162.27000000000001</v>
      </c>
    </row>
    <row r="167" spans="1:11" ht="15">
      <c r="A167" s="25" t="s">
        <v>652</v>
      </c>
      <c r="B167" s="207">
        <v>6</v>
      </c>
      <c r="C167" s="205" t="s">
        <v>71</v>
      </c>
      <c r="D167" s="115"/>
      <c r="E167" s="110"/>
      <c r="F167" s="350"/>
      <c r="G167" s="115">
        <f>+D169/100*F169</f>
        <v>3241850.36</v>
      </c>
      <c r="I167" s="347"/>
      <c r="J167" s="69" t="b">
        <f t="shared" si="29"/>
        <v>1</v>
      </c>
      <c r="K167" s="344"/>
    </row>
    <row r="168" spans="1:11" ht="15">
      <c r="A168" s="25" t="s">
        <v>653</v>
      </c>
      <c r="B168" s="213">
        <f>B167+0.1</f>
        <v>6.1</v>
      </c>
      <c r="C168" s="109" t="s">
        <v>213</v>
      </c>
      <c r="D168" s="115">
        <v>3278.72</v>
      </c>
      <c r="E168" s="110" t="s">
        <v>8</v>
      </c>
      <c r="F168" s="350">
        <v>216.36</v>
      </c>
      <c r="G168" s="102">
        <f t="shared" ref="G168:G169" si="32">ROUND(F168*D168,2)</f>
        <v>709383.86</v>
      </c>
      <c r="I168" s="346">
        <v>3278.72</v>
      </c>
      <c r="J168" s="69" t="b">
        <f t="shared" si="29"/>
        <v>1</v>
      </c>
      <c r="K168" s="344">
        <v>216.36</v>
      </c>
    </row>
    <row r="169" spans="1:11" ht="25.5">
      <c r="A169" s="25" t="s">
        <v>654</v>
      </c>
      <c r="B169" s="207">
        <v>7</v>
      </c>
      <c r="C169" s="349" t="s">
        <v>257</v>
      </c>
      <c r="D169" s="115">
        <v>15</v>
      </c>
      <c r="E169" s="110" t="s">
        <v>2</v>
      </c>
      <c r="F169" s="352">
        <f>+G164</f>
        <v>21612335.739999998</v>
      </c>
      <c r="G169" s="102">
        <f t="shared" si="32"/>
        <v>324185036.10000002</v>
      </c>
      <c r="I169" s="348">
        <v>0.15</v>
      </c>
      <c r="K169" s="345"/>
    </row>
    <row r="170" spans="1:11" ht="15">
      <c r="A170" s="25" t="s">
        <v>655</v>
      </c>
      <c r="B170" s="207">
        <v>8</v>
      </c>
      <c r="C170" s="205" t="s">
        <v>258</v>
      </c>
      <c r="D170" s="115"/>
      <c r="E170" s="110"/>
      <c r="F170" s="350"/>
      <c r="G170" s="115">
        <f>ROUND(D172*F172,2)</f>
        <v>268454.83</v>
      </c>
      <c r="I170" s="347"/>
      <c r="J170" s="69" t="b">
        <f t="shared" ref="J170:J233" si="33">I170=D170</f>
        <v>1</v>
      </c>
      <c r="K170" s="344"/>
    </row>
    <row r="171" spans="1:11" ht="51">
      <c r="A171" s="25" t="s">
        <v>656</v>
      </c>
      <c r="B171" s="215">
        <f>B170+0.1</f>
        <v>8.1</v>
      </c>
      <c r="C171" s="216" t="s">
        <v>316</v>
      </c>
      <c r="D171" s="214">
        <v>8</v>
      </c>
      <c r="E171" s="217" t="s">
        <v>35</v>
      </c>
      <c r="F171" s="350">
        <v>25391.31</v>
      </c>
      <c r="G171" s="102">
        <f t="shared" ref="G171:G173" si="34">ROUND(F171*D171,2)</f>
        <v>203130.48</v>
      </c>
      <c r="I171" s="346">
        <v>8</v>
      </c>
      <c r="J171" s="69" t="b">
        <f t="shared" si="33"/>
        <v>1</v>
      </c>
      <c r="K171" s="344">
        <v>25391.31</v>
      </c>
    </row>
    <row r="172" spans="1:11" ht="51">
      <c r="A172" s="25" t="s">
        <v>657</v>
      </c>
      <c r="B172" s="113">
        <f>B171+0.1</f>
        <v>8.1999999999999993</v>
      </c>
      <c r="C172" s="114" t="s">
        <v>317</v>
      </c>
      <c r="D172" s="115">
        <v>7</v>
      </c>
      <c r="E172" s="116" t="s">
        <v>35</v>
      </c>
      <c r="F172" s="350">
        <v>38350.69</v>
      </c>
      <c r="G172" s="102">
        <f t="shared" si="34"/>
        <v>268454.83</v>
      </c>
      <c r="I172" s="346">
        <v>7</v>
      </c>
      <c r="J172" s="69" t="b">
        <f t="shared" si="33"/>
        <v>1</v>
      </c>
      <c r="K172" s="344">
        <v>38350.69</v>
      </c>
    </row>
    <row r="173" spans="1:11" ht="25.5">
      <c r="A173" s="25" t="s">
        <v>658</v>
      </c>
      <c r="B173" s="113">
        <f>B172+0.1</f>
        <v>8.3000000000000007</v>
      </c>
      <c r="C173" s="114" t="s">
        <v>72</v>
      </c>
      <c r="D173" s="115">
        <v>15</v>
      </c>
      <c r="E173" s="116" t="s">
        <v>35</v>
      </c>
      <c r="F173" s="350">
        <v>4444.21</v>
      </c>
      <c r="G173" s="102">
        <f t="shared" si="34"/>
        <v>66663.149999999994</v>
      </c>
      <c r="I173" s="346">
        <v>15</v>
      </c>
      <c r="J173" s="69" t="b">
        <f t="shared" si="33"/>
        <v>1</v>
      </c>
      <c r="K173" s="344">
        <v>4444.21</v>
      </c>
    </row>
    <row r="174" spans="1:11" ht="15">
      <c r="A174" s="25" t="s">
        <v>659</v>
      </c>
      <c r="B174" s="117">
        <v>9</v>
      </c>
      <c r="C174" s="118" t="s">
        <v>49</v>
      </c>
      <c r="D174" s="119"/>
      <c r="E174" s="120"/>
      <c r="F174" s="350"/>
      <c r="G174" s="115">
        <f>ROUND(D176*F176,2)</f>
        <v>1870271.37</v>
      </c>
      <c r="I174" s="347"/>
      <c r="J174" s="69" t="b">
        <f t="shared" si="33"/>
        <v>1</v>
      </c>
      <c r="K174" s="344"/>
    </row>
    <row r="175" spans="1:11" ht="15">
      <c r="A175" s="25" t="s">
        <v>660</v>
      </c>
      <c r="B175" s="108">
        <f>+B174+0.1</f>
        <v>9.1</v>
      </c>
      <c r="C175" s="109" t="s">
        <v>50</v>
      </c>
      <c r="D175" s="119">
        <v>2529</v>
      </c>
      <c r="E175" s="120" t="s">
        <v>61</v>
      </c>
      <c r="F175" s="350">
        <v>197.77</v>
      </c>
      <c r="G175" s="102">
        <f t="shared" ref="G175:G179" si="35">ROUND(F175*D175,2)</f>
        <v>500160.33</v>
      </c>
      <c r="I175" s="346">
        <v>2529</v>
      </c>
      <c r="J175" s="69" t="b">
        <f t="shared" si="33"/>
        <v>1</v>
      </c>
      <c r="K175" s="344">
        <v>197.77</v>
      </c>
    </row>
    <row r="176" spans="1:11" ht="25.5">
      <c r="A176" s="25" t="s">
        <v>661</v>
      </c>
      <c r="B176" s="108">
        <f>+B175+0.1</f>
        <v>9.1999999999999993</v>
      </c>
      <c r="C176" s="109" t="s">
        <v>73</v>
      </c>
      <c r="D176" s="119">
        <v>2529</v>
      </c>
      <c r="E176" s="120" t="s">
        <v>61</v>
      </c>
      <c r="F176" s="350">
        <v>739.53</v>
      </c>
      <c r="G176" s="102">
        <f t="shared" si="35"/>
        <v>1870271.37</v>
      </c>
      <c r="I176" s="346">
        <v>2529</v>
      </c>
      <c r="J176" s="69" t="b">
        <f t="shared" si="33"/>
        <v>1</v>
      </c>
      <c r="K176" s="344">
        <v>732.87</v>
      </c>
    </row>
    <row r="177" spans="1:11" ht="15">
      <c r="A177" s="25" t="s">
        <v>662</v>
      </c>
      <c r="B177" s="108">
        <f>+B176+0.1</f>
        <v>9.3000000000000007</v>
      </c>
      <c r="C177" s="109" t="s">
        <v>212</v>
      </c>
      <c r="D177" s="119">
        <v>8725.0499999999993</v>
      </c>
      <c r="E177" s="120" t="s">
        <v>74</v>
      </c>
      <c r="F177" s="350">
        <v>23.22</v>
      </c>
      <c r="G177" s="102">
        <f t="shared" si="35"/>
        <v>202595.66</v>
      </c>
      <c r="I177" s="346">
        <v>8725.0499999999993</v>
      </c>
      <c r="J177" s="69" t="b">
        <f t="shared" si="33"/>
        <v>1</v>
      </c>
      <c r="K177" s="344">
        <v>23.22</v>
      </c>
    </row>
    <row r="178" spans="1:11" ht="76.5">
      <c r="A178" s="25" t="s">
        <v>663</v>
      </c>
      <c r="B178" s="117">
        <v>10</v>
      </c>
      <c r="C178" s="123" t="s">
        <v>318</v>
      </c>
      <c r="D178" s="119">
        <v>3278.72</v>
      </c>
      <c r="E178" s="120" t="s">
        <v>8</v>
      </c>
      <c r="F178" s="350">
        <v>153.5</v>
      </c>
      <c r="G178" s="102">
        <f t="shared" si="35"/>
        <v>503283.52</v>
      </c>
      <c r="I178" s="346">
        <v>3278.72</v>
      </c>
      <c r="J178" s="69" t="b">
        <f t="shared" si="33"/>
        <v>1</v>
      </c>
      <c r="K178" s="344">
        <v>266.12</v>
      </c>
    </row>
    <row r="179" spans="1:11" ht="25.5">
      <c r="A179" s="25" t="s">
        <v>664</v>
      </c>
      <c r="B179" s="218">
        <v>11</v>
      </c>
      <c r="C179" s="109" t="s">
        <v>75</v>
      </c>
      <c r="D179" s="219">
        <v>3278.72</v>
      </c>
      <c r="E179" s="220" t="s">
        <v>8</v>
      </c>
      <c r="F179" s="350">
        <v>83.81</v>
      </c>
      <c r="G179" s="102">
        <f t="shared" si="35"/>
        <v>274789.52</v>
      </c>
      <c r="I179" s="346">
        <v>3278.72</v>
      </c>
      <c r="J179" s="69" t="b">
        <f t="shared" si="33"/>
        <v>1</v>
      </c>
      <c r="K179" s="344">
        <v>83.81</v>
      </c>
    </row>
    <row r="180" spans="1:11" ht="27">
      <c r="A180" s="25" t="s">
        <v>666</v>
      </c>
      <c r="B180" s="221" t="s">
        <v>76</v>
      </c>
      <c r="C180" s="205" t="s">
        <v>382</v>
      </c>
      <c r="D180" s="219"/>
      <c r="E180" s="220"/>
      <c r="F180" s="350"/>
      <c r="G180" s="119">
        <f>ROUND((D182*F182),2)</f>
        <v>266336.15999999997</v>
      </c>
      <c r="I180" s="347"/>
      <c r="J180" s="69" t="b">
        <f t="shared" si="33"/>
        <v>1</v>
      </c>
      <c r="K180" s="344"/>
    </row>
    <row r="181" spans="1:11" ht="15">
      <c r="A181" s="25" t="s">
        <v>667</v>
      </c>
      <c r="B181" s="222" t="s">
        <v>270</v>
      </c>
      <c r="C181" s="223" t="s">
        <v>268</v>
      </c>
      <c r="D181" s="224"/>
      <c r="E181" s="225"/>
      <c r="F181" s="350"/>
      <c r="G181" s="226"/>
      <c r="I181" s="347"/>
      <c r="J181" s="69" t="b">
        <f t="shared" si="33"/>
        <v>1</v>
      </c>
      <c r="K181" s="344"/>
    </row>
    <row r="182" spans="1:11" ht="15">
      <c r="A182" s="25" t="s">
        <v>668</v>
      </c>
      <c r="B182" s="227">
        <v>1</v>
      </c>
      <c r="C182" s="228" t="s">
        <v>309</v>
      </c>
      <c r="D182" s="119">
        <v>1</v>
      </c>
      <c r="E182" s="229" t="s">
        <v>6</v>
      </c>
      <c r="F182" s="350">
        <v>266336.15999999997</v>
      </c>
      <c r="G182" s="102">
        <f>ROUND(F182*D182,2)</f>
        <v>266336.15999999997</v>
      </c>
      <c r="I182" s="346">
        <v>1</v>
      </c>
      <c r="J182" s="69" t="b">
        <f t="shared" si="33"/>
        <v>1</v>
      </c>
      <c r="K182" s="344">
        <v>266336.15999999997</v>
      </c>
    </row>
    <row r="183" spans="1:11" ht="15">
      <c r="A183" s="25" t="s">
        <v>669</v>
      </c>
      <c r="B183" s="227">
        <v>2</v>
      </c>
      <c r="C183" s="228" t="s">
        <v>15</v>
      </c>
      <c r="D183" s="119"/>
      <c r="E183" s="229"/>
      <c r="F183" s="350"/>
      <c r="G183" s="119"/>
      <c r="I183" s="347"/>
      <c r="J183" s="69" t="b">
        <f t="shared" si="33"/>
        <v>1</v>
      </c>
      <c r="K183" s="344"/>
    </row>
    <row r="184" spans="1:11" ht="15">
      <c r="A184" s="25" t="s">
        <v>670</v>
      </c>
      <c r="B184" s="230">
        <f>+B183+0.1</f>
        <v>2.1</v>
      </c>
      <c r="C184" s="231" t="s">
        <v>276</v>
      </c>
      <c r="D184" s="119">
        <v>279.57</v>
      </c>
      <c r="E184" s="229" t="s">
        <v>67</v>
      </c>
      <c r="F184" s="350">
        <v>180.88</v>
      </c>
      <c r="G184" s="102">
        <f t="shared" ref="G184:G188" si="36">ROUND(F184*D184,2)</f>
        <v>50568.62</v>
      </c>
      <c r="I184" s="346">
        <v>279.57</v>
      </c>
      <c r="J184" s="69" t="b">
        <f t="shared" si="33"/>
        <v>1</v>
      </c>
      <c r="K184" s="344">
        <v>180.88</v>
      </c>
    </row>
    <row r="185" spans="1:11" ht="15">
      <c r="A185" s="25" t="s">
        <v>671</v>
      </c>
      <c r="B185" s="230">
        <f>+B184+0.1</f>
        <v>2.2000000000000002</v>
      </c>
      <c r="C185" s="119" t="s">
        <v>264</v>
      </c>
      <c r="D185" s="232">
        <v>275.57</v>
      </c>
      <c r="E185" s="229" t="s">
        <v>62</v>
      </c>
      <c r="F185" s="350">
        <v>320.39999999999998</v>
      </c>
      <c r="G185" s="102">
        <f t="shared" si="36"/>
        <v>88292.63</v>
      </c>
      <c r="I185" s="346">
        <v>275.57</v>
      </c>
      <c r="J185" s="69" t="b">
        <f t="shared" si="33"/>
        <v>1</v>
      </c>
      <c r="K185" s="344">
        <v>320.39999999999998</v>
      </c>
    </row>
    <row r="186" spans="1:11" ht="25.5">
      <c r="A186" s="25" t="s">
        <v>672</v>
      </c>
      <c r="B186" s="230">
        <f>+B185+0.1</f>
        <v>2.2999999999999998</v>
      </c>
      <c r="C186" s="109" t="s">
        <v>68</v>
      </c>
      <c r="D186" s="109">
        <v>15.2</v>
      </c>
      <c r="E186" s="229" t="s">
        <v>62</v>
      </c>
      <c r="F186" s="350">
        <v>628.92999999999995</v>
      </c>
      <c r="G186" s="102">
        <f t="shared" si="36"/>
        <v>9559.74</v>
      </c>
      <c r="I186" s="346">
        <v>15.2</v>
      </c>
      <c r="J186" s="69" t="b">
        <f t="shared" si="33"/>
        <v>1</v>
      </c>
      <c r="K186" s="344">
        <v>628.92999999999995</v>
      </c>
    </row>
    <row r="187" spans="1:11" ht="15">
      <c r="A187" s="25" t="s">
        <v>673</v>
      </c>
      <c r="B187" s="230">
        <f>+B186+0.1</f>
        <v>2.4</v>
      </c>
      <c r="C187" s="231" t="s">
        <v>154</v>
      </c>
      <c r="D187" s="119">
        <v>15.2</v>
      </c>
      <c r="E187" s="229" t="s">
        <v>43</v>
      </c>
      <c r="F187" s="350">
        <v>51.13</v>
      </c>
      <c r="G187" s="102">
        <f t="shared" si="36"/>
        <v>777.18</v>
      </c>
      <c r="I187" s="346">
        <v>15.2</v>
      </c>
      <c r="J187" s="69" t="b">
        <f t="shared" si="33"/>
        <v>1</v>
      </c>
      <c r="K187" s="344">
        <v>51.13</v>
      </c>
    </row>
    <row r="188" spans="1:11" ht="15">
      <c r="A188" s="25" t="s">
        <v>674</v>
      </c>
      <c r="B188" s="230">
        <f>+B187+0.1</f>
        <v>2.5</v>
      </c>
      <c r="C188" s="231" t="s">
        <v>156</v>
      </c>
      <c r="D188" s="119">
        <v>14.44</v>
      </c>
      <c r="E188" s="229" t="s">
        <v>67</v>
      </c>
      <c r="F188" s="350">
        <v>64.790000000000006</v>
      </c>
      <c r="G188" s="102">
        <f t="shared" si="36"/>
        <v>935.57</v>
      </c>
      <c r="I188" s="346">
        <v>14.44</v>
      </c>
      <c r="J188" s="69" t="b">
        <f t="shared" si="33"/>
        <v>1</v>
      </c>
      <c r="K188" s="344">
        <v>64.790000000000006</v>
      </c>
    </row>
    <row r="189" spans="1:11" ht="25.5">
      <c r="A189" s="25" t="s">
        <v>675</v>
      </c>
      <c r="B189" s="233">
        <v>3</v>
      </c>
      <c r="C189" s="228" t="s">
        <v>269</v>
      </c>
      <c r="D189" s="119"/>
      <c r="E189" s="229"/>
      <c r="F189" s="350"/>
      <c r="G189" s="119">
        <f>ROUND((D191*F191),2)</f>
        <v>176947.43</v>
      </c>
      <c r="I189" s="347"/>
      <c r="J189" s="69" t="b">
        <f t="shared" si="33"/>
        <v>1</v>
      </c>
      <c r="K189" s="344"/>
    </row>
    <row r="190" spans="1:11" ht="15">
      <c r="A190" s="25" t="s">
        <v>676</v>
      </c>
      <c r="B190" s="230">
        <v>3.1</v>
      </c>
      <c r="C190" s="234" t="s">
        <v>157</v>
      </c>
      <c r="D190" s="235">
        <v>99.84</v>
      </c>
      <c r="E190" s="229" t="s">
        <v>8</v>
      </c>
      <c r="F190" s="350">
        <v>66.239999999999995</v>
      </c>
      <c r="G190" s="102">
        <f t="shared" ref="G190:G191" si="37">ROUND(F190*D190,2)</f>
        <v>6613.4</v>
      </c>
      <c r="I190" s="346">
        <v>99.84</v>
      </c>
      <c r="J190" s="69" t="b">
        <f t="shared" si="33"/>
        <v>1</v>
      </c>
      <c r="K190" s="344">
        <v>66.239999999999995</v>
      </c>
    </row>
    <row r="191" spans="1:11" ht="15">
      <c r="A191" s="25" t="s">
        <v>677</v>
      </c>
      <c r="B191" s="236">
        <v>3.2</v>
      </c>
      <c r="C191" s="234" t="s">
        <v>158</v>
      </c>
      <c r="D191" s="235">
        <v>149.76</v>
      </c>
      <c r="E191" s="229" t="s">
        <v>61</v>
      </c>
      <c r="F191" s="350">
        <v>1181.54</v>
      </c>
      <c r="G191" s="102">
        <f t="shared" si="37"/>
        <v>176947.43</v>
      </c>
      <c r="I191" s="346">
        <v>149.76</v>
      </c>
      <c r="J191" s="69" t="b">
        <f t="shared" si="33"/>
        <v>1</v>
      </c>
      <c r="K191" s="344">
        <v>1181.54</v>
      </c>
    </row>
    <row r="192" spans="1:11" ht="27">
      <c r="A192" s="25" t="s">
        <v>678</v>
      </c>
      <c r="B192" s="237" t="s">
        <v>271</v>
      </c>
      <c r="C192" s="223" t="s">
        <v>383</v>
      </c>
      <c r="D192" s="238"/>
      <c r="E192" s="239"/>
      <c r="F192" s="350"/>
      <c r="G192" s="224"/>
      <c r="I192" s="347"/>
      <c r="J192" s="69" t="b">
        <f t="shared" si="33"/>
        <v>1</v>
      </c>
      <c r="K192" s="344"/>
    </row>
    <row r="193" spans="1:11" ht="15">
      <c r="A193" s="25" t="s">
        <v>679</v>
      </c>
      <c r="B193" s="237">
        <v>1</v>
      </c>
      <c r="C193" s="240" t="s">
        <v>105</v>
      </c>
      <c r="D193" s="238"/>
      <c r="E193" s="239"/>
      <c r="F193" s="350"/>
      <c r="G193" s="224"/>
      <c r="I193" s="347"/>
      <c r="J193" s="69" t="b">
        <f t="shared" si="33"/>
        <v>1</v>
      </c>
      <c r="K193" s="344"/>
    </row>
    <row r="194" spans="1:11" ht="15">
      <c r="A194" s="25" t="s">
        <v>680</v>
      </c>
      <c r="B194" s="241">
        <v>1.1000000000000001</v>
      </c>
      <c r="C194" s="242" t="s">
        <v>205</v>
      </c>
      <c r="D194" s="224">
        <v>900</v>
      </c>
      <c r="E194" s="225" t="s">
        <v>384</v>
      </c>
      <c r="F194" s="350">
        <v>50.81</v>
      </c>
      <c r="G194" s="102">
        <f t="shared" ref="G194:G197" si="38">ROUND(F194*D194,2)</f>
        <v>45729</v>
      </c>
      <c r="I194" s="346">
        <v>900</v>
      </c>
      <c r="J194" s="69" t="b">
        <f t="shared" si="33"/>
        <v>1</v>
      </c>
      <c r="K194" s="344">
        <v>50.81</v>
      </c>
    </row>
    <row r="195" spans="1:11" ht="15">
      <c r="A195" s="25" t="s">
        <v>681</v>
      </c>
      <c r="B195" s="241">
        <v>1.2</v>
      </c>
      <c r="C195" s="242" t="s">
        <v>216</v>
      </c>
      <c r="D195" s="224">
        <v>4</v>
      </c>
      <c r="E195" s="225" t="s">
        <v>108</v>
      </c>
      <c r="F195" s="350">
        <v>36059.370000000003</v>
      </c>
      <c r="G195" s="102">
        <f t="shared" si="38"/>
        <v>144237.48000000001</v>
      </c>
      <c r="I195" s="346">
        <v>4</v>
      </c>
      <c r="J195" s="69" t="b">
        <f t="shared" si="33"/>
        <v>1</v>
      </c>
      <c r="K195" s="344">
        <v>36059.370000000003</v>
      </c>
    </row>
    <row r="196" spans="1:11" ht="25.5">
      <c r="A196" s="25" t="s">
        <v>682</v>
      </c>
      <c r="B196" s="241">
        <v>1.3</v>
      </c>
      <c r="C196" s="109" t="s">
        <v>217</v>
      </c>
      <c r="D196" s="224">
        <v>15609.34</v>
      </c>
      <c r="E196" s="243" t="s">
        <v>65</v>
      </c>
      <c r="F196" s="350">
        <v>234.66</v>
      </c>
      <c r="G196" s="102">
        <f t="shared" si="38"/>
        <v>3662887.72</v>
      </c>
      <c r="I196" s="346">
        <v>15609.34</v>
      </c>
      <c r="J196" s="69" t="b">
        <f t="shared" si="33"/>
        <v>1</v>
      </c>
      <c r="K196" s="344">
        <v>234.66</v>
      </c>
    </row>
    <row r="197" spans="1:11" ht="25.5">
      <c r="A197" s="25" t="s">
        <v>683</v>
      </c>
      <c r="B197" s="241">
        <v>1.4</v>
      </c>
      <c r="C197" s="109" t="s">
        <v>264</v>
      </c>
      <c r="D197" s="224">
        <v>20292.14</v>
      </c>
      <c r="E197" s="120" t="s">
        <v>62</v>
      </c>
      <c r="F197" s="350">
        <v>320.39999999999998</v>
      </c>
      <c r="G197" s="102">
        <f t="shared" si="38"/>
        <v>6501601.6600000001</v>
      </c>
      <c r="I197" s="346">
        <v>20292.14</v>
      </c>
      <c r="J197" s="69" t="b">
        <f t="shared" si="33"/>
        <v>1</v>
      </c>
      <c r="K197" s="344">
        <v>320.39999999999998</v>
      </c>
    </row>
    <row r="198" spans="1:11" ht="15">
      <c r="A198" s="25" t="s">
        <v>684</v>
      </c>
      <c r="B198" s="237">
        <v>2</v>
      </c>
      <c r="C198" s="240" t="s">
        <v>134</v>
      </c>
      <c r="D198" s="224"/>
      <c r="E198" s="225"/>
      <c r="F198" s="350"/>
      <c r="G198" s="224"/>
      <c r="I198" s="347"/>
      <c r="J198" s="69" t="b">
        <f t="shared" si="33"/>
        <v>1</v>
      </c>
      <c r="K198" s="344"/>
    </row>
    <row r="199" spans="1:11" ht="15">
      <c r="A199" s="25" t="s">
        <v>685</v>
      </c>
      <c r="B199" s="241">
        <v>2.1</v>
      </c>
      <c r="C199" s="244" t="s">
        <v>223</v>
      </c>
      <c r="D199" s="224">
        <v>837.85</v>
      </c>
      <c r="E199" s="243" t="s">
        <v>65</v>
      </c>
      <c r="F199" s="350">
        <v>401.91</v>
      </c>
      <c r="G199" s="102">
        <f t="shared" ref="G199:G201" si="39">ROUND(F199*D199,2)</f>
        <v>336740.29</v>
      </c>
      <c r="I199" s="346">
        <v>837.85</v>
      </c>
      <c r="J199" s="69" t="b">
        <f t="shared" si="33"/>
        <v>1</v>
      </c>
      <c r="K199" s="344">
        <v>401.91</v>
      </c>
    </row>
    <row r="200" spans="1:11" ht="25.5">
      <c r="A200" s="25" t="s">
        <v>686</v>
      </c>
      <c r="B200" s="241">
        <f>+B199+0.1</f>
        <v>2.2000000000000002</v>
      </c>
      <c r="C200" s="109" t="s">
        <v>215</v>
      </c>
      <c r="D200" s="224">
        <v>71.67</v>
      </c>
      <c r="E200" s="243" t="s">
        <v>150</v>
      </c>
      <c r="F200" s="350">
        <v>143.77000000000001</v>
      </c>
      <c r="G200" s="102">
        <f t="shared" si="39"/>
        <v>10304</v>
      </c>
      <c r="I200" s="346">
        <v>71.67</v>
      </c>
      <c r="J200" s="69" t="b">
        <f t="shared" si="33"/>
        <v>1</v>
      </c>
      <c r="K200" s="344">
        <v>143.77000000000001</v>
      </c>
    </row>
    <row r="201" spans="1:11" ht="15">
      <c r="A201" s="25" t="s">
        <v>687</v>
      </c>
      <c r="B201" s="241">
        <f>+B200+0.1</f>
        <v>2.2999999999999998</v>
      </c>
      <c r="C201" s="119" t="s">
        <v>264</v>
      </c>
      <c r="D201" s="224">
        <v>995.94</v>
      </c>
      <c r="E201" s="120" t="s">
        <v>62</v>
      </c>
      <c r="F201" s="350">
        <v>320.39999999999998</v>
      </c>
      <c r="G201" s="102">
        <f t="shared" si="39"/>
        <v>319099.18</v>
      </c>
      <c r="I201" s="346">
        <v>995.94</v>
      </c>
      <c r="J201" s="69" t="b">
        <f t="shared" si="33"/>
        <v>1</v>
      </c>
      <c r="K201" s="344">
        <v>320.39999999999998</v>
      </c>
    </row>
    <row r="202" spans="1:11" ht="25.5">
      <c r="A202" s="25" t="s">
        <v>688</v>
      </c>
      <c r="B202" s="237">
        <v>3</v>
      </c>
      <c r="C202" s="240" t="s">
        <v>135</v>
      </c>
      <c r="D202" s="224"/>
      <c r="E202" s="225"/>
      <c r="F202" s="350"/>
      <c r="G202" s="245"/>
      <c r="I202" s="347"/>
      <c r="J202" s="69" t="b">
        <f t="shared" si="33"/>
        <v>1</v>
      </c>
      <c r="K202" s="344"/>
    </row>
    <row r="203" spans="1:11" ht="15">
      <c r="A203" s="25" t="s">
        <v>689</v>
      </c>
      <c r="B203" s="241">
        <f t="shared" ref="B203:B211" si="40">+B202+0.1</f>
        <v>3.1</v>
      </c>
      <c r="C203" s="234" t="s">
        <v>310</v>
      </c>
      <c r="D203" s="224">
        <v>82.03</v>
      </c>
      <c r="E203" s="225" t="s">
        <v>133</v>
      </c>
      <c r="F203" s="350">
        <v>18730.169999999998</v>
      </c>
      <c r="G203" s="102">
        <f t="shared" ref="G203:G214" si="41">ROUND(F203*D203,2)</f>
        <v>1536435.85</v>
      </c>
      <c r="I203" s="346">
        <v>82.03</v>
      </c>
      <c r="J203" s="69" t="b">
        <f t="shared" si="33"/>
        <v>1</v>
      </c>
      <c r="K203" s="344">
        <v>18730.169999999998</v>
      </c>
    </row>
    <row r="204" spans="1:11" ht="15">
      <c r="A204" s="25" t="s">
        <v>690</v>
      </c>
      <c r="B204" s="246">
        <f t="shared" si="40"/>
        <v>3.2</v>
      </c>
      <c r="C204" s="247" t="s">
        <v>311</v>
      </c>
      <c r="D204" s="245">
        <v>2.4</v>
      </c>
      <c r="E204" s="248" t="s">
        <v>133</v>
      </c>
      <c r="F204" s="350">
        <v>22058.49</v>
      </c>
      <c r="G204" s="102">
        <f t="shared" si="41"/>
        <v>52940.38</v>
      </c>
      <c r="I204" s="346">
        <v>2.4</v>
      </c>
      <c r="J204" s="69" t="b">
        <f t="shared" si="33"/>
        <v>1</v>
      </c>
      <c r="K204" s="344">
        <v>22058.49</v>
      </c>
    </row>
    <row r="205" spans="1:11" ht="15">
      <c r="A205" s="25" t="s">
        <v>691</v>
      </c>
      <c r="B205" s="241">
        <f t="shared" si="40"/>
        <v>3.3</v>
      </c>
      <c r="C205" s="244" t="s">
        <v>312</v>
      </c>
      <c r="D205" s="224">
        <v>35.49</v>
      </c>
      <c r="E205" s="225" t="s">
        <v>133</v>
      </c>
      <c r="F205" s="350">
        <v>12795.43</v>
      </c>
      <c r="G205" s="102">
        <f t="shared" si="41"/>
        <v>454109.81</v>
      </c>
      <c r="I205" s="346">
        <v>35.49</v>
      </c>
      <c r="J205" s="69" t="b">
        <f t="shared" si="33"/>
        <v>1</v>
      </c>
      <c r="K205" s="344">
        <v>12795.43</v>
      </c>
    </row>
    <row r="206" spans="1:11" ht="15">
      <c r="A206" s="25" t="s">
        <v>692</v>
      </c>
      <c r="B206" s="241">
        <f t="shared" si="40"/>
        <v>3.4</v>
      </c>
      <c r="C206" s="242" t="s">
        <v>385</v>
      </c>
      <c r="D206" s="224">
        <v>167.9</v>
      </c>
      <c r="E206" s="225" t="s">
        <v>133</v>
      </c>
      <c r="F206" s="350">
        <v>28553.59</v>
      </c>
      <c r="G206" s="102">
        <f t="shared" si="41"/>
        <v>4794147.76</v>
      </c>
      <c r="I206" s="346">
        <v>167.9</v>
      </c>
      <c r="J206" s="69" t="b">
        <f t="shared" si="33"/>
        <v>1</v>
      </c>
      <c r="K206" s="344">
        <v>28553.59</v>
      </c>
    </row>
    <row r="207" spans="1:11" ht="15">
      <c r="A207" s="25" t="s">
        <v>693</v>
      </c>
      <c r="B207" s="241">
        <f t="shared" si="40"/>
        <v>3.5</v>
      </c>
      <c r="C207" s="242" t="s">
        <v>386</v>
      </c>
      <c r="D207" s="224">
        <v>3.15</v>
      </c>
      <c r="E207" s="225" t="s">
        <v>133</v>
      </c>
      <c r="F207" s="350">
        <v>30156.560000000001</v>
      </c>
      <c r="G207" s="102">
        <f t="shared" si="41"/>
        <v>94993.16</v>
      </c>
      <c r="I207" s="346">
        <v>3.15</v>
      </c>
      <c r="J207" s="69" t="b">
        <f t="shared" si="33"/>
        <v>1</v>
      </c>
      <c r="K207" s="344">
        <v>30156.560000000001</v>
      </c>
    </row>
    <row r="208" spans="1:11" ht="27">
      <c r="A208" s="25" t="s">
        <v>694</v>
      </c>
      <c r="B208" s="241">
        <f t="shared" si="40"/>
        <v>3.6</v>
      </c>
      <c r="C208" s="242" t="s">
        <v>387</v>
      </c>
      <c r="D208" s="249">
        <v>8.83</v>
      </c>
      <c r="E208" s="225" t="s">
        <v>133</v>
      </c>
      <c r="F208" s="350">
        <v>28959.08</v>
      </c>
      <c r="G208" s="102">
        <f t="shared" si="41"/>
        <v>255708.68</v>
      </c>
      <c r="I208" s="346">
        <v>8.83</v>
      </c>
      <c r="J208" s="69" t="b">
        <f t="shared" si="33"/>
        <v>1</v>
      </c>
      <c r="K208" s="344">
        <v>28959.08</v>
      </c>
    </row>
    <row r="209" spans="1:11" ht="15">
      <c r="A209" s="25" t="s">
        <v>695</v>
      </c>
      <c r="B209" s="241">
        <f t="shared" si="40"/>
        <v>3.7</v>
      </c>
      <c r="C209" s="242" t="s">
        <v>388</v>
      </c>
      <c r="D209" s="224">
        <v>5.03</v>
      </c>
      <c r="E209" s="225" t="s">
        <v>133</v>
      </c>
      <c r="F209" s="350">
        <v>23576.63</v>
      </c>
      <c r="G209" s="102">
        <f t="shared" si="41"/>
        <v>118590.45</v>
      </c>
      <c r="I209" s="346">
        <v>5.03</v>
      </c>
      <c r="J209" s="69" t="b">
        <f t="shared" si="33"/>
        <v>1</v>
      </c>
      <c r="K209" s="344">
        <v>23576.63</v>
      </c>
    </row>
    <row r="210" spans="1:11" ht="15">
      <c r="A210" s="25" t="s">
        <v>696</v>
      </c>
      <c r="B210" s="241">
        <f t="shared" si="40"/>
        <v>3.8</v>
      </c>
      <c r="C210" s="242" t="s">
        <v>389</v>
      </c>
      <c r="D210" s="224">
        <v>38.950000000000003</v>
      </c>
      <c r="E210" s="225" t="s">
        <v>133</v>
      </c>
      <c r="F210" s="350">
        <v>18401.7</v>
      </c>
      <c r="G210" s="102">
        <f t="shared" si="41"/>
        <v>716746.22</v>
      </c>
      <c r="I210" s="346">
        <v>38.950000000000003</v>
      </c>
      <c r="J210" s="69" t="b">
        <f t="shared" si="33"/>
        <v>1</v>
      </c>
      <c r="K210" s="344">
        <v>18401.7</v>
      </c>
    </row>
    <row r="211" spans="1:11" ht="15">
      <c r="A211" s="25" t="s">
        <v>697</v>
      </c>
      <c r="B211" s="241">
        <f t="shared" si="40"/>
        <v>3.9</v>
      </c>
      <c r="C211" s="242" t="s">
        <v>390</v>
      </c>
      <c r="D211" s="224">
        <v>2.4500000000000002</v>
      </c>
      <c r="E211" s="225" t="s">
        <v>133</v>
      </c>
      <c r="F211" s="350">
        <v>19221.650000000001</v>
      </c>
      <c r="G211" s="102">
        <f t="shared" si="41"/>
        <v>47093.04</v>
      </c>
      <c r="I211" s="346">
        <v>2.4500000000000002</v>
      </c>
      <c r="J211" s="69" t="b">
        <f t="shared" si="33"/>
        <v>1</v>
      </c>
      <c r="K211" s="344">
        <v>19221.650000000001</v>
      </c>
    </row>
    <row r="212" spans="1:11" ht="25.5">
      <c r="A212" s="25" t="s">
        <v>698</v>
      </c>
      <c r="B212" s="250">
        <v>3.1</v>
      </c>
      <c r="C212" s="234" t="s">
        <v>313</v>
      </c>
      <c r="D212" s="224">
        <v>11.75</v>
      </c>
      <c r="E212" s="225" t="s">
        <v>133</v>
      </c>
      <c r="F212" s="350">
        <v>3359.97</v>
      </c>
      <c r="G212" s="102">
        <f t="shared" si="41"/>
        <v>39479.65</v>
      </c>
      <c r="I212" s="346">
        <v>11.75</v>
      </c>
      <c r="J212" s="69" t="b">
        <f t="shared" si="33"/>
        <v>1</v>
      </c>
      <c r="K212" s="344">
        <v>3359.97</v>
      </c>
    </row>
    <row r="213" spans="1:11" ht="38.25">
      <c r="A213" s="25" t="s">
        <v>699</v>
      </c>
      <c r="B213" s="237">
        <v>6</v>
      </c>
      <c r="C213" s="240" t="s">
        <v>136</v>
      </c>
      <c r="D213" s="224">
        <v>457.18</v>
      </c>
      <c r="E213" s="120" t="s">
        <v>61</v>
      </c>
      <c r="F213" s="350">
        <v>615.45000000000005</v>
      </c>
      <c r="G213" s="102">
        <f t="shared" si="41"/>
        <v>281371.43</v>
      </c>
      <c r="I213" s="346">
        <v>457.18</v>
      </c>
      <c r="J213" s="69" t="b">
        <f t="shared" si="33"/>
        <v>1</v>
      </c>
      <c r="K213" s="344">
        <v>615.45000000000005</v>
      </c>
    </row>
    <row r="214" spans="1:11" ht="25.5">
      <c r="A214" s="25" t="s">
        <v>700</v>
      </c>
      <c r="B214" s="237">
        <v>7</v>
      </c>
      <c r="C214" s="251" t="s">
        <v>314</v>
      </c>
      <c r="D214" s="252">
        <v>1</v>
      </c>
      <c r="E214" s="225" t="s">
        <v>6</v>
      </c>
      <c r="F214" s="350">
        <v>145074.22</v>
      </c>
      <c r="G214" s="102">
        <f t="shared" si="41"/>
        <v>145074.22</v>
      </c>
      <c r="I214" s="346">
        <v>1</v>
      </c>
      <c r="J214" s="69" t="b">
        <f t="shared" si="33"/>
        <v>1</v>
      </c>
      <c r="K214" s="344">
        <v>145074.22</v>
      </c>
    </row>
    <row r="215" spans="1:11" ht="15">
      <c r="A215" s="25" t="s">
        <v>701</v>
      </c>
      <c r="B215" s="237">
        <v>8</v>
      </c>
      <c r="C215" s="240" t="s">
        <v>57</v>
      </c>
      <c r="D215" s="224"/>
      <c r="E215" s="239"/>
      <c r="F215" s="350"/>
      <c r="G215" s="224"/>
      <c r="I215" s="347"/>
      <c r="J215" s="69" t="b">
        <f t="shared" si="33"/>
        <v>1</v>
      </c>
      <c r="K215" s="344"/>
    </row>
    <row r="216" spans="1:11" ht="15">
      <c r="A216" s="25" t="s">
        <v>702</v>
      </c>
      <c r="B216" s="241">
        <v>8.1</v>
      </c>
      <c r="C216" s="244" t="s">
        <v>162</v>
      </c>
      <c r="D216" s="224">
        <v>367</v>
      </c>
      <c r="E216" s="239" t="s">
        <v>104</v>
      </c>
      <c r="F216" s="350">
        <v>572.44000000000005</v>
      </c>
      <c r="G216" s="102">
        <f t="shared" ref="G216:G217" si="42">ROUND(F216*D216,2)</f>
        <v>210085.48</v>
      </c>
      <c r="I216" s="346">
        <v>367</v>
      </c>
      <c r="J216" s="69" t="b">
        <f t="shared" si="33"/>
        <v>1</v>
      </c>
      <c r="K216" s="344">
        <v>572.44000000000005</v>
      </c>
    </row>
    <row r="217" spans="1:11" ht="15">
      <c r="A217" s="25" t="s">
        <v>703</v>
      </c>
      <c r="B217" s="241">
        <v>8.1999999999999993</v>
      </c>
      <c r="C217" s="244" t="s">
        <v>163</v>
      </c>
      <c r="D217" s="224">
        <v>140.85</v>
      </c>
      <c r="E217" s="239" t="s">
        <v>8</v>
      </c>
      <c r="F217" s="350">
        <v>626.75</v>
      </c>
      <c r="G217" s="102">
        <f t="shared" si="42"/>
        <v>88277.74</v>
      </c>
      <c r="I217" s="346">
        <v>140.85</v>
      </c>
      <c r="J217" s="69" t="b">
        <f t="shared" si="33"/>
        <v>1</v>
      </c>
      <c r="K217" s="344">
        <v>626.75</v>
      </c>
    </row>
    <row r="218" spans="1:11" ht="15">
      <c r="A218" s="25" t="s">
        <v>704</v>
      </c>
      <c r="B218" s="222">
        <v>9</v>
      </c>
      <c r="C218" s="240" t="s">
        <v>137</v>
      </c>
      <c r="D218" s="224"/>
      <c r="E218" s="253"/>
      <c r="F218" s="350"/>
      <c r="G218" s="224"/>
      <c r="I218" s="347"/>
      <c r="J218" s="69" t="b">
        <f t="shared" si="33"/>
        <v>1</v>
      </c>
      <c r="K218" s="344"/>
    </row>
    <row r="219" spans="1:11" ht="15">
      <c r="A219" s="25" t="s">
        <v>705</v>
      </c>
      <c r="B219" s="254">
        <f t="shared" ref="B219:B226" si="43">+B218+0.1</f>
        <v>9.1</v>
      </c>
      <c r="C219" s="244" t="s">
        <v>44</v>
      </c>
      <c r="D219" s="224">
        <v>954.84</v>
      </c>
      <c r="E219" s="120" t="s">
        <v>61</v>
      </c>
      <c r="F219" s="350">
        <v>77.78</v>
      </c>
      <c r="G219" s="102">
        <f t="shared" ref="G219:G226" si="44">ROUND(F219*D219,2)</f>
        <v>74267.460000000006</v>
      </c>
      <c r="I219" s="346">
        <v>954.84</v>
      </c>
      <c r="J219" s="69" t="b">
        <f t="shared" si="33"/>
        <v>1</v>
      </c>
      <c r="K219" s="344">
        <v>77.78</v>
      </c>
    </row>
    <row r="220" spans="1:11" ht="15">
      <c r="A220" s="25" t="s">
        <v>706</v>
      </c>
      <c r="B220" s="254">
        <f t="shared" si="43"/>
        <v>9.1999999999999993</v>
      </c>
      <c r="C220" s="244" t="s">
        <v>218</v>
      </c>
      <c r="D220" s="224">
        <v>405.96</v>
      </c>
      <c r="E220" s="120" t="s">
        <v>61</v>
      </c>
      <c r="F220" s="350">
        <v>488</v>
      </c>
      <c r="G220" s="102">
        <f t="shared" si="44"/>
        <v>198108.48</v>
      </c>
      <c r="I220" s="346">
        <v>405.96</v>
      </c>
      <c r="J220" s="69" t="b">
        <f t="shared" si="33"/>
        <v>1</v>
      </c>
      <c r="K220" s="344">
        <v>488</v>
      </c>
    </row>
    <row r="221" spans="1:11" ht="15">
      <c r="A221" s="25" t="s">
        <v>707</v>
      </c>
      <c r="B221" s="254">
        <f t="shared" si="43"/>
        <v>9.3000000000000007</v>
      </c>
      <c r="C221" s="244" t="s">
        <v>219</v>
      </c>
      <c r="D221" s="224">
        <v>548.88</v>
      </c>
      <c r="E221" s="120" t="s">
        <v>61</v>
      </c>
      <c r="F221" s="350">
        <v>338.22</v>
      </c>
      <c r="G221" s="102">
        <f t="shared" si="44"/>
        <v>185642.19</v>
      </c>
      <c r="I221" s="346">
        <v>548.88</v>
      </c>
      <c r="J221" s="69" t="b">
        <f t="shared" si="33"/>
        <v>1</v>
      </c>
      <c r="K221" s="344">
        <v>338.22</v>
      </c>
    </row>
    <row r="222" spans="1:11" ht="15">
      <c r="A222" s="25" t="s">
        <v>708</v>
      </c>
      <c r="B222" s="254">
        <f t="shared" si="43"/>
        <v>9.4</v>
      </c>
      <c r="C222" s="244" t="s">
        <v>220</v>
      </c>
      <c r="D222" s="224">
        <v>157.57</v>
      </c>
      <c r="E222" s="120" t="s">
        <v>61</v>
      </c>
      <c r="F222" s="350">
        <v>980.44</v>
      </c>
      <c r="G222" s="102">
        <f t="shared" si="44"/>
        <v>154487.93</v>
      </c>
      <c r="I222" s="346">
        <v>157.57</v>
      </c>
      <c r="J222" s="69" t="b">
        <f t="shared" si="33"/>
        <v>1</v>
      </c>
      <c r="K222" s="344">
        <v>980.44</v>
      </c>
    </row>
    <row r="223" spans="1:11" ht="15">
      <c r="A223" s="25" t="s">
        <v>709</v>
      </c>
      <c r="B223" s="254">
        <f t="shared" si="43"/>
        <v>9.5</v>
      </c>
      <c r="C223" s="244" t="s">
        <v>221</v>
      </c>
      <c r="D223" s="224">
        <v>260.45</v>
      </c>
      <c r="E223" s="120" t="s">
        <v>61</v>
      </c>
      <c r="F223" s="350">
        <v>980.44</v>
      </c>
      <c r="G223" s="102">
        <f t="shared" si="44"/>
        <v>255355.6</v>
      </c>
      <c r="I223" s="346">
        <v>260.45</v>
      </c>
      <c r="J223" s="69" t="b">
        <f t="shared" si="33"/>
        <v>1</v>
      </c>
      <c r="K223" s="344">
        <v>980.44</v>
      </c>
    </row>
    <row r="224" spans="1:11" ht="15">
      <c r="A224" s="25" t="s">
        <v>710</v>
      </c>
      <c r="B224" s="254">
        <f t="shared" si="43"/>
        <v>9.6</v>
      </c>
      <c r="C224" s="244" t="s">
        <v>45</v>
      </c>
      <c r="D224" s="224">
        <v>73.400000000000006</v>
      </c>
      <c r="E224" s="225" t="s">
        <v>8</v>
      </c>
      <c r="F224" s="350">
        <v>101.47</v>
      </c>
      <c r="G224" s="102">
        <f t="shared" si="44"/>
        <v>7447.9</v>
      </c>
      <c r="I224" s="346">
        <v>73.400000000000006</v>
      </c>
      <c r="J224" s="69" t="b">
        <f t="shared" si="33"/>
        <v>1</v>
      </c>
      <c r="K224" s="344">
        <v>101.47</v>
      </c>
    </row>
    <row r="225" spans="1:11" ht="15">
      <c r="A225" s="25" t="s">
        <v>711</v>
      </c>
      <c r="B225" s="254">
        <f t="shared" si="43"/>
        <v>9.6999999999999993</v>
      </c>
      <c r="C225" s="242" t="s">
        <v>233</v>
      </c>
      <c r="D225" s="224">
        <v>405.96</v>
      </c>
      <c r="E225" s="120" t="s">
        <v>61</v>
      </c>
      <c r="F225" s="350">
        <v>424.83</v>
      </c>
      <c r="G225" s="102">
        <f t="shared" si="44"/>
        <v>172463.99</v>
      </c>
      <c r="I225" s="346">
        <v>405.96</v>
      </c>
      <c r="J225" s="69" t="b">
        <f t="shared" si="33"/>
        <v>1</v>
      </c>
      <c r="K225" s="344">
        <v>424.83</v>
      </c>
    </row>
    <row r="226" spans="1:11" ht="15">
      <c r="A226" s="25" t="s">
        <v>712</v>
      </c>
      <c r="B226" s="254">
        <f t="shared" si="43"/>
        <v>9.8000000000000007</v>
      </c>
      <c r="C226" s="242" t="s">
        <v>234</v>
      </c>
      <c r="D226" s="224">
        <v>405.96</v>
      </c>
      <c r="E226" s="120" t="s">
        <v>61</v>
      </c>
      <c r="F226" s="350">
        <v>424.83</v>
      </c>
      <c r="G226" s="102">
        <f t="shared" si="44"/>
        <v>172463.99</v>
      </c>
      <c r="I226" s="346">
        <v>405.96</v>
      </c>
      <c r="J226" s="69" t="b">
        <f t="shared" si="33"/>
        <v>1</v>
      </c>
      <c r="K226" s="344">
        <v>424.83</v>
      </c>
    </row>
    <row r="227" spans="1:11" ht="15">
      <c r="A227" s="25" t="s">
        <v>713</v>
      </c>
      <c r="B227" s="237">
        <v>10</v>
      </c>
      <c r="C227" s="240" t="s">
        <v>131</v>
      </c>
      <c r="D227" s="238"/>
      <c r="E227" s="239"/>
      <c r="F227" s="350"/>
      <c r="G227" s="224"/>
      <c r="I227" s="347"/>
      <c r="J227" s="69" t="b">
        <f t="shared" si="33"/>
        <v>1</v>
      </c>
      <c r="K227" s="344"/>
    </row>
    <row r="228" spans="1:11" ht="25.5">
      <c r="A228" s="25" t="s">
        <v>714</v>
      </c>
      <c r="B228" s="254">
        <f>+B227+0.1</f>
        <v>10.1</v>
      </c>
      <c r="C228" s="109" t="s">
        <v>190</v>
      </c>
      <c r="D228" s="224">
        <v>1</v>
      </c>
      <c r="E228" s="225" t="s">
        <v>56</v>
      </c>
      <c r="F228" s="350">
        <v>841706.99</v>
      </c>
      <c r="G228" s="102">
        <f t="shared" ref="G228:G232" si="45">ROUND(F228*D228,2)</f>
        <v>841706.99</v>
      </c>
      <c r="I228" s="346">
        <v>1</v>
      </c>
      <c r="J228" s="69" t="b">
        <f t="shared" si="33"/>
        <v>1</v>
      </c>
      <c r="K228" s="344">
        <v>841706.99</v>
      </c>
    </row>
    <row r="229" spans="1:11" ht="25.5">
      <c r="A229" s="25" t="s">
        <v>715</v>
      </c>
      <c r="B229" s="254">
        <f>+B228+0.1</f>
        <v>10.199999999999999</v>
      </c>
      <c r="C229" s="255" t="s">
        <v>189</v>
      </c>
      <c r="D229" s="224">
        <v>1</v>
      </c>
      <c r="E229" s="225" t="s">
        <v>56</v>
      </c>
      <c r="F229" s="350">
        <v>518225.38</v>
      </c>
      <c r="G229" s="102">
        <f t="shared" si="45"/>
        <v>518225.38</v>
      </c>
      <c r="I229" s="346">
        <v>1</v>
      </c>
      <c r="J229" s="69" t="b">
        <f t="shared" si="33"/>
        <v>1</v>
      </c>
      <c r="K229" s="344">
        <v>518225.38</v>
      </c>
    </row>
    <row r="230" spans="1:11" ht="15">
      <c r="A230" s="25" t="s">
        <v>716</v>
      </c>
      <c r="B230" s="254">
        <f>+B229+0.1</f>
        <v>10.3</v>
      </c>
      <c r="C230" s="242" t="s">
        <v>191</v>
      </c>
      <c r="D230" s="224">
        <v>8.92</v>
      </c>
      <c r="E230" s="225" t="s">
        <v>8</v>
      </c>
      <c r="F230" s="350">
        <v>8922.68</v>
      </c>
      <c r="G230" s="102">
        <f t="shared" si="45"/>
        <v>79590.31</v>
      </c>
      <c r="I230" s="346">
        <v>8.92</v>
      </c>
      <c r="J230" s="69" t="b">
        <f t="shared" si="33"/>
        <v>1</v>
      </c>
      <c r="K230" s="344">
        <v>8922.68</v>
      </c>
    </row>
    <row r="231" spans="1:11" ht="25.5">
      <c r="A231" s="25" t="s">
        <v>717</v>
      </c>
      <c r="B231" s="254">
        <f>+B230+0.1</f>
        <v>10.4</v>
      </c>
      <c r="C231" s="255" t="s">
        <v>109</v>
      </c>
      <c r="D231" s="224">
        <v>1</v>
      </c>
      <c r="E231" s="225" t="s">
        <v>56</v>
      </c>
      <c r="F231" s="350">
        <v>16524.16</v>
      </c>
      <c r="G231" s="102">
        <f t="shared" si="45"/>
        <v>16524.16</v>
      </c>
      <c r="I231" s="346">
        <v>1</v>
      </c>
      <c r="J231" s="69" t="b">
        <f t="shared" si="33"/>
        <v>1</v>
      </c>
      <c r="K231" s="344">
        <v>16524.16</v>
      </c>
    </row>
    <row r="232" spans="1:11" ht="15">
      <c r="A232" s="25" t="s">
        <v>718</v>
      </c>
      <c r="B232" s="254">
        <f>+B231+0.1</f>
        <v>10.5</v>
      </c>
      <c r="C232" s="242" t="s">
        <v>192</v>
      </c>
      <c r="D232" s="224">
        <v>1</v>
      </c>
      <c r="E232" s="225" t="s">
        <v>56</v>
      </c>
      <c r="F232" s="350">
        <v>3250</v>
      </c>
      <c r="G232" s="102">
        <f t="shared" si="45"/>
        <v>3250</v>
      </c>
      <c r="I232" s="346">
        <v>1</v>
      </c>
      <c r="J232" s="69" t="b">
        <f t="shared" si="33"/>
        <v>1</v>
      </c>
      <c r="K232" s="344">
        <v>3250</v>
      </c>
    </row>
    <row r="233" spans="1:11" ht="51">
      <c r="A233" s="25" t="s">
        <v>719</v>
      </c>
      <c r="B233" s="237">
        <v>11</v>
      </c>
      <c r="C233" s="205" t="s">
        <v>222</v>
      </c>
      <c r="D233" s="238"/>
      <c r="E233" s="239"/>
      <c r="F233" s="350"/>
      <c r="G233" s="224">
        <f t="shared" ref="G233" si="46">ROUND(D235*F235,2)</f>
        <v>44290.52</v>
      </c>
      <c r="I233" s="347"/>
      <c r="J233" s="69" t="b">
        <f t="shared" si="33"/>
        <v>1</v>
      </c>
      <c r="K233" s="344"/>
    </row>
    <row r="234" spans="1:11" ht="15">
      <c r="A234" s="25" t="s">
        <v>720</v>
      </c>
      <c r="B234" s="241">
        <v>11.1</v>
      </c>
      <c r="C234" s="242" t="s">
        <v>204</v>
      </c>
      <c r="D234" s="224">
        <v>89</v>
      </c>
      <c r="E234" s="239" t="s">
        <v>8</v>
      </c>
      <c r="F234" s="350">
        <v>11024.46</v>
      </c>
      <c r="G234" s="102">
        <f t="shared" ref="G234:G242" si="47">ROUND(F234*D234,2)</f>
        <v>981176.94</v>
      </c>
      <c r="I234" s="346">
        <v>89</v>
      </c>
      <c r="J234" s="69" t="b">
        <f t="shared" ref="J234:J297" si="48">I234=D234</f>
        <v>1</v>
      </c>
      <c r="K234" s="344">
        <v>11024.46</v>
      </c>
    </row>
    <row r="235" spans="1:11" ht="15">
      <c r="A235" s="25" t="s">
        <v>721</v>
      </c>
      <c r="B235" s="241">
        <v>11.2</v>
      </c>
      <c r="C235" s="242" t="s">
        <v>203</v>
      </c>
      <c r="D235" s="224">
        <v>2</v>
      </c>
      <c r="E235" s="120" t="s">
        <v>35</v>
      </c>
      <c r="F235" s="350">
        <v>22145.26</v>
      </c>
      <c r="G235" s="102">
        <f t="shared" si="47"/>
        <v>44290.52</v>
      </c>
      <c r="I235" s="346">
        <v>2</v>
      </c>
      <c r="J235" s="69" t="b">
        <f t="shared" si="48"/>
        <v>1</v>
      </c>
      <c r="K235" s="344">
        <v>22145.26</v>
      </c>
    </row>
    <row r="236" spans="1:11" ht="15">
      <c r="A236" s="25" t="s">
        <v>722</v>
      </c>
      <c r="B236" s="241">
        <v>11.3</v>
      </c>
      <c r="C236" s="242" t="s">
        <v>202</v>
      </c>
      <c r="D236" s="224">
        <v>2</v>
      </c>
      <c r="E236" s="120" t="s">
        <v>35</v>
      </c>
      <c r="F236" s="350">
        <v>14307.58</v>
      </c>
      <c r="G236" s="102">
        <f t="shared" si="47"/>
        <v>28615.16</v>
      </c>
      <c r="I236" s="346">
        <v>2</v>
      </c>
      <c r="J236" s="69" t="b">
        <f t="shared" si="48"/>
        <v>1</v>
      </c>
      <c r="K236" s="344">
        <v>14307.58</v>
      </c>
    </row>
    <row r="237" spans="1:11" ht="15">
      <c r="A237" s="25" t="s">
        <v>723</v>
      </c>
      <c r="B237" s="241">
        <v>11.4</v>
      </c>
      <c r="C237" s="242" t="s">
        <v>201</v>
      </c>
      <c r="D237" s="224">
        <v>10</v>
      </c>
      <c r="E237" s="120" t="s">
        <v>35</v>
      </c>
      <c r="F237" s="350">
        <v>24595.74</v>
      </c>
      <c r="G237" s="102">
        <f t="shared" si="47"/>
        <v>245957.4</v>
      </c>
      <c r="I237" s="346">
        <v>10</v>
      </c>
      <c r="J237" s="69" t="b">
        <f t="shared" si="48"/>
        <v>1</v>
      </c>
      <c r="K237" s="344">
        <v>24595.74</v>
      </c>
    </row>
    <row r="238" spans="1:11" ht="15">
      <c r="A238" s="25" t="s">
        <v>724</v>
      </c>
      <c r="B238" s="241">
        <v>11.5</v>
      </c>
      <c r="C238" s="242" t="s">
        <v>199</v>
      </c>
      <c r="D238" s="224">
        <v>2</v>
      </c>
      <c r="E238" s="120" t="s">
        <v>35</v>
      </c>
      <c r="F238" s="350">
        <v>20193.990000000002</v>
      </c>
      <c r="G238" s="102">
        <f t="shared" si="47"/>
        <v>40387.980000000003</v>
      </c>
      <c r="I238" s="346">
        <v>2</v>
      </c>
      <c r="J238" s="69" t="b">
        <f t="shared" si="48"/>
        <v>1</v>
      </c>
      <c r="K238" s="344">
        <v>20193.990000000002</v>
      </c>
    </row>
    <row r="239" spans="1:11" ht="15">
      <c r="A239" s="25" t="s">
        <v>725</v>
      </c>
      <c r="B239" s="241">
        <v>11.6</v>
      </c>
      <c r="C239" s="242" t="s">
        <v>200</v>
      </c>
      <c r="D239" s="224">
        <v>5</v>
      </c>
      <c r="E239" s="120" t="s">
        <v>35</v>
      </c>
      <c r="F239" s="350">
        <v>39489.53</v>
      </c>
      <c r="G239" s="102">
        <f t="shared" si="47"/>
        <v>197447.65</v>
      </c>
      <c r="I239" s="346">
        <v>5</v>
      </c>
      <c r="J239" s="69" t="b">
        <f t="shared" si="48"/>
        <v>1</v>
      </c>
      <c r="K239" s="344">
        <v>39489.53</v>
      </c>
    </row>
    <row r="240" spans="1:11" ht="25.5">
      <c r="A240" s="25" t="s">
        <v>726</v>
      </c>
      <c r="B240" s="241">
        <v>11.7</v>
      </c>
      <c r="C240" s="109" t="s">
        <v>272</v>
      </c>
      <c r="D240" s="119">
        <v>4</v>
      </c>
      <c r="E240" s="120" t="s">
        <v>35</v>
      </c>
      <c r="F240" s="350">
        <v>152556.85999999999</v>
      </c>
      <c r="G240" s="102">
        <f t="shared" si="47"/>
        <v>610227.43999999994</v>
      </c>
      <c r="I240" s="346">
        <v>4</v>
      </c>
      <c r="J240" s="69" t="b">
        <f t="shared" si="48"/>
        <v>1</v>
      </c>
      <c r="K240" s="344">
        <v>152556.85999999999</v>
      </c>
    </row>
    <row r="241" spans="1:11" ht="15">
      <c r="A241" s="25" t="s">
        <v>727</v>
      </c>
      <c r="B241" s="241">
        <v>11.8</v>
      </c>
      <c r="C241" s="242" t="s">
        <v>193</v>
      </c>
      <c r="D241" s="224">
        <v>1</v>
      </c>
      <c r="E241" s="120" t="s">
        <v>35</v>
      </c>
      <c r="F241" s="350">
        <v>191693</v>
      </c>
      <c r="G241" s="102">
        <f t="shared" si="47"/>
        <v>191693</v>
      </c>
      <c r="I241" s="346">
        <v>1</v>
      </c>
      <c r="J241" s="69" t="b">
        <f t="shared" si="48"/>
        <v>1</v>
      </c>
      <c r="K241" s="344">
        <v>191693</v>
      </c>
    </row>
    <row r="242" spans="1:11" ht="15">
      <c r="A242" s="25" t="s">
        <v>728</v>
      </c>
      <c r="B242" s="241">
        <v>11.9</v>
      </c>
      <c r="C242" s="242" t="s">
        <v>194</v>
      </c>
      <c r="D242" s="224">
        <v>1</v>
      </c>
      <c r="E242" s="120" t="s">
        <v>35</v>
      </c>
      <c r="F242" s="350">
        <v>239857.97</v>
      </c>
      <c r="G242" s="102">
        <f t="shared" si="47"/>
        <v>239857.97</v>
      </c>
      <c r="I242" s="346">
        <v>1</v>
      </c>
      <c r="J242" s="69" t="b">
        <f t="shared" si="48"/>
        <v>1</v>
      </c>
      <c r="K242" s="344">
        <v>239857.97</v>
      </c>
    </row>
    <row r="243" spans="1:11" ht="27">
      <c r="A243" s="25" t="s">
        <v>729</v>
      </c>
      <c r="B243" s="256">
        <v>11.1</v>
      </c>
      <c r="C243" s="240" t="s">
        <v>198</v>
      </c>
      <c r="D243" s="238"/>
      <c r="E243" s="239"/>
      <c r="F243" s="350"/>
      <c r="G243" s="224"/>
      <c r="I243" s="347"/>
      <c r="J243" s="69" t="b">
        <f t="shared" si="48"/>
        <v>1</v>
      </c>
      <c r="K243" s="344"/>
    </row>
    <row r="244" spans="1:11" ht="15">
      <c r="A244" s="25" t="s">
        <v>730</v>
      </c>
      <c r="B244" s="254" t="s">
        <v>139</v>
      </c>
      <c r="C244" s="109" t="s">
        <v>63</v>
      </c>
      <c r="D244" s="224">
        <v>63.07</v>
      </c>
      <c r="E244" s="243" t="s">
        <v>65</v>
      </c>
      <c r="F244" s="350">
        <v>172.25</v>
      </c>
      <c r="G244" s="102">
        <f t="shared" ref="G244:G247" si="49">ROUND(F244*D244,2)</f>
        <v>10863.81</v>
      </c>
      <c r="I244" s="346">
        <v>63.07</v>
      </c>
      <c r="J244" s="69" t="b">
        <f t="shared" si="48"/>
        <v>1</v>
      </c>
      <c r="K244" s="344">
        <v>401.91</v>
      </c>
    </row>
    <row r="245" spans="1:11" ht="25.5">
      <c r="A245" s="25" t="s">
        <v>731</v>
      </c>
      <c r="B245" s="254" t="s">
        <v>140</v>
      </c>
      <c r="C245" s="109" t="s">
        <v>188</v>
      </c>
      <c r="D245" s="224">
        <v>56.24</v>
      </c>
      <c r="E245" s="243" t="s">
        <v>150</v>
      </c>
      <c r="F245" s="350">
        <v>143.77000000000001</v>
      </c>
      <c r="G245" s="102">
        <f t="shared" si="49"/>
        <v>8085.62</v>
      </c>
      <c r="I245" s="346">
        <v>56.24</v>
      </c>
      <c r="J245" s="69" t="b">
        <f t="shared" si="48"/>
        <v>1</v>
      </c>
      <c r="K245" s="344">
        <v>143.77000000000001</v>
      </c>
    </row>
    <row r="246" spans="1:11" ht="15">
      <c r="A246" s="25" t="s">
        <v>732</v>
      </c>
      <c r="B246" s="254" t="s">
        <v>141</v>
      </c>
      <c r="C246" s="119" t="s">
        <v>264</v>
      </c>
      <c r="D246" s="224">
        <v>8.1999999999999993</v>
      </c>
      <c r="E246" s="120" t="s">
        <v>62</v>
      </c>
      <c r="F246" s="350">
        <v>320.39999999999998</v>
      </c>
      <c r="G246" s="102">
        <f t="shared" si="49"/>
        <v>2627.28</v>
      </c>
      <c r="I246" s="346">
        <v>8.1999999999999993</v>
      </c>
      <c r="J246" s="69" t="b">
        <f t="shared" si="48"/>
        <v>1</v>
      </c>
      <c r="K246" s="344">
        <v>320.39999999999998</v>
      </c>
    </row>
    <row r="247" spans="1:11" ht="15">
      <c r="A247" s="25" t="s">
        <v>733</v>
      </c>
      <c r="B247" s="257">
        <v>12</v>
      </c>
      <c r="C247" s="240" t="s">
        <v>142</v>
      </c>
      <c r="D247" s="224">
        <v>42.22</v>
      </c>
      <c r="E247" s="225" t="s">
        <v>138</v>
      </c>
      <c r="F247" s="350">
        <v>1283.01</v>
      </c>
      <c r="G247" s="102">
        <f t="shared" si="49"/>
        <v>54168.68</v>
      </c>
      <c r="I247" s="346">
        <v>42.22</v>
      </c>
      <c r="J247" s="69" t="b">
        <f t="shared" si="48"/>
        <v>1</v>
      </c>
      <c r="K247" s="344">
        <v>1283.01</v>
      </c>
    </row>
    <row r="248" spans="1:11" ht="15">
      <c r="A248" s="25" t="s">
        <v>734</v>
      </c>
      <c r="B248" s="222">
        <v>13</v>
      </c>
      <c r="C248" s="223" t="s">
        <v>111</v>
      </c>
      <c r="D248" s="259"/>
      <c r="E248" s="225"/>
      <c r="F248" s="350"/>
      <c r="G248" s="258"/>
      <c r="I248" s="347"/>
      <c r="J248" s="69" t="b">
        <f t="shared" si="48"/>
        <v>1</v>
      </c>
      <c r="K248" s="344"/>
    </row>
    <row r="249" spans="1:11" ht="15">
      <c r="A249" s="25" t="s">
        <v>735</v>
      </c>
      <c r="B249" s="260">
        <v>13.1</v>
      </c>
      <c r="C249" s="234" t="s">
        <v>40</v>
      </c>
      <c r="D249" s="261">
        <v>200</v>
      </c>
      <c r="E249" s="262" t="s">
        <v>8</v>
      </c>
      <c r="F249" s="350">
        <v>117.62</v>
      </c>
      <c r="G249" s="102">
        <f>ROUND(F249*D249,2)</f>
        <v>23524</v>
      </c>
      <c r="I249" s="346">
        <v>200</v>
      </c>
      <c r="J249" s="69" t="b">
        <f t="shared" si="48"/>
        <v>1</v>
      </c>
      <c r="K249" s="344">
        <v>275.26</v>
      </c>
    </row>
    <row r="250" spans="1:11" ht="15">
      <c r="A250" s="25" t="s">
        <v>736</v>
      </c>
      <c r="B250" s="263">
        <v>13.2</v>
      </c>
      <c r="C250" s="264" t="s">
        <v>9</v>
      </c>
      <c r="D250" s="265"/>
      <c r="E250" s="266"/>
      <c r="F250" s="350"/>
      <c r="G250" s="258">
        <f>ROUND(F252*D252,2)</f>
        <v>15799.94</v>
      </c>
      <c r="I250" s="347"/>
      <c r="J250" s="69" t="b">
        <f t="shared" si="48"/>
        <v>1</v>
      </c>
      <c r="K250" s="344"/>
    </row>
    <row r="251" spans="1:11" ht="15">
      <c r="A251" s="25" t="s">
        <v>737</v>
      </c>
      <c r="B251" s="260" t="s">
        <v>143</v>
      </c>
      <c r="C251" s="234" t="s">
        <v>195</v>
      </c>
      <c r="D251" s="265">
        <v>80.06</v>
      </c>
      <c r="E251" s="243" t="s">
        <v>65</v>
      </c>
      <c r="F251" s="350">
        <v>442.3</v>
      </c>
      <c r="G251" s="102">
        <f t="shared" ref="G251:G253" si="50">ROUND(F251*D251,2)</f>
        <v>35410.54</v>
      </c>
      <c r="I251" s="346">
        <v>80.06</v>
      </c>
      <c r="J251" s="69" t="b">
        <f t="shared" si="48"/>
        <v>1</v>
      </c>
      <c r="K251" s="344">
        <v>442.3</v>
      </c>
    </row>
    <row r="252" spans="1:11" ht="15">
      <c r="A252" s="25" t="s">
        <v>738</v>
      </c>
      <c r="B252" s="113" t="s">
        <v>144</v>
      </c>
      <c r="C252" s="234" t="s">
        <v>196</v>
      </c>
      <c r="D252" s="265">
        <v>32.1</v>
      </c>
      <c r="E252" s="225" t="s">
        <v>133</v>
      </c>
      <c r="F252" s="350">
        <v>492.21</v>
      </c>
      <c r="G252" s="102">
        <f t="shared" si="50"/>
        <v>15799.94</v>
      </c>
      <c r="I252" s="346">
        <v>32.1</v>
      </c>
      <c r="J252" s="69" t="b">
        <f t="shared" si="48"/>
        <v>1</v>
      </c>
      <c r="K252" s="344">
        <v>492.21</v>
      </c>
    </row>
    <row r="253" spans="1:11" ht="15">
      <c r="A253" s="25" t="s">
        <v>739</v>
      </c>
      <c r="B253" s="260" t="s">
        <v>145</v>
      </c>
      <c r="C253" s="234" t="s">
        <v>197</v>
      </c>
      <c r="D253" s="265">
        <v>57.55</v>
      </c>
      <c r="E253" s="120" t="s">
        <v>62</v>
      </c>
      <c r="F253" s="350">
        <v>320.39999999999998</v>
      </c>
      <c r="G253" s="102">
        <f t="shared" si="50"/>
        <v>18439.02</v>
      </c>
      <c r="I253" s="346">
        <v>57.55</v>
      </c>
      <c r="J253" s="69" t="b">
        <f t="shared" si="48"/>
        <v>1</v>
      </c>
      <c r="K253" s="344">
        <v>320.39999999999998</v>
      </c>
    </row>
    <row r="254" spans="1:11" ht="15">
      <c r="A254" s="25" t="s">
        <v>740</v>
      </c>
      <c r="B254" s="263">
        <v>13.3</v>
      </c>
      <c r="C254" s="264" t="s">
        <v>391</v>
      </c>
      <c r="D254" s="265"/>
      <c r="E254" s="266"/>
      <c r="F254" s="350"/>
      <c r="G254" s="258"/>
      <c r="I254" s="347"/>
      <c r="J254" s="69" t="b">
        <f t="shared" si="48"/>
        <v>1</v>
      </c>
      <c r="K254" s="344"/>
    </row>
    <row r="255" spans="1:11" ht="15">
      <c r="A255" s="25" t="s">
        <v>741</v>
      </c>
      <c r="B255" s="260" t="s">
        <v>146</v>
      </c>
      <c r="C255" s="234" t="s">
        <v>392</v>
      </c>
      <c r="D255" s="265">
        <v>18.68</v>
      </c>
      <c r="E255" s="225" t="s">
        <v>133</v>
      </c>
      <c r="F255" s="350">
        <v>10021.950000000001</v>
      </c>
      <c r="G255" s="102">
        <f t="shared" ref="G255:G259" si="51">ROUND(F255*D255,2)</f>
        <v>187210.03</v>
      </c>
      <c r="I255" s="346">
        <v>18.68</v>
      </c>
      <c r="J255" s="69" t="b">
        <f t="shared" si="48"/>
        <v>1</v>
      </c>
      <c r="K255" s="344">
        <v>10021.950000000001</v>
      </c>
    </row>
    <row r="256" spans="1:11" ht="27">
      <c r="A256" s="25" t="s">
        <v>742</v>
      </c>
      <c r="B256" s="260" t="s">
        <v>147</v>
      </c>
      <c r="C256" s="234" t="s">
        <v>393</v>
      </c>
      <c r="D256" s="265">
        <v>4.5</v>
      </c>
      <c r="E256" s="225" t="s">
        <v>133</v>
      </c>
      <c r="F256" s="350">
        <v>14933.24</v>
      </c>
      <c r="G256" s="102">
        <f t="shared" si="51"/>
        <v>67199.58</v>
      </c>
      <c r="I256" s="346">
        <v>4.5</v>
      </c>
      <c r="J256" s="69" t="b">
        <f t="shared" si="48"/>
        <v>1</v>
      </c>
      <c r="K256" s="344">
        <v>14933.24</v>
      </c>
    </row>
    <row r="257" spans="1:16" ht="15">
      <c r="A257" s="25" t="s">
        <v>743</v>
      </c>
      <c r="B257" s="260" t="s">
        <v>226</v>
      </c>
      <c r="C257" s="234" t="s">
        <v>394</v>
      </c>
      <c r="D257" s="265">
        <v>3.6</v>
      </c>
      <c r="E257" s="225" t="s">
        <v>133</v>
      </c>
      <c r="F257" s="350">
        <v>43274.18</v>
      </c>
      <c r="G257" s="102">
        <f t="shared" si="51"/>
        <v>155787.04999999999</v>
      </c>
      <c r="I257" s="346">
        <v>3.6</v>
      </c>
      <c r="J257" s="69" t="b">
        <f t="shared" si="48"/>
        <v>1</v>
      </c>
      <c r="K257" s="344">
        <v>43274.18</v>
      </c>
    </row>
    <row r="258" spans="1:16" ht="15">
      <c r="A258" s="25" t="s">
        <v>744</v>
      </c>
      <c r="B258" s="260" t="s">
        <v>227</v>
      </c>
      <c r="C258" s="234" t="s">
        <v>395</v>
      </c>
      <c r="D258" s="265">
        <v>7.44</v>
      </c>
      <c r="E258" s="225" t="s">
        <v>133</v>
      </c>
      <c r="F258" s="350">
        <v>24334.400000000001</v>
      </c>
      <c r="G258" s="102">
        <f t="shared" si="51"/>
        <v>181047.94</v>
      </c>
      <c r="I258" s="346">
        <v>7.44</v>
      </c>
      <c r="J258" s="69" t="b">
        <f t="shared" si="48"/>
        <v>1</v>
      </c>
      <c r="K258" s="344">
        <v>24334.400000000001</v>
      </c>
    </row>
    <row r="259" spans="1:16" ht="27">
      <c r="A259" s="25" t="s">
        <v>745</v>
      </c>
      <c r="B259" s="260" t="s">
        <v>228</v>
      </c>
      <c r="C259" s="234" t="s">
        <v>396</v>
      </c>
      <c r="D259" s="265">
        <v>1.51</v>
      </c>
      <c r="E259" s="225" t="s">
        <v>133</v>
      </c>
      <c r="F259" s="350">
        <v>26456.33</v>
      </c>
      <c r="G259" s="102">
        <f t="shared" si="51"/>
        <v>39949.06</v>
      </c>
      <c r="I259" s="346">
        <v>1.51</v>
      </c>
      <c r="J259" s="69" t="b">
        <f t="shared" si="48"/>
        <v>1</v>
      </c>
      <c r="K259" s="344">
        <v>26456.33</v>
      </c>
    </row>
    <row r="260" spans="1:16" ht="15">
      <c r="A260" s="25" t="s">
        <v>746</v>
      </c>
      <c r="B260" s="263">
        <v>13.4</v>
      </c>
      <c r="C260" s="264" t="s">
        <v>103</v>
      </c>
      <c r="D260" s="265"/>
      <c r="E260" s="266"/>
      <c r="F260" s="350"/>
      <c r="G260" s="258"/>
      <c r="I260" s="347"/>
      <c r="J260" s="69" t="b">
        <f t="shared" si="48"/>
        <v>1</v>
      </c>
      <c r="K260" s="344"/>
    </row>
    <row r="261" spans="1:16" ht="15">
      <c r="A261" s="25" t="s">
        <v>747</v>
      </c>
      <c r="B261" s="260" t="s">
        <v>148</v>
      </c>
      <c r="C261" s="234" t="s">
        <v>319</v>
      </c>
      <c r="D261" s="265">
        <v>111.6</v>
      </c>
      <c r="E261" s="120" t="s">
        <v>61</v>
      </c>
      <c r="F261" s="350">
        <v>1301.33</v>
      </c>
      <c r="G261" s="102">
        <f t="shared" ref="G261:G262" si="52">ROUND(F261*D261,2)</f>
        <v>145228.43</v>
      </c>
      <c r="I261" s="346">
        <v>111.6</v>
      </c>
      <c r="J261" s="69" t="b">
        <f t="shared" si="48"/>
        <v>1</v>
      </c>
      <c r="K261" s="344">
        <v>1301.33</v>
      </c>
    </row>
    <row r="262" spans="1:16" ht="15">
      <c r="A262" s="25" t="s">
        <v>748</v>
      </c>
      <c r="B262" s="260" t="s">
        <v>148</v>
      </c>
      <c r="C262" s="234" t="s">
        <v>320</v>
      </c>
      <c r="D262" s="265">
        <v>297.60000000000002</v>
      </c>
      <c r="E262" s="120" t="s">
        <v>61</v>
      </c>
      <c r="F262" s="350">
        <v>1438.66</v>
      </c>
      <c r="G262" s="102">
        <f t="shared" si="52"/>
        <v>428145.22</v>
      </c>
      <c r="I262" s="346">
        <v>297.60000000000002</v>
      </c>
      <c r="J262" s="69" t="b">
        <f t="shared" si="48"/>
        <v>1</v>
      </c>
      <c r="K262" s="344">
        <v>1438.66</v>
      </c>
    </row>
    <row r="263" spans="1:16" ht="15">
      <c r="A263" s="25" t="s">
        <v>749</v>
      </c>
      <c r="B263" s="263">
        <v>13.5</v>
      </c>
      <c r="C263" s="264" t="s">
        <v>124</v>
      </c>
      <c r="D263" s="265"/>
      <c r="E263" s="266"/>
      <c r="F263" s="350"/>
      <c r="G263" s="258"/>
      <c r="I263" s="347"/>
      <c r="J263" s="69" t="b">
        <f t="shared" si="48"/>
        <v>1</v>
      </c>
      <c r="K263" s="344"/>
    </row>
    <row r="264" spans="1:16" ht="15">
      <c r="A264" s="25" t="s">
        <v>750</v>
      </c>
      <c r="B264" s="260" t="s">
        <v>149</v>
      </c>
      <c r="C264" s="109" t="s">
        <v>225</v>
      </c>
      <c r="D264" s="265">
        <v>185.2</v>
      </c>
      <c r="E264" s="120" t="s">
        <v>61</v>
      </c>
      <c r="F264" s="350">
        <v>77.78</v>
      </c>
      <c r="G264" s="102">
        <f t="shared" ref="G264:G266" si="53">ROUND(F264*D264,2)</f>
        <v>14404.86</v>
      </c>
      <c r="I264" s="346">
        <v>185.2</v>
      </c>
      <c r="J264" s="69" t="b">
        <f t="shared" si="48"/>
        <v>1</v>
      </c>
      <c r="K264" s="344">
        <v>77.78</v>
      </c>
    </row>
    <row r="265" spans="1:16" ht="15">
      <c r="A265" s="25" t="s">
        <v>751</v>
      </c>
      <c r="B265" s="260" t="s">
        <v>229</v>
      </c>
      <c r="C265" s="109" t="s">
        <v>125</v>
      </c>
      <c r="D265" s="265">
        <v>185.2</v>
      </c>
      <c r="E265" s="120" t="s">
        <v>61</v>
      </c>
      <c r="F265" s="350">
        <v>488</v>
      </c>
      <c r="G265" s="102">
        <f t="shared" si="53"/>
        <v>90377.600000000006</v>
      </c>
      <c r="I265" s="346">
        <v>185.2</v>
      </c>
      <c r="J265" s="69" t="b">
        <f t="shared" si="48"/>
        <v>1</v>
      </c>
      <c r="K265" s="344">
        <v>488</v>
      </c>
    </row>
    <row r="266" spans="1:16" ht="15">
      <c r="A266" s="25" t="s">
        <v>752</v>
      </c>
      <c r="B266" s="260" t="s">
        <v>230</v>
      </c>
      <c r="C266" s="244" t="s">
        <v>45</v>
      </c>
      <c r="D266" s="265">
        <v>1104</v>
      </c>
      <c r="E266" s="266" t="s">
        <v>8</v>
      </c>
      <c r="F266" s="350">
        <v>101.47</v>
      </c>
      <c r="G266" s="102">
        <f t="shared" si="53"/>
        <v>112022.88</v>
      </c>
      <c r="I266" s="346">
        <v>1104</v>
      </c>
      <c r="J266" s="69" t="b">
        <f t="shared" si="48"/>
        <v>1</v>
      </c>
      <c r="K266" s="344">
        <v>101.47</v>
      </c>
    </row>
    <row r="267" spans="1:16" ht="15">
      <c r="A267" s="25" t="s">
        <v>753</v>
      </c>
      <c r="B267" s="263">
        <v>13.6</v>
      </c>
      <c r="C267" s="264" t="s">
        <v>126</v>
      </c>
      <c r="D267" s="265"/>
      <c r="E267" s="266"/>
      <c r="F267" s="350"/>
      <c r="G267" s="258"/>
      <c r="I267" s="347"/>
      <c r="J267" s="69" t="b">
        <f t="shared" si="48"/>
        <v>1</v>
      </c>
      <c r="K267" s="344"/>
    </row>
    <row r="268" spans="1:16" ht="15">
      <c r="A268" s="25" t="s">
        <v>754</v>
      </c>
      <c r="B268" s="260" t="s">
        <v>231</v>
      </c>
      <c r="C268" s="109" t="s">
        <v>127</v>
      </c>
      <c r="D268" s="265">
        <v>185.2</v>
      </c>
      <c r="E268" s="120" t="s">
        <v>61</v>
      </c>
      <c r="F268" s="350">
        <v>424.83</v>
      </c>
      <c r="G268" s="102">
        <f t="shared" ref="G268:G274" si="54">ROUND(F268*D268,2)</f>
        <v>78678.52</v>
      </c>
      <c r="I268" s="346">
        <v>185.2</v>
      </c>
      <c r="J268" s="69" t="b">
        <f t="shared" si="48"/>
        <v>1</v>
      </c>
      <c r="K268" s="344">
        <v>424.83</v>
      </c>
    </row>
    <row r="269" spans="1:16" ht="15">
      <c r="A269" s="25" t="s">
        <v>755</v>
      </c>
      <c r="B269" s="260" t="s">
        <v>232</v>
      </c>
      <c r="C269" s="109" t="s">
        <v>128</v>
      </c>
      <c r="D269" s="265">
        <v>185.2</v>
      </c>
      <c r="E269" s="120" t="s">
        <v>61</v>
      </c>
      <c r="F269" s="350">
        <v>386.58</v>
      </c>
      <c r="G269" s="102">
        <f t="shared" si="54"/>
        <v>71594.62</v>
      </c>
      <c r="I269" s="346">
        <v>185.2</v>
      </c>
      <c r="J269" s="69" t="b">
        <f t="shared" si="48"/>
        <v>1</v>
      </c>
      <c r="K269" s="344">
        <v>386.58</v>
      </c>
      <c r="O269" s="48"/>
      <c r="P269" s="48"/>
    </row>
    <row r="270" spans="1:16" s="48" customFormat="1" ht="63.75">
      <c r="A270" s="25" t="s">
        <v>756</v>
      </c>
      <c r="B270" s="267">
        <v>13.6</v>
      </c>
      <c r="C270" s="114" t="s">
        <v>341</v>
      </c>
      <c r="D270" s="268">
        <v>196</v>
      </c>
      <c r="E270" s="269" t="s">
        <v>8</v>
      </c>
      <c r="F270" s="350">
        <v>1945.09</v>
      </c>
      <c r="G270" s="102">
        <f t="shared" si="54"/>
        <v>381237.64</v>
      </c>
      <c r="I270" s="346">
        <v>196</v>
      </c>
      <c r="J270" s="69" t="b">
        <f t="shared" si="48"/>
        <v>1</v>
      </c>
      <c r="K270" s="344">
        <v>1945.09</v>
      </c>
      <c r="L270" s="69"/>
      <c r="M270" s="69"/>
      <c r="N270" s="69"/>
      <c r="O270" s="69"/>
      <c r="P270" s="69"/>
    </row>
    <row r="271" spans="1:16" ht="38.25">
      <c r="A271" s="25" t="s">
        <v>757</v>
      </c>
      <c r="B271" s="270">
        <v>13.7</v>
      </c>
      <c r="C271" s="234" t="s">
        <v>342</v>
      </c>
      <c r="D271" s="119">
        <v>1</v>
      </c>
      <c r="E271" s="271" t="s">
        <v>35</v>
      </c>
      <c r="F271" s="350">
        <v>98442.08</v>
      </c>
      <c r="G271" s="102">
        <f t="shared" si="54"/>
        <v>98442.08</v>
      </c>
      <c r="I271" s="346">
        <v>1</v>
      </c>
      <c r="J271" s="69" t="b">
        <f t="shared" si="48"/>
        <v>1</v>
      </c>
      <c r="K271" s="344">
        <v>98442.08</v>
      </c>
    </row>
    <row r="272" spans="1:16" ht="15">
      <c r="A272" s="25" t="s">
        <v>758</v>
      </c>
      <c r="B272" s="222">
        <v>14</v>
      </c>
      <c r="C272" s="223" t="s">
        <v>322</v>
      </c>
      <c r="D272" s="252">
        <v>1</v>
      </c>
      <c r="E272" s="271" t="s">
        <v>35</v>
      </c>
      <c r="F272" s="350">
        <v>18650</v>
      </c>
      <c r="G272" s="102">
        <f t="shared" si="54"/>
        <v>18650</v>
      </c>
      <c r="I272" s="346">
        <v>1</v>
      </c>
      <c r="J272" s="69" t="b">
        <f t="shared" si="48"/>
        <v>1</v>
      </c>
      <c r="K272" s="344">
        <v>18650</v>
      </c>
    </row>
    <row r="273" spans="1:11" ht="15">
      <c r="A273" s="25" t="s">
        <v>759</v>
      </c>
      <c r="B273" s="222">
        <v>15</v>
      </c>
      <c r="C273" s="223" t="s">
        <v>321</v>
      </c>
      <c r="D273" s="252">
        <v>432.71</v>
      </c>
      <c r="E273" s="120" t="s">
        <v>61</v>
      </c>
      <c r="F273" s="350">
        <v>230.51</v>
      </c>
      <c r="G273" s="102">
        <f t="shared" si="54"/>
        <v>99743.98</v>
      </c>
      <c r="I273" s="346">
        <v>432.71</v>
      </c>
      <c r="J273" s="69" t="b">
        <f t="shared" si="48"/>
        <v>1</v>
      </c>
      <c r="K273" s="344">
        <v>230.51</v>
      </c>
    </row>
    <row r="274" spans="1:11" ht="25.5">
      <c r="A274" s="25" t="s">
        <v>760</v>
      </c>
      <c r="B274" s="222">
        <v>16</v>
      </c>
      <c r="C274" s="109" t="s">
        <v>75</v>
      </c>
      <c r="D274" s="252">
        <v>1</v>
      </c>
      <c r="E274" s="229" t="s">
        <v>46</v>
      </c>
      <c r="F274" s="350">
        <v>56653.760000000002</v>
      </c>
      <c r="G274" s="102">
        <f t="shared" si="54"/>
        <v>56653.760000000002</v>
      </c>
      <c r="I274" s="346">
        <v>1</v>
      </c>
      <c r="J274" s="69" t="b">
        <f t="shared" si="48"/>
        <v>1</v>
      </c>
      <c r="K274" s="344">
        <v>56653.760000000002</v>
      </c>
    </row>
    <row r="275" spans="1:11" ht="39.75">
      <c r="A275" s="25" t="s">
        <v>762</v>
      </c>
      <c r="B275" s="272" t="s">
        <v>77</v>
      </c>
      <c r="C275" s="205" t="s">
        <v>404</v>
      </c>
      <c r="D275" s="119"/>
      <c r="E275" s="120"/>
      <c r="F275" s="350"/>
      <c r="G275" s="109"/>
      <c r="I275" s="347"/>
      <c r="J275" s="69" t="b">
        <f t="shared" si="48"/>
        <v>1</v>
      </c>
      <c r="K275" s="344"/>
    </row>
    <row r="276" spans="1:11" ht="15">
      <c r="A276" s="25" t="s">
        <v>763</v>
      </c>
      <c r="B276" s="117">
        <v>1</v>
      </c>
      <c r="C276" s="123" t="s">
        <v>16</v>
      </c>
      <c r="D276" s="119"/>
      <c r="E276" s="120"/>
      <c r="F276" s="350"/>
      <c r="G276" s="273"/>
      <c r="I276" s="347"/>
      <c r="J276" s="69" t="b">
        <f t="shared" si="48"/>
        <v>1</v>
      </c>
      <c r="K276" s="344"/>
    </row>
    <row r="277" spans="1:11" ht="15">
      <c r="A277" s="25" t="s">
        <v>764</v>
      </c>
      <c r="B277" s="274" t="s">
        <v>37</v>
      </c>
      <c r="C277" s="119" t="s">
        <v>206</v>
      </c>
      <c r="D277" s="119">
        <v>6279.25</v>
      </c>
      <c r="E277" s="120" t="s">
        <v>8</v>
      </c>
      <c r="F277" s="350">
        <v>117.62</v>
      </c>
      <c r="G277" s="102">
        <f>ROUND(F277*D277,2)</f>
        <v>738565.39</v>
      </c>
      <c r="I277" s="346">
        <v>6279.25</v>
      </c>
      <c r="J277" s="69" t="b">
        <f t="shared" si="48"/>
        <v>1</v>
      </c>
      <c r="K277" s="344">
        <v>275.26</v>
      </c>
    </row>
    <row r="278" spans="1:11" ht="25.5">
      <c r="A278" s="25" t="s">
        <v>765</v>
      </c>
      <c r="B278" s="117">
        <v>2</v>
      </c>
      <c r="C278" s="205" t="s">
        <v>58</v>
      </c>
      <c r="D278" s="119"/>
      <c r="E278" s="120"/>
      <c r="F278" s="350"/>
      <c r="G278" s="109"/>
      <c r="I278" s="347"/>
      <c r="J278" s="69" t="b">
        <f t="shared" si="48"/>
        <v>1</v>
      </c>
      <c r="K278" s="344"/>
    </row>
    <row r="279" spans="1:11" ht="15">
      <c r="A279" s="25" t="s">
        <v>766</v>
      </c>
      <c r="B279" s="108">
        <f>+B278+0.1</f>
        <v>2.1</v>
      </c>
      <c r="C279" s="109" t="s">
        <v>59</v>
      </c>
      <c r="D279" s="119">
        <v>12558.5</v>
      </c>
      <c r="E279" s="120" t="s">
        <v>8</v>
      </c>
      <c r="F279" s="350">
        <v>95.76</v>
      </c>
      <c r="G279" s="102">
        <f t="shared" ref="G279:G281" si="55">ROUND(F279*D279,2)</f>
        <v>1202601.96</v>
      </c>
      <c r="I279" s="346">
        <v>12558.5</v>
      </c>
      <c r="J279" s="69" t="b">
        <f t="shared" si="48"/>
        <v>1</v>
      </c>
      <c r="K279" s="344">
        <v>134.06</v>
      </c>
    </row>
    <row r="280" spans="1:11" ht="15">
      <c r="A280" s="25" t="s">
        <v>767</v>
      </c>
      <c r="B280" s="108">
        <f>+B279+0.1</f>
        <v>2.2000000000000002</v>
      </c>
      <c r="C280" s="119" t="s">
        <v>60</v>
      </c>
      <c r="D280" s="119">
        <v>5337.36</v>
      </c>
      <c r="E280" s="120" t="s">
        <v>61</v>
      </c>
      <c r="F280" s="350">
        <v>12.67</v>
      </c>
      <c r="G280" s="102">
        <f t="shared" si="55"/>
        <v>67624.350000000006</v>
      </c>
      <c r="I280" s="346">
        <v>5337.36</v>
      </c>
      <c r="J280" s="69" t="b">
        <f t="shared" si="48"/>
        <v>1</v>
      </c>
      <c r="K280" s="344">
        <v>12.67</v>
      </c>
    </row>
    <row r="281" spans="1:11" ht="25.5">
      <c r="A281" s="25" t="s">
        <v>768</v>
      </c>
      <c r="B281" s="276">
        <f>+B280+0.1</f>
        <v>2.2999999999999998</v>
      </c>
      <c r="C281" s="275" t="s">
        <v>307</v>
      </c>
      <c r="D281" s="277">
        <v>346.93</v>
      </c>
      <c r="E281" s="278" t="s">
        <v>62</v>
      </c>
      <c r="F281" s="350">
        <v>351.51</v>
      </c>
      <c r="G281" s="102">
        <f t="shared" si="55"/>
        <v>121949.36</v>
      </c>
      <c r="I281" s="346">
        <v>346.93</v>
      </c>
      <c r="J281" s="69" t="b">
        <f t="shared" si="48"/>
        <v>1</v>
      </c>
      <c r="K281" s="344">
        <v>351.51</v>
      </c>
    </row>
    <row r="282" spans="1:11" ht="15">
      <c r="A282" s="25" t="s">
        <v>769</v>
      </c>
      <c r="B282" s="117">
        <v>3</v>
      </c>
      <c r="C282" s="205" t="s">
        <v>9</v>
      </c>
      <c r="D282" s="205"/>
      <c r="E282" s="205"/>
      <c r="F282" s="350"/>
      <c r="G282" s="109"/>
      <c r="I282" s="347"/>
      <c r="J282" s="69" t="b">
        <f t="shared" si="48"/>
        <v>1</v>
      </c>
      <c r="K282" s="344"/>
    </row>
    <row r="283" spans="1:11" ht="15">
      <c r="A283" s="25" t="s">
        <v>770</v>
      </c>
      <c r="B283" s="108">
        <f>+B282+0.1</f>
        <v>3.1</v>
      </c>
      <c r="C283" s="109" t="s">
        <v>63</v>
      </c>
      <c r="D283" s="109">
        <v>7472.31</v>
      </c>
      <c r="E283" s="110" t="s">
        <v>65</v>
      </c>
      <c r="F283" s="350">
        <v>172.25</v>
      </c>
      <c r="G283" s="102">
        <f t="shared" ref="G283:G287" si="56">ROUND(F283*D283,2)</f>
        <v>1287105.3999999999</v>
      </c>
      <c r="I283" s="346">
        <v>7472.31</v>
      </c>
      <c r="J283" s="69" t="b">
        <f t="shared" si="48"/>
        <v>1</v>
      </c>
      <c r="K283" s="344">
        <v>401.91</v>
      </c>
    </row>
    <row r="284" spans="1:11" ht="15">
      <c r="A284" s="25" t="s">
        <v>771</v>
      </c>
      <c r="B284" s="108">
        <f>+B283+0.1</f>
        <v>3.2</v>
      </c>
      <c r="C284" s="109" t="s">
        <v>64</v>
      </c>
      <c r="D284" s="109">
        <v>706.41</v>
      </c>
      <c r="E284" s="120" t="s">
        <v>66</v>
      </c>
      <c r="F284" s="350">
        <v>1509.13</v>
      </c>
      <c r="G284" s="102">
        <f t="shared" si="56"/>
        <v>1066064.52</v>
      </c>
      <c r="I284" s="346">
        <v>706.41</v>
      </c>
      <c r="J284" s="69" t="b">
        <f t="shared" si="48"/>
        <v>1</v>
      </c>
      <c r="K284" s="344">
        <v>1760.13</v>
      </c>
    </row>
    <row r="285" spans="1:11" ht="25.5">
      <c r="A285" s="25" t="s">
        <v>772</v>
      </c>
      <c r="B285" s="108">
        <f>+B284+0.1</f>
        <v>3.3</v>
      </c>
      <c r="C285" s="109" t="s">
        <v>343</v>
      </c>
      <c r="D285" s="109">
        <v>1428.09</v>
      </c>
      <c r="E285" s="120" t="s">
        <v>62</v>
      </c>
      <c r="F285" s="350">
        <v>628.92999999999995</v>
      </c>
      <c r="G285" s="102">
        <f t="shared" si="56"/>
        <v>898168.64</v>
      </c>
      <c r="I285" s="346">
        <v>1428.09</v>
      </c>
      <c r="J285" s="69" t="b">
        <f t="shared" si="48"/>
        <v>1</v>
      </c>
      <c r="K285" s="344">
        <v>628.92999999999995</v>
      </c>
    </row>
    <row r="286" spans="1:11" ht="25.5">
      <c r="A286" s="25" t="s">
        <v>773</v>
      </c>
      <c r="B286" s="108">
        <f>+B285+0.1</f>
        <v>3.4</v>
      </c>
      <c r="C286" s="109" t="s">
        <v>48</v>
      </c>
      <c r="D286" s="109">
        <v>5950.38</v>
      </c>
      <c r="E286" s="110" t="s">
        <v>67</v>
      </c>
      <c r="F286" s="350">
        <v>143.77000000000001</v>
      </c>
      <c r="G286" s="102">
        <f t="shared" si="56"/>
        <v>855486.13</v>
      </c>
      <c r="I286" s="346">
        <v>5950.38</v>
      </c>
      <c r="J286" s="69" t="b">
        <f t="shared" si="48"/>
        <v>1</v>
      </c>
      <c r="K286" s="344">
        <v>143.77000000000001</v>
      </c>
    </row>
    <row r="287" spans="1:11" ht="25.5">
      <c r="A287" s="25" t="s">
        <v>774</v>
      </c>
      <c r="B287" s="108">
        <f>+B286+0.1</f>
        <v>3.5</v>
      </c>
      <c r="C287" s="109" t="s">
        <v>264</v>
      </c>
      <c r="D287" s="119">
        <v>3330.5</v>
      </c>
      <c r="E287" s="120" t="s">
        <v>62</v>
      </c>
      <c r="F287" s="350">
        <v>320.39999999999998</v>
      </c>
      <c r="G287" s="102">
        <f t="shared" si="56"/>
        <v>1067092.2</v>
      </c>
      <c r="I287" s="346">
        <v>3330.5</v>
      </c>
      <c r="J287" s="69" t="b">
        <f t="shared" si="48"/>
        <v>1</v>
      </c>
      <c r="K287" s="344">
        <v>320.39999999999998</v>
      </c>
    </row>
    <row r="288" spans="1:11" ht="15">
      <c r="A288" s="25" t="s">
        <v>775</v>
      </c>
      <c r="B288" s="117">
        <v>4</v>
      </c>
      <c r="C288" s="205" t="s">
        <v>38</v>
      </c>
      <c r="D288" s="205"/>
      <c r="E288" s="205"/>
      <c r="F288" s="350"/>
      <c r="G288" s="109"/>
      <c r="I288" s="347"/>
      <c r="J288" s="69" t="b">
        <f t="shared" si="48"/>
        <v>1</v>
      </c>
      <c r="K288" s="344"/>
    </row>
    <row r="289" spans="1:11" ht="25.5">
      <c r="A289" s="25" t="s">
        <v>776</v>
      </c>
      <c r="B289" s="108">
        <f>+B288+0.1</f>
        <v>4.0999999999999996</v>
      </c>
      <c r="C289" s="109" t="s">
        <v>69</v>
      </c>
      <c r="D289" s="109">
        <v>6530.42</v>
      </c>
      <c r="E289" s="110" t="s">
        <v>8</v>
      </c>
      <c r="F289" s="350">
        <v>5297.25</v>
      </c>
      <c r="G289" s="102">
        <f>ROUND(F289*D289,2)</f>
        <v>34593267.350000001</v>
      </c>
      <c r="I289" s="346">
        <v>6530.42</v>
      </c>
      <c r="J289" s="69" t="b">
        <f t="shared" si="48"/>
        <v>1</v>
      </c>
      <c r="K289" s="344">
        <v>6758.23</v>
      </c>
    </row>
    <row r="290" spans="1:11" ht="15">
      <c r="A290" s="25" t="s">
        <v>777</v>
      </c>
      <c r="B290" s="117">
        <v>5</v>
      </c>
      <c r="C290" s="205" t="s">
        <v>39</v>
      </c>
      <c r="D290" s="119"/>
      <c r="E290" s="120"/>
      <c r="F290" s="350"/>
      <c r="G290" s="109"/>
      <c r="I290" s="347"/>
      <c r="J290" s="69" t="b">
        <f t="shared" si="48"/>
        <v>1</v>
      </c>
      <c r="K290" s="344"/>
    </row>
    <row r="291" spans="1:11" ht="15">
      <c r="A291" s="25" t="s">
        <v>778</v>
      </c>
      <c r="B291" s="108">
        <f>+B290+0.1</f>
        <v>5.0999999999999996</v>
      </c>
      <c r="C291" s="109" t="s">
        <v>70</v>
      </c>
      <c r="D291" s="119">
        <v>6279.25</v>
      </c>
      <c r="E291" s="110" t="s">
        <v>8</v>
      </c>
      <c r="F291" s="350">
        <v>162.27000000000001</v>
      </c>
      <c r="G291" s="102">
        <f>ROUND(F291*D291,2)</f>
        <v>1018933.9</v>
      </c>
      <c r="I291" s="346">
        <v>6279.25</v>
      </c>
      <c r="J291" s="69" t="b">
        <f t="shared" si="48"/>
        <v>1</v>
      </c>
      <c r="K291" s="344">
        <v>162.27000000000001</v>
      </c>
    </row>
    <row r="292" spans="1:11" ht="15">
      <c r="A292" s="25" t="s">
        <v>779</v>
      </c>
      <c r="B292" s="117">
        <v>6</v>
      </c>
      <c r="C292" s="205" t="s">
        <v>71</v>
      </c>
      <c r="D292" s="119"/>
      <c r="E292" s="120"/>
      <c r="F292" s="350"/>
      <c r="G292" s="109"/>
      <c r="I292" s="347"/>
      <c r="J292" s="69" t="b">
        <f t="shared" si="48"/>
        <v>1</v>
      </c>
      <c r="K292" s="344"/>
    </row>
    <row r="293" spans="1:11" ht="15">
      <c r="A293" s="25" t="s">
        <v>780</v>
      </c>
      <c r="B293" s="108">
        <f>+B292+0.1</f>
        <v>6.1</v>
      </c>
      <c r="C293" s="109" t="s">
        <v>70</v>
      </c>
      <c r="D293" s="119">
        <v>6279.25</v>
      </c>
      <c r="E293" s="110" t="s">
        <v>8</v>
      </c>
      <c r="F293" s="350">
        <v>216.36</v>
      </c>
      <c r="G293" s="102">
        <f t="shared" ref="G293:G294" si="57">ROUND(F293*D293,2)</f>
        <v>1358578.53</v>
      </c>
      <c r="I293" s="346">
        <v>6279.25</v>
      </c>
      <c r="J293" s="69" t="b">
        <f t="shared" si="48"/>
        <v>1</v>
      </c>
      <c r="K293" s="344">
        <v>216.36</v>
      </c>
    </row>
    <row r="294" spans="1:11" ht="38.25">
      <c r="A294" s="25" t="s">
        <v>781</v>
      </c>
      <c r="B294" s="117">
        <v>7</v>
      </c>
      <c r="C294" s="205" t="s">
        <v>210</v>
      </c>
      <c r="D294" s="119">
        <v>15</v>
      </c>
      <c r="E294" s="110" t="s">
        <v>2</v>
      </c>
      <c r="F294" s="352"/>
      <c r="G294" s="102">
        <f t="shared" si="57"/>
        <v>0</v>
      </c>
      <c r="I294" s="348">
        <v>0.15</v>
      </c>
      <c r="J294" s="69" t="b">
        <f t="shared" si="48"/>
        <v>0</v>
      </c>
      <c r="K294" s="345"/>
    </row>
    <row r="295" spans="1:11" ht="15">
      <c r="A295" s="25" t="s">
        <v>782</v>
      </c>
      <c r="B295" s="117">
        <v>8</v>
      </c>
      <c r="C295" s="118" t="s">
        <v>49</v>
      </c>
      <c r="D295" s="119"/>
      <c r="E295" s="120"/>
      <c r="F295" s="350"/>
      <c r="G295" s="115"/>
      <c r="I295" s="347"/>
      <c r="J295" s="69" t="b">
        <f t="shared" si="48"/>
        <v>1</v>
      </c>
      <c r="K295" s="344"/>
    </row>
    <row r="296" spans="1:11" ht="15">
      <c r="A296" s="25" t="s">
        <v>783</v>
      </c>
      <c r="B296" s="108">
        <f>+B295+0.1</f>
        <v>8.1</v>
      </c>
      <c r="C296" s="109" t="s">
        <v>50</v>
      </c>
      <c r="D296" s="119">
        <v>5337.36</v>
      </c>
      <c r="E296" s="120" t="s">
        <v>61</v>
      </c>
      <c r="F296" s="350">
        <v>197.77</v>
      </c>
      <c r="G296" s="102">
        <f t="shared" ref="G296:G298" si="58">ROUND(F296*D296,2)</f>
        <v>1055569.69</v>
      </c>
      <c r="I296" s="346">
        <v>5337.36</v>
      </c>
      <c r="J296" s="69" t="b">
        <f t="shared" si="48"/>
        <v>1</v>
      </c>
      <c r="K296" s="344">
        <v>197.77</v>
      </c>
    </row>
    <row r="297" spans="1:11" ht="25.5">
      <c r="A297" s="25" t="s">
        <v>784</v>
      </c>
      <c r="B297" s="108">
        <f>+B296+0.1</f>
        <v>8.1999999999999993</v>
      </c>
      <c r="C297" s="109" t="s">
        <v>73</v>
      </c>
      <c r="D297" s="119">
        <v>5337.36</v>
      </c>
      <c r="E297" s="120" t="s">
        <v>61</v>
      </c>
      <c r="F297" s="350">
        <v>739.53</v>
      </c>
      <c r="G297" s="102">
        <f t="shared" si="58"/>
        <v>3947137.84</v>
      </c>
      <c r="I297" s="346">
        <v>5337.36</v>
      </c>
      <c r="J297" s="69" t="b">
        <f t="shared" si="48"/>
        <v>1</v>
      </c>
      <c r="K297" s="344">
        <v>732.87</v>
      </c>
    </row>
    <row r="298" spans="1:11" ht="15">
      <c r="A298" s="25" t="s">
        <v>785</v>
      </c>
      <c r="B298" s="108">
        <f>+B297+0.1</f>
        <v>8.3000000000000007</v>
      </c>
      <c r="C298" s="109" t="s">
        <v>303</v>
      </c>
      <c r="D298" s="119">
        <v>18413.89</v>
      </c>
      <c r="E298" s="120" t="s">
        <v>74</v>
      </c>
      <c r="F298" s="350">
        <v>23.22</v>
      </c>
      <c r="G298" s="102">
        <f t="shared" si="58"/>
        <v>427570.53</v>
      </c>
      <c r="I298" s="346">
        <v>18413.89</v>
      </c>
      <c r="J298" s="69" t="b">
        <f t="shared" ref="J298:J361" si="59">I298=D298</f>
        <v>1</v>
      </c>
      <c r="K298" s="344">
        <v>23.22</v>
      </c>
    </row>
    <row r="299" spans="1:11" ht="15">
      <c r="A299" s="25" t="s">
        <v>786</v>
      </c>
      <c r="B299" s="280">
        <v>9</v>
      </c>
      <c r="C299" s="281" t="s">
        <v>284</v>
      </c>
      <c r="D299" s="119"/>
      <c r="E299" s="120"/>
      <c r="F299" s="350"/>
      <c r="G299" s="282"/>
      <c r="I299" s="347"/>
      <c r="J299" s="69" t="b">
        <f t="shared" si="59"/>
        <v>1</v>
      </c>
      <c r="K299" s="344"/>
    </row>
    <row r="300" spans="1:11" ht="15">
      <c r="A300" s="25" t="s">
        <v>787</v>
      </c>
      <c r="B300" s="283">
        <v>9.1</v>
      </c>
      <c r="C300" s="284" t="s">
        <v>285</v>
      </c>
      <c r="D300" s="279"/>
      <c r="E300" s="285"/>
      <c r="F300" s="350"/>
      <c r="G300" s="282"/>
      <c r="I300" s="347"/>
      <c r="J300" s="69" t="b">
        <f t="shared" si="59"/>
        <v>1</v>
      </c>
      <c r="K300" s="344"/>
    </row>
    <row r="301" spans="1:11" ht="15">
      <c r="A301" s="25" t="s">
        <v>788</v>
      </c>
      <c r="B301" s="286">
        <v>91.1</v>
      </c>
      <c r="C301" s="234" t="s">
        <v>286</v>
      </c>
      <c r="D301" s="235">
        <v>170</v>
      </c>
      <c r="E301" s="120" t="s">
        <v>51</v>
      </c>
      <c r="F301" s="350">
        <v>1748.92</v>
      </c>
      <c r="G301" s="102">
        <f>ROUND(F301*D301,2)</f>
        <v>297316.40000000002</v>
      </c>
      <c r="I301" s="346">
        <v>170</v>
      </c>
      <c r="J301" s="69" t="b">
        <f t="shared" si="59"/>
        <v>1</v>
      </c>
      <c r="K301" s="344">
        <v>1748.92</v>
      </c>
    </row>
    <row r="302" spans="1:11" ht="15">
      <c r="A302" s="25" t="s">
        <v>789</v>
      </c>
      <c r="B302" s="270">
        <v>9.1999999999999993</v>
      </c>
      <c r="C302" s="264" t="s">
        <v>287</v>
      </c>
      <c r="D302" s="287"/>
      <c r="E302" s="288"/>
      <c r="F302" s="350"/>
      <c r="G302" s="282"/>
      <c r="I302" s="347"/>
      <c r="J302" s="69" t="b">
        <f t="shared" si="59"/>
        <v>1</v>
      </c>
      <c r="K302" s="344"/>
    </row>
    <row r="303" spans="1:11" ht="15">
      <c r="A303" s="25" t="s">
        <v>790</v>
      </c>
      <c r="B303" s="286" t="s">
        <v>20</v>
      </c>
      <c r="C303" s="234" t="s">
        <v>288</v>
      </c>
      <c r="D303" s="235">
        <v>400</v>
      </c>
      <c r="E303" s="120" t="s">
        <v>8</v>
      </c>
      <c r="F303" s="350">
        <v>53.51</v>
      </c>
      <c r="G303" s="102">
        <f t="shared" ref="G303:G307" si="60">ROUND(F303*D303,2)</f>
        <v>21404</v>
      </c>
      <c r="I303" s="346">
        <v>400</v>
      </c>
      <c r="J303" s="69" t="b">
        <f t="shared" si="59"/>
        <v>1</v>
      </c>
      <c r="K303" s="344">
        <v>53.51</v>
      </c>
    </row>
    <row r="304" spans="1:11" ht="15">
      <c r="A304" s="25" t="s">
        <v>791</v>
      </c>
      <c r="B304" s="286" t="s">
        <v>21</v>
      </c>
      <c r="C304" s="234" t="s">
        <v>289</v>
      </c>
      <c r="D304" s="235">
        <v>400</v>
      </c>
      <c r="E304" s="120" t="s">
        <v>8</v>
      </c>
      <c r="F304" s="350">
        <v>94.81</v>
      </c>
      <c r="G304" s="102">
        <f t="shared" si="60"/>
        <v>37924</v>
      </c>
      <c r="I304" s="346">
        <v>400</v>
      </c>
      <c r="J304" s="69" t="b">
        <f t="shared" si="59"/>
        <v>1</v>
      </c>
      <c r="K304" s="344">
        <v>94.81</v>
      </c>
    </row>
    <row r="305" spans="1:11" ht="15">
      <c r="A305" s="25" t="s">
        <v>792</v>
      </c>
      <c r="B305" s="286" t="s">
        <v>22</v>
      </c>
      <c r="C305" s="234" t="s">
        <v>290</v>
      </c>
      <c r="D305" s="235">
        <v>40</v>
      </c>
      <c r="E305" s="120" t="s">
        <v>8</v>
      </c>
      <c r="F305" s="350">
        <v>112.19</v>
      </c>
      <c r="G305" s="102">
        <f t="shared" si="60"/>
        <v>4487.6000000000004</v>
      </c>
      <c r="I305" s="346">
        <v>40</v>
      </c>
      <c r="J305" s="69" t="b">
        <f t="shared" si="59"/>
        <v>1</v>
      </c>
      <c r="K305" s="344">
        <v>112.19</v>
      </c>
    </row>
    <row r="306" spans="1:11" ht="15">
      <c r="A306" s="25" t="s">
        <v>793</v>
      </c>
      <c r="B306" s="286" t="s">
        <v>23</v>
      </c>
      <c r="C306" s="234" t="s">
        <v>291</v>
      </c>
      <c r="D306" s="235">
        <v>40</v>
      </c>
      <c r="E306" s="120" t="s">
        <v>8</v>
      </c>
      <c r="F306" s="350">
        <v>255.5</v>
      </c>
      <c r="G306" s="102">
        <f t="shared" si="60"/>
        <v>10220</v>
      </c>
      <c r="I306" s="346">
        <v>40</v>
      </c>
      <c r="J306" s="69" t="b">
        <f t="shared" si="59"/>
        <v>1</v>
      </c>
      <c r="K306" s="344">
        <v>255.5</v>
      </c>
    </row>
    <row r="307" spans="1:11" ht="15">
      <c r="A307" s="25" t="s">
        <v>794</v>
      </c>
      <c r="B307" s="286" t="s">
        <v>24</v>
      </c>
      <c r="C307" s="234" t="s">
        <v>292</v>
      </c>
      <c r="D307" s="235">
        <v>40</v>
      </c>
      <c r="E307" s="120" t="s">
        <v>8</v>
      </c>
      <c r="F307" s="350">
        <v>474.65</v>
      </c>
      <c r="G307" s="102">
        <f t="shared" si="60"/>
        <v>18986</v>
      </c>
      <c r="I307" s="346">
        <v>40</v>
      </c>
      <c r="J307" s="69" t="b">
        <f t="shared" si="59"/>
        <v>1</v>
      </c>
      <c r="K307" s="344">
        <v>474.65</v>
      </c>
    </row>
    <row r="308" spans="1:11" ht="15">
      <c r="A308" s="25" t="s">
        <v>795</v>
      </c>
      <c r="B308" s="270">
        <v>9.3000000000000007</v>
      </c>
      <c r="C308" s="264" t="s">
        <v>293</v>
      </c>
      <c r="D308" s="287"/>
      <c r="E308" s="288"/>
      <c r="F308" s="350"/>
      <c r="G308" s="282"/>
      <c r="I308" s="347"/>
      <c r="J308" s="69" t="b">
        <f t="shared" si="59"/>
        <v>1</v>
      </c>
      <c r="K308" s="344"/>
    </row>
    <row r="309" spans="1:11" ht="15">
      <c r="A309" s="25" t="s">
        <v>796</v>
      </c>
      <c r="B309" s="286" t="s">
        <v>25</v>
      </c>
      <c r="C309" s="234" t="s">
        <v>294</v>
      </c>
      <c r="D309" s="235">
        <v>400</v>
      </c>
      <c r="E309" s="120" t="s">
        <v>35</v>
      </c>
      <c r="F309" s="350">
        <v>6.71</v>
      </c>
      <c r="G309" s="102">
        <f t="shared" ref="G309:G313" si="61">ROUND(F309*D309,2)</f>
        <v>2684</v>
      </c>
      <c r="I309" s="346">
        <v>400</v>
      </c>
      <c r="J309" s="69" t="b">
        <f t="shared" si="59"/>
        <v>1</v>
      </c>
      <c r="K309" s="344">
        <v>6.71</v>
      </c>
    </row>
    <row r="310" spans="1:11" ht="15">
      <c r="A310" s="25" t="s">
        <v>797</v>
      </c>
      <c r="B310" s="286" t="s">
        <v>26</v>
      </c>
      <c r="C310" s="234" t="s">
        <v>295</v>
      </c>
      <c r="D310" s="235">
        <v>400</v>
      </c>
      <c r="E310" s="120" t="s">
        <v>35</v>
      </c>
      <c r="F310" s="350">
        <v>53.74</v>
      </c>
      <c r="G310" s="102">
        <f t="shared" si="61"/>
        <v>21496</v>
      </c>
      <c r="I310" s="346">
        <v>400</v>
      </c>
      <c r="J310" s="69" t="b">
        <f t="shared" si="59"/>
        <v>1</v>
      </c>
      <c r="K310" s="344">
        <v>53.74</v>
      </c>
    </row>
    <row r="311" spans="1:11" ht="15">
      <c r="A311" s="25" t="s">
        <v>798</v>
      </c>
      <c r="B311" s="286" t="s">
        <v>27</v>
      </c>
      <c r="C311" s="234" t="s">
        <v>296</v>
      </c>
      <c r="D311" s="235">
        <v>40</v>
      </c>
      <c r="E311" s="120" t="s">
        <v>35</v>
      </c>
      <c r="F311" s="350">
        <v>15</v>
      </c>
      <c r="G311" s="102">
        <f t="shared" si="61"/>
        <v>600</v>
      </c>
      <c r="I311" s="346">
        <v>40</v>
      </c>
      <c r="J311" s="69" t="b">
        <f t="shared" si="59"/>
        <v>1</v>
      </c>
      <c r="K311" s="344">
        <v>15</v>
      </c>
    </row>
    <row r="312" spans="1:11" ht="15">
      <c r="A312" s="25" t="s">
        <v>799</v>
      </c>
      <c r="B312" s="286" t="s">
        <v>28</v>
      </c>
      <c r="C312" s="234" t="s">
        <v>297</v>
      </c>
      <c r="D312" s="235">
        <v>40</v>
      </c>
      <c r="E312" s="120" t="s">
        <v>35</v>
      </c>
      <c r="F312" s="350">
        <v>44.79</v>
      </c>
      <c r="G312" s="102">
        <f t="shared" si="61"/>
        <v>1791.6</v>
      </c>
      <c r="I312" s="346">
        <v>40</v>
      </c>
      <c r="J312" s="69" t="b">
        <f t="shared" si="59"/>
        <v>1</v>
      </c>
      <c r="K312" s="344">
        <v>44.79</v>
      </c>
    </row>
    <row r="313" spans="1:11" ht="15">
      <c r="A313" s="25" t="s">
        <v>800</v>
      </c>
      <c r="B313" s="286" t="s">
        <v>29</v>
      </c>
      <c r="C313" s="234" t="s">
        <v>298</v>
      </c>
      <c r="D313" s="235">
        <v>80</v>
      </c>
      <c r="E313" s="120" t="s">
        <v>35</v>
      </c>
      <c r="F313" s="350">
        <v>975.4</v>
      </c>
      <c r="G313" s="102">
        <f t="shared" si="61"/>
        <v>78032</v>
      </c>
      <c r="I313" s="346">
        <v>80</v>
      </c>
      <c r="J313" s="69" t="b">
        <f t="shared" si="59"/>
        <v>1</v>
      </c>
      <c r="K313" s="344">
        <v>975.4</v>
      </c>
    </row>
    <row r="314" spans="1:11" ht="15">
      <c r="A314" s="25" t="s">
        <v>801</v>
      </c>
      <c r="B314" s="270">
        <v>9.4</v>
      </c>
      <c r="C314" s="264" t="s">
        <v>299</v>
      </c>
      <c r="D314" s="287"/>
      <c r="E314" s="288"/>
      <c r="F314" s="350"/>
      <c r="G314" s="282"/>
      <c r="I314" s="347"/>
      <c r="J314" s="69" t="b">
        <f t="shared" si="59"/>
        <v>1</v>
      </c>
      <c r="K314" s="344"/>
    </row>
    <row r="315" spans="1:11" ht="15">
      <c r="A315" s="25" t="s">
        <v>802</v>
      </c>
      <c r="B315" s="286" t="s">
        <v>129</v>
      </c>
      <c r="C315" s="234" t="s">
        <v>300</v>
      </c>
      <c r="D315" s="235">
        <v>30</v>
      </c>
      <c r="E315" s="120" t="s">
        <v>301</v>
      </c>
      <c r="F315" s="350">
        <v>2860</v>
      </c>
      <c r="G315" s="102">
        <f t="shared" ref="G315:G318" si="62">ROUND(F315*D315,2)</f>
        <v>85800</v>
      </c>
      <c r="I315" s="346">
        <v>30</v>
      </c>
      <c r="J315" s="69" t="b">
        <f t="shared" si="59"/>
        <v>1</v>
      </c>
      <c r="K315" s="344">
        <v>2860</v>
      </c>
    </row>
    <row r="316" spans="1:11" ht="15">
      <c r="A316" s="25" t="s">
        <v>803</v>
      </c>
      <c r="B316" s="286" t="s">
        <v>130</v>
      </c>
      <c r="C316" s="234" t="s">
        <v>302</v>
      </c>
      <c r="D316" s="235">
        <v>30</v>
      </c>
      <c r="E316" s="120" t="s">
        <v>301</v>
      </c>
      <c r="F316" s="350">
        <v>1349.52</v>
      </c>
      <c r="G316" s="102">
        <f t="shared" si="62"/>
        <v>40485.599999999999</v>
      </c>
      <c r="I316" s="346">
        <v>30</v>
      </c>
      <c r="J316" s="69" t="b">
        <f t="shared" si="59"/>
        <v>1</v>
      </c>
      <c r="K316" s="344">
        <v>1349.52</v>
      </c>
    </row>
    <row r="317" spans="1:11" ht="76.5">
      <c r="A317" s="25" t="s">
        <v>804</v>
      </c>
      <c r="B317" s="117">
        <v>10</v>
      </c>
      <c r="C317" s="123" t="s">
        <v>283</v>
      </c>
      <c r="D317" s="119">
        <v>6279.25</v>
      </c>
      <c r="E317" s="120" t="s">
        <v>8</v>
      </c>
      <c r="F317" s="350">
        <v>153.5</v>
      </c>
      <c r="G317" s="102">
        <f t="shared" si="62"/>
        <v>963864.88</v>
      </c>
      <c r="I317" s="346">
        <v>6279.25</v>
      </c>
      <c r="J317" s="69" t="b">
        <f t="shared" si="59"/>
        <v>1</v>
      </c>
      <c r="K317" s="344">
        <v>266.12</v>
      </c>
    </row>
    <row r="318" spans="1:11" ht="25.5">
      <c r="A318" s="25" t="s">
        <v>805</v>
      </c>
      <c r="B318" s="117">
        <v>11</v>
      </c>
      <c r="C318" s="109" t="s">
        <v>75</v>
      </c>
      <c r="D318" s="219">
        <v>6279.25</v>
      </c>
      <c r="E318" s="220" t="s">
        <v>8</v>
      </c>
      <c r="F318" s="350">
        <v>83.81</v>
      </c>
      <c r="G318" s="102">
        <f t="shared" si="62"/>
        <v>526263.93999999994</v>
      </c>
      <c r="I318" s="346">
        <v>6279.25</v>
      </c>
      <c r="J318" s="69" t="b">
        <f t="shared" si="59"/>
        <v>1</v>
      </c>
      <c r="K318" s="344">
        <v>83.81</v>
      </c>
    </row>
    <row r="319" spans="1:11" ht="39.75">
      <c r="A319" s="25" t="s">
        <v>807</v>
      </c>
      <c r="B319" s="204" t="s">
        <v>78</v>
      </c>
      <c r="C319" s="205" t="s">
        <v>480</v>
      </c>
      <c r="D319" s="203"/>
      <c r="E319" s="206"/>
      <c r="F319" s="350"/>
      <c r="G319" s="115"/>
      <c r="I319" s="347"/>
      <c r="J319" s="69" t="b">
        <f t="shared" si="59"/>
        <v>1</v>
      </c>
      <c r="K319" s="344"/>
    </row>
    <row r="320" spans="1:11" ht="15">
      <c r="A320" s="25" t="s">
        <v>808</v>
      </c>
      <c r="B320" s="207">
        <v>1</v>
      </c>
      <c r="C320" s="118" t="s">
        <v>7</v>
      </c>
      <c r="D320" s="203">
        <v>2538.66</v>
      </c>
      <c r="E320" s="206" t="s">
        <v>8</v>
      </c>
      <c r="F320" s="350">
        <v>117.62</v>
      </c>
      <c r="G320" s="102">
        <f>ROUND(F320*D320,2)</f>
        <v>298597.19</v>
      </c>
      <c r="I320" s="346">
        <v>2538.66</v>
      </c>
      <c r="J320" s="69" t="b">
        <f t="shared" si="59"/>
        <v>1</v>
      </c>
      <c r="K320" s="344">
        <v>275.26</v>
      </c>
    </row>
    <row r="321" spans="1:11" ht="15">
      <c r="A321" s="25" t="s">
        <v>809</v>
      </c>
      <c r="B321" s="207">
        <v>2</v>
      </c>
      <c r="C321" s="118" t="s">
        <v>260</v>
      </c>
      <c r="D321" s="208"/>
      <c r="E321" s="209"/>
      <c r="F321" s="350"/>
      <c r="G321" s="115"/>
      <c r="I321" s="347"/>
      <c r="J321" s="69" t="b">
        <f t="shared" si="59"/>
        <v>1</v>
      </c>
      <c r="K321" s="344"/>
    </row>
    <row r="322" spans="1:11" ht="15">
      <c r="A322" s="25" t="s">
        <v>810</v>
      </c>
      <c r="B322" s="210">
        <f>B321+0.1</f>
        <v>2.1</v>
      </c>
      <c r="C322" s="109" t="s">
        <v>86</v>
      </c>
      <c r="D322" s="208">
        <v>1761.12</v>
      </c>
      <c r="E322" s="120" t="s">
        <v>8</v>
      </c>
      <c r="F322" s="350">
        <v>95.76</v>
      </c>
      <c r="G322" s="102">
        <f t="shared" ref="G322:G324" si="63">ROUND(F322*D322,2)</f>
        <v>168644.85</v>
      </c>
      <c r="I322" s="346">
        <v>1761.12</v>
      </c>
      <c r="J322" s="69" t="b">
        <f t="shared" si="59"/>
        <v>1</v>
      </c>
      <c r="K322" s="344">
        <v>134.06</v>
      </c>
    </row>
    <row r="323" spans="1:11" ht="15">
      <c r="A323" s="25" t="s">
        <v>811</v>
      </c>
      <c r="B323" s="210">
        <f>B322+0.1</f>
        <v>2.2000000000000002</v>
      </c>
      <c r="C323" s="119" t="s">
        <v>47</v>
      </c>
      <c r="D323" s="208">
        <v>792.47</v>
      </c>
      <c r="E323" s="120" t="s">
        <v>61</v>
      </c>
      <c r="F323" s="350">
        <v>12.67</v>
      </c>
      <c r="G323" s="102">
        <f t="shared" si="63"/>
        <v>10040.59</v>
      </c>
      <c r="I323" s="346">
        <v>792.47</v>
      </c>
      <c r="J323" s="69" t="b">
        <f t="shared" si="59"/>
        <v>1</v>
      </c>
      <c r="K323" s="344">
        <v>12.67</v>
      </c>
    </row>
    <row r="324" spans="1:11" ht="15">
      <c r="A324" s="25" t="s">
        <v>812</v>
      </c>
      <c r="B324" s="210">
        <f>B323+0.1</f>
        <v>2.2999999999999998</v>
      </c>
      <c r="C324" s="119" t="s">
        <v>307</v>
      </c>
      <c r="D324" s="208">
        <v>51.51</v>
      </c>
      <c r="E324" s="120" t="s">
        <v>43</v>
      </c>
      <c r="F324" s="350">
        <v>351.51</v>
      </c>
      <c r="G324" s="102">
        <f t="shared" si="63"/>
        <v>18106.28</v>
      </c>
      <c r="I324" s="346">
        <v>51.51</v>
      </c>
      <c r="J324" s="69" t="b">
        <f t="shared" si="59"/>
        <v>1</v>
      </c>
      <c r="K324" s="344">
        <v>351.51</v>
      </c>
    </row>
    <row r="325" spans="1:11" ht="15">
      <c r="A325" s="25" t="s">
        <v>813</v>
      </c>
      <c r="B325" s="207">
        <v>3</v>
      </c>
      <c r="C325" s="205" t="s">
        <v>106</v>
      </c>
      <c r="D325" s="211"/>
      <c r="E325" s="212"/>
      <c r="F325" s="350"/>
      <c r="G325" s="115"/>
      <c r="I325" s="347"/>
      <c r="J325" s="69" t="b">
        <f t="shared" si="59"/>
        <v>1</v>
      </c>
      <c r="K325" s="344"/>
    </row>
    <row r="326" spans="1:11" ht="15">
      <c r="A326" s="25" t="s">
        <v>814</v>
      </c>
      <c r="B326" s="213">
        <f>B325+0.1</f>
        <v>3.1</v>
      </c>
      <c r="C326" s="109" t="s">
        <v>63</v>
      </c>
      <c r="D326" s="115">
        <v>3021.01</v>
      </c>
      <c r="E326" s="110" t="s">
        <v>65</v>
      </c>
      <c r="F326" s="350">
        <v>172.25</v>
      </c>
      <c r="G326" s="102">
        <f t="shared" ref="G326:G330" si="64">ROUND(F326*D326,2)</f>
        <v>520368.97</v>
      </c>
      <c r="I326" s="346">
        <v>3021.01</v>
      </c>
      <c r="J326" s="69" t="b">
        <f t="shared" si="59"/>
        <v>1</v>
      </c>
      <c r="K326" s="344">
        <v>401.91</v>
      </c>
    </row>
    <row r="327" spans="1:11" ht="15">
      <c r="A327" s="25" t="s">
        <v>815</v>
      </c>
      <c r="B327" s="213">
        <f>B326+0.1</f>
        <v>3.2</v>
      </c>
      <c r="C327" s="119" t="s">
        <v>87</v>
      </c>
      <c r="D327" s="115">
        <v>285.60000000000002</v>
      </c>
      <c r="E327" s="110" t="s">
        <v>43</v>
      </c>
      <c r="F327" s="350">
        <v>1509.13</v>
      </c>
      <c r="G327" s="102">
        <f t="shared" si="64"/>
        <v>431007.53</v>
      </c>
      <c r="I327" s="346">
        <v>285.60000000000002</v>
      </c>
      <c r="J327" s="69" t="b">
        <f t="shared" si="59"/>
        <v>1</v>
      </c>
      <c r="K327" s="344">
        <v>1760.13</v>
      </c>
    </row>
    <row r="328" spans="1:11" ht="25.5">
      <c r="A328" s="25" t="s">
        <v>816</v>
      </c>
      <c r="B328" s="108">
        <f>+B327+0.1</f>
        <v>3.3</v>
      </c>
      <c r="C328" s="109" t="s">
        <v>68</v>
      </c>
      <c r="D328" s="109">
        <v>190.19</v>
      </c>
      <c r="E328" s="120" t="s">
        <v>62</v>
      </c>
      <c r="F328" s="350">
        <v>628.92999999999995</v>
      </c>
      <c r="G328" s="102">
        <f t="shared" si="64"/>
        <v>119616.2</v>
      </c>
      <c r="I328" s="346">
        <v>190.19</v>
      </c>
      <c r="J328" s="69" t="b">
        <f t="shared" si="59"/>
        <v>1</v>
      </c>
      <c r="K328" s="344">
        <v>628.92999999999995</v>
      </c>
    </row>
    <row r="329" spans="1:11" ht="25.5">
      <c r="A329" s="25" t="s">
        <v>817</v>
      </c>
      <c r="B329" s="108">
        <f>B327+0.1</f>
        <v>3.3</v>
      </c>
      <c r="C329" s="109" t="s">
        <v>48</v>
      </c>
      <c r="D329" s="109">
        <v>2405.6999999999998</v>
      </c>
      <c r="E329" s="120" t="s">
        <v>67</v>
      </c>
      <c r="F329" s="350">
        <v>143.77000000000001</v>
      </c>
      <c r="G329" s="102">
        <f t="shared" si="64"/>
        <v>345867.49</v>
      </c>
      <c r="I329" s="346">
        <v>2405.6999999999998</v>
      </c>
      <c r="J329" s="69" t="b">
        <f t="shared" si="59"/>
        <v>1</v>
      </c>
      <c r="K329" s="344">
        <v>143.77000000000001</v>
      </c>
    </row>
    <row r="330" spans="1:11" ht="25.5">
      <c r="A330" s="25" t="s">
        <v>818</v>
      </c>
      <c r="B330" s="108">
        <f>B329+0.1</f>
        <v>3.4</v>
      </c>
      <c r="C330" s="109" t="s">
        <v>264</v>
      </c>
      <c r="D330" s="109">
        <v>959.33</v>
      </c>
      <c r="E330" s="120" t="s">
        <v>62</v>
      </c>
      <c r="F330" s="350">
        <v>320.39999999999998</v>
      </c>
      <c r="G330" s="102">
        <f t="shared" si="64"/>
        <v>307369.33</v>
      </c>
      <c r="I330" s="346">
        <v>959.33</v>
      </c>
      <c r="J330" s="69" t="b">
        <f t="shared" si="59"/>
        <v>1</v>
      </c>
      <c r="K330" s="344">
        <v>320.39999999999998</v>
      </c>
    </row>
    <row r="331" spans="1:11" ht="15">
      <c r="A331" s="25" t="s">
        <v>819</v>
      </c>
      <c r="B331" s="207">
        <v>4</v>
      </c>
      <c r="C331" s="205" t="s">
        <v>38</v>
      </c>
      <c r="D331" s="211"/>
      <c r="E331" s="212"/>
      <c r="F331" s="350"/>
      <c r="G331" s="115"/>
      <c r="I331" s="347"/>
      <c r="J331" s="69" t="b">
        <f t="shared" si="59"/>
        <v>1</v>
      </c>
      <c r="K331" s="344"/>
    </row>
    <row r="332" spans="1:11" ht="25.5">
      <c r="A332" s="25" t="s">
        <v>820</v>
      </c>
      <c r="B332" s="108">
        <f>B331+0.1</f>
        <v>4.0999999999999996</v>
      </c>
      <c r="C332" s="109" t="s">
        <v>214</v>
      </c>
      <c r="D332" s="109">
        <v>2640.21</v>
      </c>
      <c r="E332" s="120" t="s">
        <v>8</v>
      </c>
      <c r="F332" s="350">
        <v>6338.17</v>
      </c>
      <c r="G332" s="102">
        <f>ROUND(F332*D332,2)</f>
        <v>16734099.82</v>
      </c>
      <c r="I332" s="346">
        <v>2640.21</v>
      </c>
      <c r="J332" s="69" t="b">
        <f t="shared" si="59"/>
        <v>1</v>
      </c>
      <c r="K332" s="344">
        <v>10337.040000000001</v>
      </c>
    </row>
    <row r="333" spans="1:11" ht="15">
      <c r="A333" s="25" t="s">
        <v>821</v>
      </c>
      <c r="B333" s="207">
        <v>5</v>
      </c>
      <c r="C333" s="205" t="s">
        <v>39</v>
      </c>
      <c r="D333" s="211"/>
      <c r="E333" s="212"/>
      <c r="F333" s="350"/>
      <c r="G333" s="115"/>
      <c r="I333" s="347"/>
      <c r="J333" s="69" t="b">
        <f t="shared" si="59"/>
        <v>1</v>
      </c>
      <c r="K333" s="344"/>
    </row>
    <row r="334" spans="1:11" ht="15">
      <c r="A334" s="25" t="s">
        <v>822</v>
      </c>
      <c r="B334" s="108">
        <f>B333+0.1</f>
        <v>5.0999999999999996</v>
      </c>
      <c r="C334" s="109" t="s">
        <v>213</v>
      </c>
      <c r="D334" s="109">
        <v>2538.66</v>
      </c>
      <c r="E334" s="120" t="s">
        <v>8</v>
      </c>
      <c r="F334" s="350">
        <v>162.27000000000001</v>
      </c>
      <c r="G334" s="102">
        <f>ROUND(F334*D334,2)</f>
        <v>411948.36</v>
      </c>
      <c r="I334" s="346">
        <v>2538.66</v>
      </c>
      <c r="J334" s="69" t="b">
        <f t="shared" si="59"/>
        <v>1</v>
      </c>
      <c r="K334" s="344">
        <v>162.27000000000001</v>
      </c>
    </row>
    <row r="335" spans="1:11" ht="15">
      <c r="A335" s="25" t="s">
        <v>823</v>
      </c>
      <c r="B335" s="207">
        <v>6</v>
      </c>
      <c r="C335" s="205" t="s">
        <v>71</v>
      </c>
      <c r="D335" s="115"/>
      <c r="E335" s="110"/>
      <c r="F335" s="350"/>
      <c r="G335" s="115"/>
      <c r="I335" s="347"/>
      <c r="J335" s="69" t="b">
        <f t="shared" si="59"/>
        <v>1</v>
      </c>
      <c r="K335" s="344"/>
    </row>
    <row r="336" spans="1:11" ht="15">
      <c r="A336" s="25" t="s">
        <v>824</v>
      </c>
      <c r="B336" s="213">
        <f>B335+0.1</f>
        <v>6.1</v>
      </c>
      <c r="C336" s="109" t="s">
        <v>213</v>
      </c>
      <c r="D336" s="115">
        <v>2538.66</v>
      </c>
      <c r="E336" s="110" t="s">
        <v>8</v>
      </c>
      <c r="F336" s="350">
        <v>216.36</v>
      </c>
      <c r="G336" s="102">
        <f t="shared" ref="G336:G337" si="65">ROUND(F336*D336,2)</f>
        <v>549264.48</v>
      </c>
      <c r="I336" s="346">
        <v>2538.66</v>
      </c>
      <c r="J336" s="69" t="b">
        <f t="shared" si="59"/>
        <v>1</v>
      </c>
      <c r="K336" s="344">
        <v>216.36</v>
      </c>
    </row>
    <row r="337" spans="1:11" ht="25.5">
      <c r="A337" s="25" t="s">
        <v>825</v>
      </c>
      <c r="B337" s="207">
        <v>7</v>
      </c>
      <c r="C337" s="349" t="s">
        <v>257</v>
      </c>
      <c r="D337" s="115">
        <v>15</v>
      </c>
      <c r="E337" s="110" t="s">
        <v>2</v>
      </c>
      <c r="F337" s="352">
        <f>+G332</f>
        <v>16734099.82</v>
      </c>
      <c r="G337" s="102">
        <f t="shared" si="65"/>
        <v>251011497.30000001</v>
      </c>
      <c r="I337" s="348">
        <v>0.15</v>
      </c>
      <c r="J337" s="69" t="b">
        <f t="shared" si="59"/>
        <v>0</v>
      </c>
      <c r="K337" s="345"/>
    </row>
    <row r="338" spans="1:11" ht="15">
      <c r="A338" s="25" t="s">
        <v>826</v>
      </c>
      <c r="B338" s="207">
        <v>8</v>
      </c>
      <c r="C338" s="205" t="s">
        <v>258</v>
      </c>
      <c r="D338" s="115"/>
      <c r="E338" s="110"/>
      <c r="F338" s="350"/>
      <c r="G338" s="115"/>
      <c r="I338" s="347"/>
      <c r="J338" s="69" t="b">
        <f t="shared" si="59"/>
        <v>1</v>
      </c>
      <c r="K338" s="344"/>
    </row>
    <row r="339" spans="1:11" ht="51">
      <c r="A339" s="25" t="s">
        <v>827</v>
      </c>
      <c r="B339" s="113">
        <f>B338+0.1</f>
        <v>8.1</v>
      </c>
      <c r="C339" s="114" t="s">
        <v>259</v>
      </c>
      <c r="D339" s="115">
        <v>6</v>
      </c>
      <c r="E339" s="116" t="s">
        <v>35</v>
      </c>
      <c r="F339" s="350">
        <v>25391.31</v>
      </c>
      <c r="G339" s="102">
        <f t="shared" ref="G339:G341" si="66">ROUND(F339*D339,2)</f>
        <v>152347.85999999999</v>
      </c>
      <c r="I339" s="346">
        <v>6</v>
      </c>
      <c r="J339" s="69" t="b">
        <f t="shared" si="59"/>
        <v>1</v>
      </c>
      <c r="K339" s="344">
        <v>25391.31</v>
      </c>
    </row>
    <row r="340" spans="1:11" ht="51">
      <c r="A340" s="25" t="s">
        <v>828</v>
      </c>
      <c r="B340" s="113">
        <f>B339+0.1</f>
        <v>8.1999999999999993</v>
      </c>
      <c r="C340" s="114" t="s">
        <v>90</v>
      </c>
      <c r="D340" s="115">
        <v>5</v>
      </c>
      <c r="E340" s="116" t="s">
        <v>35</v>
      </c>
      <c r="F340" s="350">
        <v>38350.69</v>
      </c>
      <c r="G340" s="102">
        <f t="shared" si="66"/>
        <v>191753.45</v>
      </c>
      <c r="I340" s="346">
        <v>5</v>
      </c>
      <c r="J340" s="69" t="b">
        <f t="shared" si="59"/>
        <v>1</v>
      </c>
      <c r="K340" s="344">
        <v>38350.69</v>
      </c>
    </row>
    <row r="341" spans="1:11" ht="25.5">
      <c r="A341" s="25" t="s">
        <v>829</v>
      </c>
      <c r="B341" s="113">
        <f>B340+0.1</f>
        <v>8.3000000000000007</v>
      </c>
      <c r="C341" s="114" t="s">
        <v>72</v>
      </c>
      <c r="D341" s="115">
        <v>11</v>
      </c>
      <c r="E341" s="116" t="s">
        <v>35</v>
      </c>
      <c r="F341" s="350">
        <v>4444.21</v>
      </c>
      <c r="G341" s="102">
        <f t="shared" si="66"/>
        <v>48886.31</v>
      </c>
      <c r="I341" s="346">
        <v>11</v>
      </c>
      <c r="J341" s="69" t="b">
        <f t="shared" si="59"/>
        <v>1</v>
      </c>
      <c r="K341" s="344">
        <v>4444.21</v>
      </c>
    </row>
    <row r="342" spans="1:11" ht="15">
      <c r="A342" s="25" t="s">
        <v>830</v>
      </c>
      <c r="B342" s="117">
        <v>9</v>
      </c>
      <c r="C342" s="118" t="s">
        <v>49</v>
      </c>
      <c r="D342" s="119"/>
      <c r="E342" s="120"/>
      <c r="F342" s="350"/>
      <c r="G342" s="115"/>
      <c r="I342" s="347"/>
      <c r="J342" s="69" t="b">
        <f t="shared" si="59"/>
        <v>1</v>
      </c>
      <c r="K342" s="344"/>
    </row>
    <row r="343" spans="1:11" ht="15">
      <c r="A343" s="25" t="s">
        <v>831</v>
      </c>
      <c r="B343" s="108">
        <f>+B342+0.1</f>
        <v>9.1</v>
      </c>
      <c r="C343" s="109" t="s">
        <v>50</v>
      </c>
      <c r="D343" s="119">
        <v>792.47</v>
      </c>
      <c r="E343" s="120" t="s">
        <v>61</v>
      </c>
      <c r="F343" s="350">
        <v>197.77</v>
      </c>
      <c r="G343" s="102">
        <f t="shared" ref="G343:G347" si="67">ROUND(F343*D343,2)</f>
        <v>156726.79</v>
      </c>
      <c r="I343" s="346">
        <v>792.47</v>
      </c>
      <c r="J343" s="69" t="b">
        <f t="shared" si="59"/>
        <v>1</v>
      </c>
      <c r="K343" s="344">
        <v>197.77</v>
      </c>
    </row>
    <row r="344" spans="1:11" ht="25.5">
      <c r="A344" s="25" t="s">
        <v>832</v>
      </c>
      <c r="B344" s="108">
        <f>+B343+0.1</f>
        <v>9.1999999999999993</v>
      </c>
      <c r="C344" s="109" t="s">
        <v>73</v>
      </c>
      <c r="D344" s="119">
        <v>792.47</v>
      </c>
      <c r="E344" s="120" t="s">
        <v>61</v>
      </c>
      <c r="F344" s="350">
        <v>739.53</v>
      </c>
      <c r="G344" s="102">
        <f t="shared" si="67"/>
        <v>586055.34</v>
      </c>
      <c r="I344" s="346">
        <v>792.47</v>
      </c>
      <c r="J344" s="69" t="b">
        <f t="shared" si="59"/>
        <v>1</v>
      </c>
      <c r="K344" s="344">
        <v>732.87</v>
      </c>
    </row>
    <row r="345" spans="1:11" ht="15">
      <c r="A345" s="25" t="s">
        <v>833</v>
      </c>
      <c r="B345" s="108">
        <f>+B344+0.1</f>
        <v>9.3000000000000007</v>
      </c>
      <c r="C345" s="109" t="s">
        <v>212</v>
      </c>
      <c r="D345" s="119">
        <v>2734.02</v>
      </c>
      <c r="E345" s="120" t="s">
        <v>315</v>
      </c>
      <c r="F345" s="350">
        <v>23.22</v>
      </c>
      <c r="G345" s="102">
        <f t="shared" si="67"/>
        <v>63483.94</v>
      </c>
      <c r="I345" s="346">
        <v>2734.02</v>
      </c>
      <c r="J345" s="69" t="b">
        <f t="shared" si="59"/>
        <v>1</v>
      </c>
      <c r="K345" s="344">
        <v>23.22</v>
      </c>
    </row>
    <row r="346" spans="1:11" ht="76.5">
      <c r="A346" s="25" t="s">
        <v>834</v>
      </c>
      <c r="B346" s="117">
        <v>10</v>
      </c>
      <c r="C346" s="123" t="s">
        <v>283</v>
      </c>
      <c r="D346" s="119">
        <v>2538.66</v>
      </c>
      <c r="E346" s="120" t="s">
        <v>8</v>
      </c>
      <c r="F346" s="350">
        <v>153.5</v>
      </c>
      <c r="G346" s="102">
        <f t="shared" si="67"/>
        <v>389684.31</v>
      </c>
      <c r="I346" s="346">
        <v>2538.66</v>
      </c>
      <c r="J346" s="69" t="b">
        <f t="shared" si="59"/>
        <v>1</v>
      </c>
      <c r="K346" s="344">
        <v>266.12</v>
      </c>
    </row>
    <row r="347" spans="1:11" ht="25.5">
      <c r="A347" s="25" t="s">
        <v>835</v>
      </c>
      <c r="B347" s="218">
        <v>11</v>
      </c>
      <c r="C347" s="109" t="s">
        <v>75</v>
      </c>
      <c r="D347" s="219">
        <v>2538.66</v>
      </c>
      <c r="E347" s="220" t="s">
        <v>8</v>
      </c>
      <c r="F347" s="350">
        <v>83.81</v>
      </c>
      <c r="G347" s="102">
        <f t="shared" si="67"/>
        <v>212765.09</v>
      </c>
      <c r="I347" s="346">
        <v>2538.66</v>
      </c>
      <c r="J347" s="69" t="b">
        <f t="shared" si="59"/>
        <v>1</v>
      </c>
      <c r="K347" s="344">
        <v>83.81</v>
      </c>
    </row>
    <row r="348" spans="1:11" ht="27">
      <c r="A348" s="25" t="s">
        <v>837</v>
      </c>
      <c r="B348" s="289" t="s">
        <v>80</v>
      </c>
      <c r="C348" s="228" t="s">
        <v>397</v>
      </c>
      <c r="D348" s="244"/>
      <c r="E348" s="244"/>
      <c r="F348" s="350"/>
      <c r="G348" s="277">
        <f>ROUND((D350*F350),2)</f>
        <v>36059.370000000003</v>
      </c>
      <c r="I348" s="347"/>
      <c r="J348" s="69" t="b">
        <f t="shared" si="59"/>
        <v>1</v>
      </c>
      <c r="K348" s="344"/>
    </row>
    <row r="349" spans="1:11" ht="27">
      <c r="A349" s="25" t="s">
        <v>838</v>
      </c>
      <c r="B349" s="227" t="s">
        <v>483</v>
      </c>
      <c r="C349" s="228" t="s">
        <v>398</v>
      </c>
      <c r="D349" s="244"/>
      <c r="E349" s="244"/>
      <c r="F349" s="350"/>
      <c r="G349" s="119"/>
      <c r="I349" s="347"/>
      <c r="J349" s="69" t="b">
        <f t="shared" si="59"/>
        <v>1</v>
      </c>
      <c r="K349" s="344"/>
    </row>
    <row r="350" spans="1:11" ht="15">
      <c r="A350" s="25" t="s">
        <v>839</v>
      </c>
      <c r="B350" s="290">
        <v>1</v>
      </c>
      <c r="C350" s="291" t="s">
        <v>309</v>
      </c>
      <c r="D350" s="277">
        <v>1</v>
      </c>
      <c r="E350" s="292" t="s">
        <v>6</v>
      </c>
      <c r="F350" s="350">
        <v>36059.370000000003</v>
      </c>
      <c r="G350" s="102">
        <f t="shared" ref="G350:G351" si="68">ROUND(F350*D350,2)</f>
        <v>36059.370000000003</v>
      </c>
      <c r="I350" s="346">
        <v>1</v>
      </c>
      <c r="J350" s="69" t="b">
        <f t="shared" si="59"/>
        <v>1</v>
      </c>
      <c r="K350" s="344">
        <v>36059.370000000003</v>
      </c>
    </row>
    <row r="351" spans="1:11" ht="15">
      <c r="A351" s="25" t="s">
        <v>840</v>
      </c>
      <c r="B351" s="227">
        <v>2</v>
      </c>
      <c r="C351" s="228" t="s">
        <v>324</v>
      </c>
      <c r="D351" s="119">
        <v>1</v>
      </c>
      <c r="E351" s="229" t="s">
        <v>6</v>
      </c>
      <c r="F351" s="350">
        <v>135658.35</v>
      </c>
      <c r="G351" s="102">
        <f t="shared" si="68"/>
        <v>135658.35</v>
      </c>
      <c r="I351" s="346">
        <v>1</v>
      </c>
      <c r="J351" s="69" t="b">
        <f t="shared" si="59"/>
        <v>1</v>
      </c>
      <c r="K351" s="344">
        <v>135658.35</v>
      </c>
    </row>
    <row r="352" spans="1:11" ht="15">
      <c r="A352" s="25" t="s">
        <v>841</v>
      </c>
      <c r="B352" s="227">
        <v>3</v>
      </c>
      <c r="C352" s="228" t="s">
        <v>15</v>
      </c>
      <c r="D352" s="119"/>
      <c r="E352" s="229"/>
      <c r="F352" s="350"/>
      <c r="G352" s="119"/>
      <c r="I352" s="347"/>
      <c r="J352" s="69" t="b">
        <f t="shared" si="59"/>
        <v>1</v>
      </c>
      <c r="K352" s="344"/>
    </row>
    <row r="353" spans="1:11" ht="15">
      <c r="A353" s="25" t="s">
        <v>842</v>
      </c>
      <c r="B353" s="230">
        <v>3.1</v>
      </c>
      <c r="C353" s="231" t="s">
        <v>276</v>
      </c>
      <c r="D353" s="232">
        <v>51.66</v>
      </c>
      <c r="E353" s="229" t="s">
        <v>67</v>
      </c>
      <c r="F353" s="350">
        <v>180.88</v>
      </c>
      <c r="G353" s="102">
        <f t="shared" ref="G353:G354" si="69">ROUND(F353*D353,2)</f>
        <v>9344.26</v>
      </c>
      <c r="I353" s="346">
        <v>51.66</v>
      </c>
      <c r="J353" s="69" t="b">
        <f t="shared" si="59"/>
        <v>1</v>
      </c>
      <c r="K353" s="344">
        <v>180.88</v>
      </c>
    </row>
    <row r="354" spans="1:11" ht="15">
      <c r="A354" s="25" t="s">
        <v>843</v>
      </c>
      <c r="B354" s="230">
        <v>3.2</v>
      </c>
      <c r="C354" s="231" t="s">
        <v>151</v>
      </c>
      <c r="D354" s="232">
        <v>67.16</v>
      </c>
      <c r="E354" s="229" t="s">
        <v>62</v>
      </c>
      <c r="F354" s="350">
        <v>320.39999999999998</v>
      </c>
      <c r="G354" s="102">
        <f t="shared" si="69"/>
        <v>21518.06</v>
      </c>
      <c r="I354" s="346">
        <v>67.16</v>
      </c>
      <c r="J354" s="69" t="b">
        <f t="shared" si="59"/>
        <v>1</v>
      </c>
      <c r="K354" s="344">
        <v>320.39999999999998</v>
      </c>
    </row>
    <row r="355" spans="1:11" ht="25.5">
      <c r="A355" s="25" t="s">
        <v>844</v>
      </c>
      <c r="B355" s="227">
        <v>3.3</v>
      </c>
      <c r="C355" s="228" t="s">
        <v>325</v>
      </c>
      <c r="D355" s="293"/>
      <c r="E355" s="294"/>
      <c r="F355" s="350"/>
      <c r="G355" s="119"/>
      <c r="I355" s="347"/>
      <c r="J355" s="69" t="b">
        <f t="shared" si="59"/>
        <v>1</v>
      </c>
      <c r="K355" s="344"/>
    </row>
    <row r="356" spans="1:11" ht="25.5">
      <c r="A356" s="25" t="s">
        <v>845</v>
      </c>
      <c r="B356" s="230" t="s">
        <v>152</v>
      </c>
      <c r="C356" s="109" t="s">
        <v>68</v>
      </c>
      <c r="D356" s="109">
        <v>5</v>
      </c>
      <c r="E356" s="229" t="s">
        <v>43</v>
      </c>
      <c r="F356" s="350">
        <v>628.92999999999995</v>
      </c>
      <c r="G356" s="102">
        <f t="shared" ref="G356:G358" si="70">ROUND(F356*D356,2)</f>
        <v>3144.65</v>
      </c>
      <c r="I356" s="346">
        <v>5</v>
      </c>
      <c r="J356" s="69" t="b">
        <f t="shared" si="59"/>
        <v>1</v>
      </c>
      <c r="K356" s="344">
        <v>628.92999999999995</v>
      </c>
    </row>
    <row r="357" spans="1:11" ht="15">
      <c r="A357" s="25" t="s">
        <v>846</v>
      </c>
      <c r="B357" s="230" t="s">
        <v>153</v>
      </c>
      <c r="C357" s="231" t="s">
        <v>154</v>
      </c>
      <c r="D357" s="119">
        <v>5</v>
      </c>
      <c r="E357" s="229" t="s">
        <v>43</v>
      </c>
      <c r="F357" s="350">
        <v>51.13</v>
      </c>
      <c r="G357" s="102">
        <f t="shared" si="70"/>
        <v>255.65</v>
      </c>
      <c r="I357" s="346">
        <v>5</v>
      </c>
      <c r="J357" s="69" t="b">
        <f t="shared" si="59"/>
        <v>1</v>
      </c>
      <c r="K357" s="344">
        <v>51.13</v>
      </c>
    </row>
    <row r="358" spans="1:11" ht="15">
      <c r="A358" s="25" t="s">
        <v>847</v>
      </c>
      <c r="B358" s="230" t="s">
        <v>155</v>
      </c>
      <c r="C358" s="231" t="s">
        <v>156</v>
      </c>
      <c r="D358" s="119">
        <v>4.75</v>
      </c>
      <c r="E358" s="229" t="s">
        <v>67</v>
      </c>
      <c r="F358" s="350">
        <v>64.790000000000006</v>
      </c>
      <c r="G358" s="102">
        <f t="shared" si="70"/>
        <v>307.75</v>
      </c>
      <c r="I358" s="346">
        <v>4.75</v>
      </c>
      <c r="J358" s="69" t="b">
        <f t="shared" si="59"/>
        <v>1</v>
      </c>
      <c r="K358" s="344">
        <v>64.790000000000006</v>
      </c>
    </row>
    <row r="359" spans="1:11" ht="25.5">
      <c r="A359" s="25" t="s">
        <v>848</v>
      </c>
      <c r="B359" s="233">
        <v>4</v>
      </c>
      <c r="C359" s="228" t="s">
        <v>323</v>
      </c>
      <c r="D359" s="119"/>
      <c r="E359" s="229"/>
      <c r="F359" s="350"/>
      <c r="G359" s="119"/>
      <c r="I359" s="347"/>
      <c r="J359" s="69" t="b">
        <f t="shared" si="59"/>
        <v>1</v>
      </c>
      <c r="K359" s="344"/>
    </row>
    <row r="360" spans="1:11" ht="15">
      <c r="A360" s="25" t="s">
        <v>849</v>
      </c>
      <c r="B360" s="230">
        <v>4.2</v>
      </c>
      <c r="C360" s="234" t="s">
        <v>157</v>
      </c>
      <c r="D360" s="235">
        <v>34</v>
      </c>
      <c r="E360" s="229" t="s">
        <v>8</v>
      </c>
      <c r="F360" s="350">
        <v>66.239999999999995</v>
      </c>
      <c r="G360" s="102">
        <f t="shared" ref="G360:G361" si="71">ROUND(F360*D360,2)</f>
        <v>2252.16</v>
      </c>
      <c r="I360" s="346">
        <v>34</v>
      </c>
      <c r="J360" s="69" t="b">
        <f t="shared" si="59"/>
        <v>1</v>
      </c>
      <c r="K360" s="344">
        <v>66.239999999999995</v>
      </c>
    </row>
    <row r="361" spans="1:11" ht="15">
      <c r="A361" s="25" t="s">
        <v>850</v>
      </c>
      <c r="B361" s="236">
        <v>4.4000000000000004</v>
      </c>
      <c r="C361" s="234" t="s">
        <v>326</v>
      </c>
      <c r="D361" s="235">
        <v>42.84</v>
      </c>
      <c r="E361" s="229" t="s">
        <v>61</v>
      </c>
      <c r="F361" s="350">
        <v>1181.54</v>
      </c>
      <c r="G361" s="102">
        <f t="shared" si="71"/>
        <v>50617.17</v>
      </c>
      <c r="I361" s="346">
        <v>42.84</v>
      </c>
      <c r="J361" s="69" t="b">
        <f t="shared" si="59"/>
        <v>1</v>
      </c>
      <c r="K361" s="344">
        <v>1181.54</v>
      </c>
    </row>
    <row r="362" spans="1:11" ht="25.5">
      <c r="A362" s="25" t="s">
        <v>851</v>
      </c>
      <c r="B362" s="295" t="s">
        <v>484</v>
      </c>
      <c r="C362" s="296" t="s">
        <v>348</v>
      </c>
      <c r="D362" s="297"/>
      <c r="E362" s="298"/>
      <c r="F362" s="350"/>
      <c r="G362" s="224"/>
      <c r="I362" s="347"/>
      <c r="J362" s="69" t="b">
        <f t="shared" ref="J362:J425" si="72">I362=D362</f>
        <v>1</v>
      </c>
      <c r="K362" s="344"/>
    </row>
    <row r="363" spans="1:11" ht="15">
      <c r="A363" s="25" t="s">
        <v>852</v>
      </c>
      <c r="B363" s="237">
        <v>1</v>
      </c>
      <c r="C363" s="240" t="s">
        <v>105</v>
      </c>
      <c r="D363" s="238"/>
      <c r="E363" s="239"/>
      <c r="F363" s="350"/>
      <c r="G363" s="224"/>
      <c r="I363" s="347"/>
      <c r="J363" s="69" t="b">
        <f t="shared" si="72"/>
        <v>1</v>
      </c>
      <c r="K363" s="344"/>
    </row>
    <row r="364" spans="1:11" ht="15">
      <c r="A364" s="25" t="s">
        <v>853</v>
      </c>
      <c r="B364" s="241">
        <v>1.1000000000000001</v>
      </c>
      <c r="C364" s="242" t="s">
        <v>205</v>
      </c>
      <c r="D364" s="224">
        <v>750</v>
      </c>
      <c r="E364" s="120" t="s">
        <v>61</v>
      </c>
      <c r="F364" s="350">
        <v>50.81</v>
      </c>
      <c r="G364" s="102">
        <f t="shared" ref="G364:G367" si="73">ROUND(F364*D364,2)</f>
        <v>38107.5</v>
      </c>
      <c r="I364" s="346">
        <v>750</v>
      </c>
      <c r="J364" s="69" t="b">
        <f t="shared" si="72"/>
        <v>1</v>
      </c>
      <c r="K364" s="344">
        <v>50.81</v>
      </c>
    </row>
    <row r="365" spans="1:11" ht="15">
      <c r="A365" s="25" t="s">
        <v>854</v>
      </c>
      <c r="B365" s="241">
        <v>1.2</v>
      </c>
      <c r="C365" s="242" t="s">
        <v>216</v>
      </c>
      <c r="D365" s="224">
        <v>4</v>
      </c>
      <c r="E365" s="225" t="s">
        <v>108</v>
      </c>
      <c r="F365" s="350">
        <v>36059.370000000003</v>
      </c>
      <c r="G365" s="102">
        <f t="shared" si="73"/>
        <v>144237.48000000001</v>
      </c>
      <c r="I365" s="346">
        <v>4</v>
      </c>
      <c r="J365" s="69" t="b">
        <f t="shared" si="72"/>
        <v>1</v>
      </c>
      <c r="K365" s="344">
        <v>36059.370000000003</v>
      </c>
    </row>
    <row r="366" spans="1:11" ht="25.5">
      <c r="A366" s="25" t="s">
        <v>855</v>
      </c>
      <c r="B366" s="241">
        <v>1.3</v>
      </c>
      <c r="C366" s="109" t="s">
        <v>217</v>
      </c>
      <c r="D366" s="224">
        <v>1897.49</v>
      </c>
      <c r="E366" s="243" t="s">
        <v>65</v>
      </c>
      <c r="F366" s="350">
        <v>234.66</v>
      </c>
      <c r="G366" s="102">
        <f t="shared" si="73"/>
        <v>445265</v>
      </c>
      <c r="I366" s="346">
        <v>1897.49</v>
      </c>
      <c r="J366" s="69" t="b">
        <f t="shared" si="72"/>
        <v>1</v>
      </c>
      <c r="K366" s="344">
        <v>234.66</v>
      </c>
    </row>
    <row r="367" spans="1:11" ht="25.5">
      <c r="A367" s="25" t="s">
        <v>856</v>
      </c>
      <c r="B367" s="241">
        <v>1.4</v>
      </c>
      <c r="C367" s="242" t="s">
        <v>264</v>
      </c>
      <c r="D367" s="224">
        <v>2466.7399999999998</v>
      </c>
      <c r="E367" s="225" t="s">
        <v>62</v>
      </c>
      <c r="F367" s="350">
        <v>320.39999999999998</v>
      </c>
      <c r="G367" s="102">
        <f t="shared" si="73"/>
        <v>790343.5</v>
      </c>
      <c r="I367" s="346">
        <v>2466.7399999999998</v>
      </c>
      <c r="J367" s="69" t="b">
        <f t="shared" si="72"/>
        <v>1</v>
      </c>
      <c r="K367" s="344">
        <v>320.39999999999998</v>
      </c>
    </row>
    <row r="368" spans="1:11" ht="15">
      <c r="A368" s="25" t="s">
        <v>857</v>
      </c>
      <c r="B368" s="295">
        <v>2</v>
      </c>
      <c r="C368" s="299" t="s">
        <v>106</v>
      </c>
      <c r="D368" s="300"/>
      <c r="E368" s="301"/>
      <c r="F368" s="350"/>
      <c r="G368" s="224"/>
      <c r="I368" s="347"/>
      <c r="J368" s="69" t="b">
        <f t="shared" si="72"/>
        <v>1</v>
      </c>
      <c r="K368" s="344"/>
    </row>
    <row r="369" spans="1:11" ht="15">
      <c r="A369" s="25" t="s">
        <v>858</v>
      </c>
      <c r="B369" s="241">
        <v>2.1</v>
      </c>
      <c r="C369" s="244" t="s">
        <v>223</v>
      </c>
      <c r="D369" s="224">
        <v>81.61</v>
      </c>
      <c r="E369" s="243" t="s">
        <v>65</v>
      </c>
      <c r="F369" s="350">
        <v>401.91</v>
      </c>
      <c r="G369" s="102">
        <f t="shared" ref="G369:G371" si="74">ROUND(F369*D369,2)</f>
        <v>32799.879999999997</v>
      </c>
      <c r="I369" s="346">
        <v>81.61</v>
      </c>
      <c r="J369" s="69" t="b">
        <f t="shared" si="72"/>
        <v>1</v>
      </c>
      <c r="K369" s="344">
        <v>401.91</v>
      </c>
    </row>
    <row r="370" spans="1:11" ht="25.5">
      <c r="A370" s="25" t="s">
        <v>859</v>
      </c>
      <c r="B370" s="241">
        <f>+B369+0.1</f>
        <v>2.2000000000000002</v>
      </c>
      <c r="C370" s="109" t="s">
        <v>215</v>
      </c>
      <c r="D370" s="224">
        <v>24.48</v>
      </c>
      <c r="E370" s="243" t="s">
        <v>150</v>
      </c>
      <c r="F370" s="350">
        <v>143.77000000000001</v>
      </c>
      <c r="G370" s="102">
        <f t="shared" si="74"/>
        <v>3519.49</v>
      </c>
      <c r="I370" s="346">
        <v>24.48</v>
      </c>
      <c r="J370" s="69" t="b">
        <f t="shared" si="72"/>
        <v>1</v>
      </c>
      <c r="K370" s="344">
        <v>143.77000000000001</v>
      </c>
    </row>
    <row r="371" spans="1:11" ht="25.5">
      <c r="A371" s="25" t="s">
        <v>860</v>
      </c>
      <c r="B371" s="241">
        <f>+B370+0.1</f>
        <v>2.2999999999999998</v>
      </c>
      <c r="C371" s="242" t="s">
        <v>264</v>
      </c>
      <c r="D371" s="224">
        <v>74.27</v>
      </c>
      <c r="E371" s="225" t="s">
        <v>62</v>
      </c>
      <c r="F371" s="350">
        <v>320.39999999999998</v>
      </c>
      <c r="G371" s="102">
        <f t="shared" si="74"/>
        <v>23796.11</v>
      </c>
      <c r="I371" s="346">
        <v>74.27</v>
      </c>
      <c r="J371" s="69" t="b">
        <f t="shared" si="72"/>
        <v>1</v>
      </c>
      <c r="K371" s="344">
        <v>320.39999999999998</v>
      </c>
    </row>
    <row r="372" spans="1:11" ht="15">
      <c r="A372" s="25" t="s">
        <v>861</v>
      </c>
      <c r="B372" s="281">
        <v>3</v>
      </c>
      <c r="C372" s="281" t="s">
        <v>159</v>
      </c>
      <c r="D372" s="119"/>
      <c r="E372" s="243"/>
      <c r="F372" s="350"/>
      <c r="G372" s="109"/>
      <c r="I372" s="347"/>
      <c r="J372" s="69" t="b">
        <f t="shared" si="72"/>
        <v>1</v>
      </c>
      <c r="K372" s="344"/>
    </row>
    <row r="373" spans="1:11" ht="25.5">
      <c r="A373" s="25" t="s">
        <v>862</v>
      </c>
      <c r="B373" s="244">
        <f t="shared" ref="B373:B381" si="75">+B372+0.1</f>
        <v>3.1</v>
      </c>
      <c r="C373" s="234" t="s">
        <v>327</v>
      </c>
      <c r="D373" s="119">
        <v>64.84</v>
      </c>
      <c r="E373" s="243" t="s">
        <v>43</v>
      </c>
      <c r="F373" s="350">
        <v>18933.12</v>
      </c>
      <c r="G373" s="102">
        <f t="shared" ref="G373:G384" si="76">ROUND(F373*D373,2)</f>
        <v>1227623.5</v>
      </c>
      <c r="I373" s="346">
        <v>64.84</v>
      </c>
      <c r="J373" s="69" t="b">
        <f t="shared" si="72"/>
        <v>1</v>
      </c>
      <c r="K373" s="344">
        <v>18933.12</v>
      </c>
    </row>
    <row r="374" spans="1:11" ht="15">
      <c r="A374" s="25" t="s">
        <v>863</v>
      </c>
      <c r="B374" s="244">
        <f t="shared" si="75"/>
        <v>3.2</v>
      </c>
      <c r="C374" s="244" t="s">
        <v>328</v>
      </c>
      <c r="D374" s="302">
        <v>2.4</v>
      </c>
      <c r="E374" s="243" t="s">
        <v>43</v>
      </c>
      <c r="F374" s="350">
        <v>16080.52</v>
      </c>
      <c r="G374" s="102">
        <f t="shared" si="76"/>
        <v>38593.25</v>
      </c>
      <c r="I374" s="346">
        <v>2.4</v>
      </c>
      <c r="J374" s="69" t="b">
        <f t="shared" si="72"/>
        <v>1</v>
      </c>
      <c r="K374" s="344">
        <v>16080.52</v>
      </c>
    </row>
    <row r="375" spans="1:11" ht="15">
      <c r="A375" s="25" t="s">
        <v>864</v>
      </c>
      <c r="B375" s="244">
        <f t="shared" si="75"/>
        <v>3.3</v>
      </c>
      <c r="C375" s="244" t="s">
        <v>329</v>
      </c>
      <c r="D375" s="119">
        <v>36.770000000000003</v>
      </c>
      <c r="E375" s="243" t="s">
        <v>43</v>
      </c>
      <c r="F375" s="350">
        <v>18025.52</v>
      </c>
      <c r="G375" s="102">
        <f t="shared" si="76"/>
        <v>662798.37</v>
      </c>
      <c r="I375" s="346">
        <v>36.770000000000003</v>
      </c>
      <c r="J375" s="69" t="b">
        <f t="shared" si="72"/>
        <v>1</v>
      </c>
      <c r="K375" s="344">
        <v>18025.52</v>
      </c>
    </row>
    <row r="376" spans="1:11" ht="15">
      <c r="A376" s="25" t="s">
        <v>865</v>
      </c>
      <c r="B376" s="244">
        <f t="shared" si="75"/>
        <v>3.4</v>
      </c>
      <c r="C376" s="244" t="s">
        <v>332</v>
      </c>
      <c r="D376" s="119">
        <v>2.2999999999999998</v>
      </c>
      <c r="E376" s="243" t="s">
        <v>43</v>
      </c>
      <c r="F376" s="350">
        <v>32809.25</v>
      </c>
      <c r="G376" s="102">
        <f t="shared" si="76"/>
        <v>75461.279999999999</v>
      </c>
      <c r="I376" s="346">
        <v>2.2999999999999998</v>
      </c>
      <c r="J376" s="69" t="b">
        <f t="shared" si="72"/>
        <v>1</v>
      </c>
      <c r="K376" s="344">
        <v>32809.25</v>
      </c>
    </row>
    <row r="377" spans="1:11" ht="15">
      <c r="A377" s="25" t="s">
        <v>866</v>
      </c>
      <c r="B377" s="244">
        <f t="shared" si="75"/>
        <v>3.5</v>
      </c>
      <c r="C377" s="244" t="s">
        <v>330</v>
      </c>
      <c r="D377" s="119">
        <v>6.16</v>
      </c>
      <c r="E377" s="243" t="s">
        <v>43</v>
      </c>
      <c r="F377" s="350">
        <v>35790.379999999997</v>
      </c>
      <c r="G377" s="102">
        <f t="shared" si="76"/>
        <v>220468.74</v>
      </c>
      <c r="I377" s="346">
        <v>6.16</v>
      </c>
      <c r="J377" s="69" t="b">
        <f t="shared" si="72"/>
        <v>1</v>
      </c>
      <c r="K377" s="344">
        <v>35790.379999999997</v>
      </c>
    </row>
    <row r="378" spans="1:11" ht="15">
      <c r="A378" s="25" t="s">
        <v>867</v>
      </c>
      <c r="B378" s="244">
        <f t="shared" si="75"/>
        <v>3.6</v>
      </c>
      <c r="C378" s="244" t="s">
        <v>331</v>
      </c>
      <c r="D378" s="119">
        <v>35.33</v>
      </c>
      <c r="E378" s="243" t="s">
        <v>43</v>
      </c>
      <c r="F378" s="350">
        <v>8467.07</v>
      </c>
      <c r="G378" s="102">
        <f t="shared" si="76"/>
        <v>299141.58</v>
      </c>
      <c r="I378" s="346">
        <v>35.33</v>
      </c>
      <c r="J378" s="69" t="b">
        <f t="shared" si="72"/>
        <v>1</v>
      </c>
      <c r="K378" s="344">
        <v>8467.07</v>
      </c>
    </row>
    <row r="379" spans="1:11" ht="15">
      <c r="A379" s="25" t="s">
        <v>868</v>
      </c>
      <c r="B379" s="244">
        <f t="shared" si="75"/>
        <v>3.7</v>
      </c>
      <c r="C379" s="244" t="s">
        <v>333</v>
      </c>
      <c r="D379" s="119">
        <v>133.71</v>
      </c>
      <c r="E379" s="243" t="s">
        <v>43</v>
      </c>
      <c r="F379" s="350">
        <v>25084.43</v>
      </c>
      <c r="G379" s="102">
        <f t="shared" si="76"/>
        <v>3354039.14</v>
      </c>
      <c r="I379" s="346">
        <v>133.71</v>
      </c>
      <c r="J379" s="69" t="b">
        <f t="shared" si="72"/>
        <v>1</v>
      </c>
      <c r="K379" s="344">
        <v>25084.43</v>
      </c>
    </row>
    <row r="380" spans="1:11" ht="15">
      <c r="A380" s="25" t="s">
        <v>869</v>
      </c>
      <c r="B380" s="244">
        <f t="shared" si="75"/>
        <v>3.8</v>
      </c>
      <c r="C380" s="244" t="s">
        <v>334</v>
      </c>
      <c r="D380" s="119">
        <v>4.7</v>
      </c>
      <c r="E380" s="243" t="s">
        <v>43</v>
      </c>
      <c r="F380" s="350">
        <v>24630.47</v>
      </c>
      <c r="G380" s="102">
        <f t="shared" si="76"/>
        <v>115763.21</v>
      </c>
      <c r="I380" s="346">
        <v>4.7</v>
      </c>
      <c r="J380" s="69" t="b">
        <f t="shared" si="72"/>
        <v>1</v>
      </c>
      <c r="K380" s="344">
        <v>24630.47</v>
      </c>
    </row>
    <row r="381" spans="1:11" ht="15">
      <c r="A381" s="25" t="s">
        <v>870</v>
      </c>
      <c r="B381" s="244">
        <f t="shared" si="75"/>
        <v>3.9</v>
      </c>
      <c r="C381" s="244" t="s">
        <v>335</v>
      </c>
      <c r="D381" s="119">
        <v>30.16</v>
      </c>
      <c r="E381" s="243" t="s">
        <v>43</v>
      </c>
      <c r="F381" s="350">
        <v>18401.7</v>
      </c>
      <c r="G381" s="102">
        <f t="shared" si="76"/>
        <v>554995.27</v>
      </c>
      <c r="I381" s="346">
        <v>30.16</v>
      </c>
      <c r="J381" s="69" t="b">
        <f t="shared" si="72"/>
        <v>1</v>
      </c>
      <c r="K381" s="344">
        <v>18401.7</v>
      </c>
    </row>
    <row r="382" spans="1:11" ht="15">
      <c r="A382" s="25" t="s">
        <v>871</v>
      </c>
      <c r="B382" s="302">
        <v>3.1</v>
      </c>
      <c r="C382" s="244" t="s">
        <v>336</v>
      </c>
      <c r="D382" s="119">
        <v>0.03</v>
      </c>
      <c r="E382" s="243" t="s">
        <v>43</v>
      </c>
      <c r="F382" s="350">
        <v>147996.62</v>
      </c>
      <c r="G382" s="102">
        <f t="shared" si="76"/>
        <v>4439.8999999999996</v>
      </c>
      <c r="I382" s="346">
        <v>0.03</v>
      </c>
      <c r="J382" s="69" t="b">
        <f t="shared" si="72"/>
        <v>1</v>
      </c>
      <c r="K382" s="344">
        <v>147996.62</v>
      </c>
    </row>
    <row r="383" spans="1:11" ht="25.5">
      <c r="A383" s="25" t="s">
        <v>872</v>
      </c>
      <c r="B383" s="302">
        <v>3.11</v>
      </c>
      <c r="C383" s="234" t="s">
        <v>337</v>
      </c>
      <c r="D383" s="119">
        <v>11.75</v>
      </c>
      <c r="E383" s="243" t="s">
        <v>43</v>
      </c>
      <c r="F383" s="350">
        <v>3359.97</v>
      </c>
      <c r="G383" s="102">
        <f t="shared" si="76"/>
        <v>39479.65</v>
      </c>
      <c r="I383" s="346">
        <v>11.75</v>
      </c>
      <c r="J383" s="69" t="b">
        <f t="shared" si="72"/>
        <v>1</v>
      </c>
      <c r="K383" s="344">
        <v>3359.97</v>
      </c>
    </row>
    <row r="384" spans="1:11" ht="38.25">
      <c r="A384" s="25" t="s">
        <v>873</v>
      </c>
      <c r="B384" s="237">
        <v>4</v>
      </c>
      <c r="C384" s="240" t="s">
        <v>136</v>
      </c>
      <c r="D384" s="119">
        <v>339.29</v>
      </c>
      <c r="E384" s="120" t="s">
        <v>61</v>
      </c>
      <c r="F384" s="350">
        <v>615.45000000000005</v>
      </c>
      <c r="G384" s="102">
        <f t="shared" si="76"/>
        <v>208816.03</v>
      </c>
      <c r="I384" s="346">
        <v>339.29</v>
      </c>
      <c r="J384" s="69" t="b">
        <f t="shared" si="72"/>
        <v>1</v>
      </c>
      <c r="K384" s="344">
        <v>615.45000000000005</v>
      </c>
    </row>
    <row r="385" spans="1:11" ht="15">
      <c r="A385" s="25" t="s">
        <v>874</v>
      </c>
      <c r="B385" s="281">
        <v>5</v>
      </c>
      <c r="C385" s="281" t="s">
        <v>124</v>
      </c>
      <c r="D385" s="119"/>
      <c r="E385" s="243"/>
      <c r="F385" s="350"/>
      <c r="G385" s="109"/>
      <c r="I385" s="347"/>
      <c r="J385" s="69" t="b">
        <f t="shared" si="72"/>
        <v>1</v>
      </c>
      <c r="K385" s="344"/>
    </row>
    <row r="386" spans="1:11" ht="15">
      <c r="A386" s="25" t="s">
        <v>875</v>
      </c>
      <c r="B386" s="244">
        <f t="shared" ref="B386:B393" si="77">+B385+0.1</f>
        <v>5.0999999999999996</v>
      </c>
      <c r="C386" s="244" t="s">
        <v>44</v>
      </c>
      <c r="D386" s="119">
        <v>1494.01</v>
      </c>
      <c r="E386" s="243" t="s">
        <v>61</v>
      </c>
      <c r="F386" s="350">
        <v>77.78</v>
      </c>
      <c r="G386" s="102">
        <f t="shared" ref="G386:G393" si="78">ROUND(F386*D386,2)</f>
        <v>116204.1</v>
      </c>
      <c r="I386" s="346">
        <v>1494.01</v>
      </c>
      <c r="J386" s="69" t="b">
        <f t="shared" si="72"/>
        <v>1</v>
      </c>
      <c r="K386" s="344">
        <v>77.78</v>
      </c>
    </row>
    <row r="387" spans="1:11" ht="15">
      <c r="A387" s="25" t="s">
        <v>876</v>
      </c>
      <c r="B387" s="244">
        <f t="shared" si="77"/>
        <v>5.2</v>
      </c>
      <c r="C387" s="244" t="s">
        <v>235</v>
      </c>
      <c r="D387" s="119">
        <v>1154.72</v>
      </c>
      <c r="E387" s="243" t="s">
        <v>61</v>
      </c>
      <c r="F387" s="350">
        <v>338.22</v>
      </c>
      <c r="G387" s="102">
        <f t="shared" si="78"/>
        <v>390549.4</v>
      </c>
      <c r="I387" s="346">
        <v>1154.72</v>
      </c>
      <c r="J387" s="69" t="b">
        <f t="shared" si="72"/>
        <v>1</v>
      </c>
      <c r="K387" s="344">
        <v>338.22</v>
      </c>
    </row>
    <row r="388" spans="1:11" ht="15">
      <c r="A388" s="25" t="s">
        <v>877</v>
      </c>
      <c r="B388" s="244">
        <f t="shared" si="77"/>
        <v>5.3</v>
      </c>
      <c r="C388" s="244" t="s">
        <v>110</v>
      </c>
      <c r="D388" s="119">
        <v>339.29</v>
      </c>
      <c r="E388" s="243" t="s">
        <v>61</v>
      </c>
      <c r="F388" s="350">
        <v>488</v>
      </c>
      <c r="G388" s="102">
        <f t="shared" si="78"/>
        <v>165573.51999999999</v>
      </c>
      <c r="I388" s="346">
        <v>339.29</v>
      </c>
      <c r="J388" s="69" t="b">
        <f t="shared" si="72"/>
        <v>1</v>
      </c>
      <c r="K388" s="344">
        <v>488</v>
      </c>
    </row>
    <row r="389" spans="1:11" ht="15">
      <c r="A389" s="25" t="s">
        <v>878</v>
      </c>
      <c r="B389" s="244">
        <f t="shared" si="77"/>
        <v>5.4</v>
      </c>
      <c r="C389" s="244" t="s">
        <v>236</v>
      </c>
      <c r="D389" s="119">
        <v>183.85</v>
      </c>
      <c r="E389" s="243" t="s">
        <v>61</v>
      </c>
      <c r="F389" s="350">
        <v>980.44</v>
      </c>
      <c r="G389" s="102">
        <f t="shared" si="78"/>
        <v>180253.89</v>
      </c>
      <c r="I389" s="346">
        <v>183.85</v>
      </c>
      <c r="J389" s="69" t="b">
        <f t="shared" si="72"/>
        <v>1</v>
      </c>
      <c r="K389" s="344">
        <v>980.44</v>
      </c>
    </row>
    <row r="390" spans="1:11" ht="15">
      <c r="A390" s="25" t="s">
        <v>879</v>
      </c>
      <c r="B390" s="244">
        <f t="shared" si="77"/>
        <v>5.5</v>
      </c>
      <c r="C390" s="244" t="s">
        <v>221</v>
      </c>
      <c r="D390" s="119">
        <v>201.06</v>
      </c>
      <c r="E390" s="243" t="s">
        <v>61</v>
      </c>
      <c r="F390" s="350">
        <v>980.44</v>
      </c>
      <c r="G390" s="102">
        <f t="shared" si="78"/>
        <v>197127.27</v>
      </c>
      <c r="I390" s="346">
        <v>201.06</v>
      </c>
      <c r="J390" s="69" t="b">
        <f t="shared" si="72"/>
        <v>1</v>
      </c>
      <c r="K390" s="344">
        <v>980.44</v>
      </c>
    </row>
    <row r="391" spans="1:11" ht="15">
      <c r="A391" s="25" t="s">
        <v>880</v>
      </c>
      <c r="B391" s="244">
        <f t="shared" si="77"/>
        <v>5.6</v>
      </c>
      <c r="C391" s="244" t="s">
        <v>45</v>
      </c>
      <c r="D391" s="119">
        <v>191.71</v>
      </c>
      <c r="E391" s="243" t="s">
        <v>8</v>
      </c>
      <c r="F391" s="350">
        <v>101.47</v>
      </c>
      <c r="G391" s="102">
        <f t="shared" si="78"/>
        <v>19452.810000000001</v>
      </c>
      <c r="I391" s="346">
        <v>191.71</v>
      </c>
      <c r="J391" s="69" t="b">
        <f t="shared" si="72"/>
        <v>1</v>
      </c>
      <c r="K391" s="344">
        <v>101.47</v>
      </c>
    </row>
    <row r="392" spans="1:11" ht="15">
      <c r="A392" s="25" t="s">
        <v>881</v>
      </c>
      <c r="B392" s="244">
        <f t="shared" si="77"/>
        <v>5.7</v>
      </c>
      <c r="C392" s="244" t="s">
        <v>160</v>
      </c>
      <c r="D392" s="119">
        <v>50.27</v>
      </c>
      <c r="E392" s="243" t="s">
        <v>8</v>
      </c>
      <c r="F392" s="350">
        <v>133.62</v>
      </c>
      <c r="G392" s="102">
        <f t="shared" si="78"/>
        <v>6717.08</v>
      </c>
      <c r="I392" s="346">
        <v>50.27</v>
      </c>
      <c r="J392" s="69" t="b">
        <f t="shared" si="72"/>
        <v>1</v>
      </c>
      <c r="K392" s="344">
        <v>133.62</v>
      </c>
    </row>
    <row r="393" spans="1:11" ht="15">
      <c r="A393" s="25" t="s">
        <v>882</v>
      </c>
      <c r="B393" s="244">
        <f t="shared" si="77"/>
        <v>5.8</v>
      </c>
      <c r="C393" s="244" t="s">
        <v>239</v>
      </c>
      <c r="D393" s="119">
        <v>339.29</v>
      </c>
      <c r="E393" s="243" t="s">
        <v>61</v>
      </c>
      <c r="F393" s="350">
        <v>424.83</v>
      </c>
      <c r="G393" s="102">
        <f t="shared" si="78"/>
        <v>144140.57</v>
      </c>
      <c r="I393" s="346">
        <v>339.29</v>
      </c>
      <c r="J393" s="69" t="b">
        <f t="shared" si="72"/>
        <v>1</v>
      </c>
      <c r="K393" s="344">
        <v>424.83</v>
      </c>
    </row>
    <row r="394" spans="1:11" ht="15">
      <c r="A394" s="25" t="s">
        <v>883</v>
      </c>
      <c r="B394" s="281">
        <v>6</v>
      </c>
      <c r="C394" s="281" t="s">
        <v>161</v>
      </c>
      <c r="D394" s="119"/>
      <c r="E394" s="243"/>
      <c r="F394" s="350"/>
      <c r="G394" s="109"/>
      <c r="I394" s="347"/>
      <c r="J394" s="69" t="b">
        <f t="shared" si="72"/>
        <v>1</v>
      </c>
      <c r="K394" s="344"/>
    </row>
    <row r="395" spans="1:11" ht="25.5">
      <c r="A395" s="25" t="s">
        <v>884</v>
      </c>
      <c r="B395" s="303">
        <v>6.1</v>
      </c>
      <c r="C395" s="234" t="s">
        <v>162</v>
      </c>
      <c r="D395" s="119">
        <v>281.02999999999997</v>
      </c>
      <c r="E395" s="243" t="s">
        <v>43</v>
      </c>
      <c r="F395" s="350">
        <v>572.44000000000005</v>
      </c>
      <c r="G395" s="102">
        <f t="shared" ref="G395:G396" si="79">ROUND(F395*D395,2)</f>
        <v>160872.81</v>
      </c>
      <c r="I395" s="346">
        <v>281.02999999999997</v>
      </c>
      <c r="J395" s="69" t="b">
        <f t="shared" si="72"/>
        <v>1</v>
      </c>
      <c r="K395" s="344">
        <v>572.44000000000005</v>
      </c>
    </row>
    <row r="396" spans="1:11" ht="15">
      <c r="A396" s="25" t="s">
        <v>885</v>
      </c>
      <c r="B396" s="244">
        <v>6.2</v>
      </c>
      <c r="C396" s="244" t="s">
        <v>163</v>
      </c>
      <c r="D396" s="119">
        <v>201.06</v>
      </c>
      <c r="E396" s="243" t="s">
        <v>8</v>
      </c>
      <c r="F396" s="350">
        <v>626.75</v>
      </c>
      <c r="G396" s="102">
        <f t="shared" si="79"/>
        <v>126014.36</v>
      </c>
      <c r="I396" s="346">
        <v>201.06</v>
      </c>
      <c r="J396" s="69" t="b">
        <f t="shared" si="72"/>
        <v>1</v>
      </c>
      <c r="K396" s="344">
        <v>626.75</v>
      </c>
    </row>
    <row r="397" spans="1:11" ht="51">
      <c r="A397" s="25" t="s">
        <v>886</v>
      </c>
      <c r="B397" s="281">
        <v>7</v>
      </c>
      <c r="C397" s="264" t="s">
        <v>338</v>
      </c>
      <c r="D397" s="119"/>
      <c r="E397" s="243"/>
      <c r="F397" s="350"/>
      <c r="G397" s="109"/>
      <c r="I397" s="347"/>
      <c r="J397" s="69" t="b">
        <f t="shared" si="72"/>
        <v>1</v>
      </c>
      <c r="K397" s="344"/>
    </row>
    <row r="398" spans="1:11" ht="15">
      <c r="A398" s="25" t="s">
        <v>887</v>
      </c>
      <c r="B398" s="244">
        <v>7.1</v>
      </c>
      <c r="C398" s="244" t="s">
        <v>164</v>
      </c>
      <c r="D398" s="119">
        <v>3</v>
      </c>
      <c r="E398" s="243" t="s">
        <v>35</v>
      </c>
      <c r="F398" s="350">
        <v>26192.47</v>
      </c>
      <c r="G398" s="102">
        <f t="shared" ref="G398:G424" si="80">ROUND(F398*D398,2)</f>
        <v>78577.41</v>
      </c>
      <c r="I398" s="346">
        <v>3</v>
      </c>
      <c r="J398" s="69" t="b">
        <f t="shared" si="72"/>
        <v>1</v>
      </c>
      <c r="K398" s="344">
        <v>26192.47</v>
      </c>
    </row>
    <row r="399" spans="1:11" ht="15">
      <c r="A399" s="25" t="s">
        <v>888</v>
      </c>
      <c r="B399" s="244">
        <v>7.2</v>
      </c>
      <c r="C399" s="244" t="s">
        <v>165</v>
      </c>
      <c r="D399" s="119">
        <v>2</v>
      </c>
      <c r="E399" s="243" t="s">
        <v>35</v>
      </c>
      <c r="F399" s="350">
        <v>22594.35</v>
      </c>
      <c r="G399" s="102">
        <f t="shared" si="80"/>
        <v>45188.7</v>
      </c>
      <c r="I399" s="346">
        <v>2</v>
      </c>
      <c r="J399" s="69" t="b">
        <f t="shared" si="72"/>
        <v>1</v>
      </c>
      <c r="K399" s="344">
        <v>22594.35</v>
      </c>
    </row>
    <row r="400" spans="1:11" ht="15">
      <c r="A400" s="25" t="s">
        <v>889</v>
      </c>
      <c r="B400" s="244">
        <v>7.3</v>
      </c>
      <c r="C400" s="244" t="s">
        <v>166</v>
      </c>
      <c r="D400" s="119">
        <v>2</v>
      </c>
      <c r="E400" s="243" t="s">
        <v>35</v>
      </c>
      <c r="F400" s="350">
        <v>33219.629999999997</v>
      </c>
      <c r="G400" s="102">
        <f t="shared" si="80"/>
        <v>66439.259999999995</v>
      </c>
      <c r="I400" s="346">
        <v>2</v>
      </c>
      <c r="J400" s="69" t="b">
        <f t="shared" si="72"/>
        <v>1</v>
      </c>
      <c r="K400" s="344">
        <v>33219.629999999997</v>
      </c>
    </row>
    <row r="401" spans="1:11" ht="15">
      <c r="A401" s="25" t="s">
        <v>890</v>
      </c>
      <c r="B401" s="244">
        <v>7.4</v>
      </c>
      <c r="C401" s="244" t="s">
        <v>167</v>
      </c>
      <c r="D401" s="119">
        <v>4</v>
      </c>
      <c r="E401" s="243" t="s">
        <v>35</v>
      </c>
      <c r="F401" s="350">
        <v>5362.3</v>
      </c>
      <c r="G401" s="102">
        <f t="shared" si="80"/>
        <v>21449.200000000001</v>
      </c>
      <c r="I401" s="346">
        <v>4</v>
      </c>
      <c r="J401" s="69" t="b">
        <f t="shared" si="72"/>
        <v>1</v>
      </c>
      <c r="K401" s="344">
        <v>5362.3</v>
      </c>
    </row>
    <row r="402" spans="1:11" ht="15">
      <c r="A402" s="25" t="s">
        <v>891</v>
      </c>
      <c r="B402" s="244">
        <v>7.5</v>
      </c>
      <c r="C402" s="244" t="s">
        <v>168</v>
      </c>
      <c r="D402" s="119">
        <v>4</v>
      </c>
      <c r="E402" s="243" t="s">
        <v>35</v>
      </c>
      <c r="F402" s="350">
        <v>28197.48</v>
      </c>
      <c r="G402" s="102">
        <f t="shared" si="80"/>
        <v>112789.92</v>
      </c>
      <c r="I402" s="346">
        <v>4</v>
      </c>
      <c r="J402" s="69" t="b">
        <f t="shared" si="72"/>
        <v>1</v>
      </c>
      <c r="K402" s="344">
        <v>28197.48</v>
      </c>
    </row>
    <row r="403" spans="1:11" ht="15">
      <c r="A403" s="25" t="s">
        <v>893</v>
      </c>
      <c r="B403" s="244">
        <v>7.6</v>
      </c>
      <c r="C403" s="244" t="s">
        <v>169</v>
      </c>
      <c r="D403" s="119">
        <v>1</v>
      </c>
      <c r="E403" s="243" t="s">
        <v>35</v>
      </c>
      <c r="F403" s="350">
        <v>9441.4699999999993</v>
      </c>
      <c r="G403" s="102">
        <f t="shared" si="80"/>
        <v>9441.4699999999993</v>
      </c>
      <c r="I403" s="346">
        <v>1</v>
      </c>
      <c r="J403" s="69" t="b">
        <f t="shared" si="72"/>
        <v>1</v>
      </c>
      <c r="K403" s="344">
        <v>9441.4699999999993</v>
      </c>
    </row>
    <row r="404" spans="1:11" ht="15">
      <c r="A404" s="25" t="s">
        <v>894</v>
      </c>
      <c r="B404" s="244">
        <v>7.7</v>
      </c>
      <c r="C404" s="244" t="s">
        <v>170</v>
      </c>
      <c r="D404" s="119">
        <v>2</v>
      </c>
      <c r="E404" s="243" t="s">
        <v>35</v>
      </c>
      <c r="F404" s="350">
        <v>24595.74</v>
      </c>
      <c r="G404" s="102">
        <f t="shared" si="80"/>
        <v>49191.48</v>
      </c>
      <c r="I404" s="346">
        <v>2</v>
      </c>
      <c r="J404" s="69" t="b">
        <f t="shared" si="72"/>
        <v>1</v>
      </c>
      <c r="K404" s="344">
        <v>24595.74</v>
      </c>
    </row>
    <row r="405" spans="1:11" ht="15">
      <c r="A405" s="25" t="s">
        <v>895</v>
      </c>
      <c r="B405" s="244">
        <v>7.8</v>
      </c>
      <c r="C405" s="244" t="s">
        <v>171</v>
      </c>
      <c r="D405" s="119">
        <v>2</v>
      </c>
      <c r="E405" s="243" t="s">
        <v>35</v>
      </c>
      <c r="F405" s="350">
        <v>10066.469999999999</v>
      </c>
      <c r="G405" s="102">
        <f t="shared" si="80"/>
        <v>20132.939999999999</v>
      </c>
      <c r="I405" s="346">
        <v>2</v>
      </c>
      <c r="J405" s="69" t="b">
        <f t="shared" si="72"/>
        <v>1</v>
      </c>
      <c r="K405" s="344">
        <v>10066.469999999999</v>
      </c>
    </row>
    <row r="406" spans="1:11" ht="15">
      <c r="A406" s="25" t="s">
        <v>896</v>
      </c>
      <c r="B406" s="244">
        <v>7.9</v>
      </c>
      <c r="C406" s="244" t="s">
        <v>172</v>
      </c>
      <c r="D406" s="119">
        <v>1</v>
      </c>
      <c r="E406" s="243" t="s">
        <v>35</v>
      </c>
      <c r="F406" s="350">
        <v>14307.58</v>
      </c>
      <c r="G406" s="102">
        <f t="shared" si="80"/>
        <v>14307.58</v>
      </c>
      <c r="I406" s="346">
        <v>1</v>
      </c>
      <c r="J406" s="69" t="b">
        <f t="shared" si="72"/>
        <v>1</v>
      </c>
      <c r="K406" s="344">
        <v>14307.58</v>
      </c>
    </row>
    <row r="407" spans="1:11" ht="15">
      <c r="A407" s="25" t="s">
        <v>897</v>
      </c>
      <c r="B407" s="302">
        <v>7.1</v>
      </c>
      <c r="C407" s="244" t="s">
        <v>173</v>
      </c>
      <c r="D407" s="119">
        <v>1</v>
      </c>
      <c r="E407" s="243" t="s">
        <v>35</v>
      </c>
      <c r="F407" s="350">
        <v>14628.8</v>
      </c>
      <c r="G407" s="102">
        <f t="shared" si="80"/>
        <v>14628.8</v>
      </c>
      <c r="I407" s="346">
        <v>1</v>
      </c>
      <c r="J407" s="69" t="b">
        <f t="shared" si="72"/>
        <v>1</v>
      </c>
      <c r="K407" s="344">
        <v>14628.8</v>
      </c>
    </row>
    <row r="408" spans="1:11" ht="15">
      <c r="A408" s="25" t="s">
        <v>898</v>
      </c>
      <c r="B408" s="244">
        <v>7.11</v>
      </c>
      <c r="C408" s="244" t="s">
        <v>174</v>
      </c>
      <c r="D408" s="119">
        <v>1</v>
      </c>
      <c r="E408" s="243" t="s">
        <v>35</v>
      </c>
      <c r="F408" s="350">
        <v>38357.599999999999</v>
      </c>
      <c r="G408" s="102">
        <f t="shared" si="80"/>
        <v>38357.599999999999</v>
      </c>
      <c r="I408" s="346">
        <v>1</v>
      </c>
      <c r="J408" s="69" t="b">
        <f t="shared" si="72"/>
        <v>1</v>
      </c>
      <c r="K408" s="344">
        <v>38357.599999999999</v>
      </c>
    </row>
    <row r="409" spans="1:11" ht="15">
      <c r="A409" s="25" t="s">
        <v>899</v>
      </c>
      <c r="B409" s="302">
        <v>7.12</v>
      </c>
      <c r="C409" s="244" t="s">
        <v>339</v>
      </c>
      <c r="D409" s="119">
        <v>3</v>
      </c>
      <c r="E409" s="243" t="s">
        <v>35</v>
      </c>
      <c r="F409" s="350">
        <v>14721.4</v>
      </c>
      <c r="G409" s="102">
        <f t="shared" si="80"/>
        <v>44164.2</v>
      </c>
      <c r="I409" s="346">
        <v>3</v>
      </c>
      <c r="J409" s="69" t="b">
        <f t="shared" si="72"/>
        <v>1</v>
      </c>
      <c r="K409" s="344">
        <v>14721.4</v>
      </c>
    </row>
    <row r="410" spans="1:11" ht="15">
      <c r="A410" s="25" t="s">
        <v>900</v>
      </c>
      <c r="B410" s="244">
        <v>7.13</v>
      </c>
      <c r="C410" s="244" t="s">
        <v>340</v>
      </c>
      <c r="D410" s="119">
        <v>1</v>
      </c>
      <c r="E410" s="243" t="s">
        <v>35</v>
      </c>
      <c r="F410" s="350">
        <v>5050.3999999999996</v>
      </c>
      <c r="G410" s="102">
        <f t="shared" si="80"/>
        <v>5050.3999999999996</v>
      </c>
      <c r="I410" s="346">
        <v>1</v>
      </c>
      <c r="J410" s="69" t="b">
        <f t="shared" si="72"/>
        <v>1</v>
      </c>
      <c r="K410" s="344">
        <v>5050.3999999999996</v>
      </c>
    </row>
    <row r="411" spans="1:11" ht="15">
      <c r="A411" s="25" t="s">
        <v>901</v>
      </c>
      <c r="B411" s="302">
        <v>7.14</v>
      </c>
      <c r="C411" s="244" t="s">
        <v>237</v>
      </c>
      <c r="D411" s="119">
        <v>3</v>
      </c>
      <c r="E411" s="243" t="s">
        <v>35</v>
      </c>
      <c r="F411" s="350">
        <v>152556.85999999999</v>
      </c>
      <c r="G411" s="102">
        <f t="shared" si="80"/>
        <v>457670.58</v>
      </c>
      <c r="I411" s="346">
        <v>3</v>
      </c>
      <c r="J411" s="69" t="b">
        <f t="shared" si="72"/>
        <v>1</v>
      </c>
      <c r="K411" s="344">
        <v>152556.85999999999</v>
      </c>
    </row>
    <row r="412" spans="1:11" ht="15">
      <c r="A412" s="25" t="s">
        <v>902</v>
      </c>
      <c r="B412" s="244">
        <v>7.15</v>
      </c>
      <c r="C412" s="244" t="s">
        <v>238</v>
      </c>
      <c r="D412" s="119">
        <v>1</v>
      </c>
      <c r="E412" s="243" t="s">
        <v>35</v>
      </c>
      <c r="F412" s="350">
        <v>47900.19</v>
      </c>
      <c r="G412" s="102">
        <f t="shared" si="80"/>
        <v>47900.19</v>
      </c>
      <c r="I412" s="346">
        <v>1</v>
      </c>
      <c r="J412" s="69" t="b">
        <f t="shared" si="72"/>
        <v>1</v>
      </c>
      <c r="K412" s="344">
        <v>47900.19</v>
      </c>
    </row>
    <row r="413" spans="1:11" ht="15">
      <c r="A413" s="25" t="s">
        <v>903</v>
      </c>
      <c r="B413" s="302">
        <v>7.16</v>
      </c>
      <c r="C413" s="244" t="s">
        <v>175</v>
      </c>
      <c r="D413" s="119">
        <v>15</v>
      </c>
      <c r="E413" s="243" t="s">
        <v>8</v>
      </c>
      <c r="F413" s="350">
        <v>11024.46</v>
      </c>
      <c r="G413" s="102">
        <f t="shared" si="80"/>
        <v>165366.9</v>
      </c>
      <c r="I413" s="346">
        <v>15</v>
      </c>
      <c r="J413" s="69" t="b">
        <f t="shared" si="72"/>
        <v>1</v>
      </c>
      <c r="K413" s="344">
        <v>11024.46</v>
      </c>
    </row>
    <row r="414" spans="1:11" ht="15">
      <c r="A414" s="25" t="s">
        <v>904</v>
      </c>
      <c r="B414" s="244">
        <v>7.17</v>
      </c>
      <c r="C414" s="244" t="s">
        <v>176</v>
      </c>
      <c r="D414" s="119">
        <v>15</v>
      </c>
      <c r="E414" s="243" t="s">
        <v>8</v>
      </c>
      <c r="F414" s="350">
        <v>7363.48</v>
      </c>
      <c r="G414" s="102">
        <f t="shared" si="80"/>
        <v>110452.2</v>
      </c>
      <c r="I414" s="346">
        <v>15</v>
      </c>
      <c r="J414" s="69" t="b">
        <f t="shared" si="72"/>
        <v>1</v>
      </c>
      <c r="K414" s="344">
        <v>7363.48</v>
      </c>
    </row>
    <row r="415" spans="1:11" ht="15">
      <c r="A415" s="25" t="s">
        <v>905</v>
      </c>
      <c r="B415" s="302">
        <v>7.1800000000000104</v>
      </c>
      <c r="C415" s="244" t="s">
        <v>177</v>
      </c>
      <c r="D415" s="119">
        <v>160</v>
      </c>
      <c r="E415" s="243" t="s">
        <v>35</v>
      </c>
      <c r="F415" s="350">
        <v>177</v>
      </c>
      <c r="G415" s="102">
        <f t="shared" si="80"/>
        <v>28320</v>
      </c>
      <c r="I415" s="346">
        <v>160</v>
      </c>
      <c r="J415" s="69" t="b">
        <f t="shared" si="72"/>
        <v>1</v>
      </c>
      <c r="K415" s="344">
        <v>177</v>
      </c>
    </row>
    <row r="416" spans="1:11" ht="15">
      <c r="A416" s="25" t="s">
        <v>906</v>
      </c>
      <c r="B416" s="244">
        <v>7.1900000000000102</v>
      </c>
      <c r="C416" s="244" t="s">
        <v>178</v>
      </c>
      <c r="D416" s="119">
        <v>48</v>
      </c>
      <c r="E416" s="243" t="s">
        <v>35</v>
      </c>
      <c r="F416" s="350">
        <v>73.83</v>
      </c>
      <c r="G416" s="102">
        <f t="shared" si="80"/>
        <v>3543.84</v>
      </c>
      <c r="I416" s="346">
        <v>48</v>
      </c>
      <c r="J416" s="69" t="b">
        <f t="shared" si="72"/>
        <v>1</v>
      </c>
      <c r="K416" s="344">
        <v>73.83</v>
      </c>
    </row>
    <row r="417" spans="1:11" ht="15">
      <c r="A417" s="25" t="s">
        <v>907</v>
      </c>
      <c r="B417" s="302">
        <v>7.2000000000000099</v>
      </c>
      <c r="C417" s="244" t="s">
        <v>179</v>
      </c>
      <c r="D417" s="119">
        <v>8</v>
      </c>
      <c r="E417" s="243" t="s">
        <v>35</v>
      </c>
      <c r="F417" s="350">
        <v>1018.8</v>
      </c>
      <c r="G417" s="102">
        <f t="shared" si="80"/>
        <v>8150.4</v>
      </c>
      <c r="I417" s="346">
        <v>8</v>
      </c>
      <c r="J417" s="69" t="b">
        <f t="shared" si="72"/>
        <v>1</v>
      </c>
      <c r="K417" s="344">
        <v>1018.8</v>
      </c>
    </row>
    <row r="418" spans="1:11" ht="15">
      <c r="A418" s="25" t="s">
        <v>908</v>
      </c>
      <c r="B418" s="244">
        <v>7.2100000000000097</v>
      </c>
      <c r="C418" s="244" t="s">
        <v>180</v>
      </c>
      <c r="D418" s="119">
        <v>3</v>
      </c>
      <c r="E418" s="243" t="s">
        <v>35</v>
      </c>
      <c r="F418" s="350">
        <v>645.6</v>
      </c>
      <c r="G418" s="102">
        <f t="shared" si="80"/>
        <v>1936.8</v>
      </c>
      <c r="I418" s="346">
        <v>3</v>
      </c>
      <c r="J418" s="69" t="b">
        <f t="shared" si="72"/>
        <v>1</v>
      </c>
      <c r="K418" s="344">
        <v>645.6</v>
      </c>
    </row>
    <row r="419" spans="1:11" ht="15">
      <c r="A419" s="25" t="s">
        <v>909</v>
      </c>
      <c r="B419" s="302">
        <v>7.2200000000000104</v>
      </c>
      <c r="C419" s="244" t="s">
        <v>181</v>
      </c>
      <c r="D419" s="119">
        <v>1</v>
      </c>
      <c r="E419" s="243" t="s">
        <v>35</v>
      </c>
      <c r="F419" s="350">
        <v>40906.980000000003</v>
      </c>
      <c r="G419" s="102">
        <f t="shared" si="80"/>
        <v>40906.980000000003</v>
      </c>
      <c r="I419" s="346">
        <v>1</v>
      </c>
      <c r="J419" s="69" t="b">
        <f t="shared" si="72"/>
        <v>1</v>
      </c>
      <c r="K419" s="344">
        <v>40906.980000000003</v>
      </c>
    </row>
    <row r="420" spans="1:11" ht="15">
      <c r="A420" s="25" t="s">
        <v>910</v>
      </c>
      <c r="B420" s="244">
        <v>7.2300000000000102</v>
      </c>
      <c r="C420" s="244" t="s">
        <v>182</v>
      </c>
      <c r="D420" s="119">
        <v>2</v>
      </c>
      <c r="E420" s="243" t="s">
        <v>35</v>
      </c>
      <c r="F420" s="350">
        <v>51742.39</v>
      </c>
      <c r="G420" s="102">
        <f t="shared" si="80"/>
        <v>103484.78</v>
      </c>
      <c r="I420" s="346">
        <v>2</v>
      </c>
      <c r="J420" s="69" t="b">
        <f t="shared" si="72"/>
        <v>1</v>
      </c>
      <c r="K420" s="344">
        <v>51742.39</v>
      </c>
    </row>
    <row r="421" spans="1:11" ht="15">
      <c r="A421" s="25" t="s">
        <v>911</v>
      </c>
      <c r="B421" s="302">
        <v>7.24000000000001</v>
      </c>
      <c r="C421" s="244" t="s">
        <v>183</v>
      </c>
      <c r="D421" s="119">
        <v>3</v>
      </c>
      <c r="E421" s="243" t="s">
        <v>35</v>
      </c>
      <c r="F421" s="350">
        <v>9398.35</v>
      </c>
      <c r="G421" s="102">
        <f t="shared" si="80"/>
        <v>28195.05</v>
      </c>
      <c r="I421" s="346">
        <v>3</v>
      </c>
      <c r="J421" s="69" t="b">
        <f t="shared" si="72"/>
        <v>1</v>
      </c>
      <c r="K421" s="344">
        <v>9398.35</v>
      </c>
    </row>
    <row r="422" spans="1:11" ht="15">
      <c r="A422" s="25" t="s">
        <v>912</v>
      </c>
      <c r="B422" s="244">
        <v>7.2500000000000098</v>
      </c>
      <c r="C422" s="244" t="s">
        <v>184</v>
      </c>
      <c r="D422" s="119">
        <v>1</v>
      </c>
      <c r="E422" s="243" t="s">
        <v>46</v>
      </c>
      <c r="F422" s="350">
        <v>36000</v>
      </c>
      <c r="G422" s="102">
        <f t="shared" si="80"/>
        <v>36000</v>
      </c>
      <c r="I422" s="346">
        <v>1</v>
      </c>
      <c r="J422" s="69" t="b">
        <f t="shared" si="72"/>
        <v>1</v>
      </c>
      <c r="K422" s="344">
        <v>36000</v>
      </c>
    </row>
    <row r="423" spans="1:11" ht="15">
      <c r="A423" s="25" t="s">
        <v>913</v>
      </c>
      <c r="B423" s="281">
        <v>8</v>
      </c>
      <c r="C423" s="240" t="s">
        <v>240</v>
      </c>
      <c r="D423" s="119">
        <v>1</v>
      </c>
      <c r="E423" s="243" t="s">
        <v>46</v>
      </c>
      <c r="F423" s="350">
        <v>23554.18</v>
      </c>
      <c r="G423" s="102">
        <f t="shared" si="80"/>
        <v>23554.18</v>
      </c>
      <c r="I423" s="346">
        <v>1</v>
      </c>
      <c r="J423" s="69" t="b">
        <f t="shared" si="72"/>
        <v>1</v>
      </c>
      <c r="K423" s="344">
        <v>23554.18</v>
      </c>
    </row>
    <row r="424" spans="1:11" ht="15">
      <c r="A424" s="25" t="s">
        <v>914</v>
      </c>
      <c r="B424" s="281">
        <v>9</v>
      </c>
      <c r="C424" s="240" t="s">
        <v>142</v>
      </c>
      <c r="D424" s="224">
        <v>38</v>
      </c>
      <c r="E424" s="120" t="s">
        <v>61</v>
      </c>
      <c r="F424" s="350">
        <v>1283.01</v>
      </c>
      <c r="G424" s="102">
        <f t="shared" si="80"/>
        <v>48754.38</v>
      </c>
      <c r="I424" s="346">
        <v>38</v>
      </c>
      <c r="J424" s="69" t="b">
        <f t="shared" si="72"/>
        <v>1</v>
      </c>
      <c r="K424" s="344">
        <v>1283.01</v>
      </c>
    </row>
    <row r="425" spans="1:11" ht="15">
      <c r="A425" s="25" t="s">
        <v>915</v>
      </c>
      <c r="B425" s="281">
        <v>10</v>
      </c>
      <c r="C425" s="281" t="s">
        <v>107</v>
      </c>
      <c r="D425" s="119"/>
      <c r="E425" s="243"/>
      <c r="F425" s="350"/>
      <c r="G425" s="109"/>
      <c r="I425" s="347"/>
      <c r="J425" s="69" t="b">
        <f t="shared" si="72"/>
        <v>1</v>
      </c>
      <c r="K425" s="344"/>
    </row>
    <row r="426" spans="1:11" ht="15">
      <c r="A426" s="25" t="s">
        <v>916</v>
      </c>
      <c r="B426" s="244">
        <v>10.1</v>
      </c>
      <c r="C426" s="244" t="s">
        <v>185</v>
      </c>
      <c r="D426" s="119">
        <v>1</v>
      </c>
      <c r="E426" s="243" t="s">
        <v>35</v>
      </c>
      <c r="F426" s="350">
        <v>551225.38</v>
      </c>
      <c r="G426" s="102">
        <f t="shared" ref="G426:G433" si="81">ROUND(F426*D426,2)</f>
        <v>551225.38</v>
      </c>
      <c r="I426" s="346">
        <v>1</v>
      </c>
      <c r="J426" s="69" t="b">
        <f t="shared" ref="J426:J489" si="82">I426=D426</f>
        <v>1</v>
      </c>
      <c r="K426" s="344">
        <v>551225.38</v>
      </c>
    </row>
    <row r="427" spans="1:11" ht="15">
      <c r="A427" s="25" t="s">
        <v>917</v>
      </c>
      <c r="B427" s="244">
        <v>10.199999999999999</v>
      </c>
      <c r="C427" s="244" t="s">
        <v>186</v>
      </c>
      <c r="D427" s="119">
        <v>1</v>
      </c>
      <c r="E427" s="243" t="s">
        <v>35</v>
      </c>
      <c r="F427" s="350">
        <v>428225.38</v>
      </c>
      <c r="G427" s="102">
        <f t="shared" si="81"/>
        <v>428225.38</v>
      </c>
      <c r="I427" s="346">
        <v>1</v>
      </c>
      <c r="J427" s="69" t="b">
        <f t="shared" si="82"/>
        <v>1</v>
      </c>
      <c r="K427" s="344">
        <v>428225.38</v>
      </c>
    </row>
    <row r="428" spans="1:11" ht="15">
      <c r="A428" s="25" t="s">
        <v>918</v>
      </c>
      <c r="B428" s="244">
        <v>10.3</v>
      </c>
      <c r="C428" s="244" t="s">
        <v>187</v>
      </c>
      <c r="D428" s="119">
        <v>1</v>
      </c>
      <c r="E428" s="243" t="s">
        <v>35</v>
      </c>
      <c r="F428" s="350">
        <v>16524.16</v>
      </c>
      <c r="G428" s="102">
        <f t="shared" si="81"/>
        <v>16524.16</v>
      </c>
      <c r="I428" s="346">
        <v>1</v>
      </c>
      <c r="J428" s="69" t="b">
        <f t="shared" si="82"/>
        <v>1</v>
      </c>
      <c r="K428" s="344">
        <v>16524.16</v>
      </c>
    </row>
    <row r="429" spans="1:11" ht="15">
      <c r="A429" s="25" t="s">
        <v>919</v>
      </c>
      <c r="B429" s="244">
        <v>10.4</v>
      </c>
      <c r="C429" s="242" t="s">
        <v>192</v>
      </c>
      <c r="D429" s="224">
        <v>1</v>
      </c>
      <c r="E429" s="225" t="s">
        <v>56</v>
      </c>
      <c r="F429" s="350">
        <v>3250</v>
      </c>
      <c r="G429" s="102">
        <f t="shared" si="81"/>
        <v>3250</v>
      </c>
      <c r="I429" s="346">
        <v>1</v>
      </c>
      <c r="J429" s="69" t="b">
        <f t="shared" si="82"/>
        <v>1</v>
      </c>
      <c r="K429" s="344">
        <v>3250</v>
      </c>
    </row>
    <row r="430" spans="1:11" ht="25.5">
      <c r="A430" s="25" t="s">
        <v>920</v>
      </c>
      <c r="B430" s="281">
        <v>11</v>
      </c>
      <c r="C430" s="251" t="s">
        <v>399</v>
      </c>
      <c r="D430" s="119">
        <v>1</v>
      </c>
      <c r="E430" s="243" t="s">
        <v>6</v>
      </c>
      <c r="F430" s="350">
        <v>145074.22</v>
      </c>
      <c r="G430" s="102">
        <f t="shared" si="81"/>
        <v>145074.22</v>
      </c>
      <c r="I430" s="346">
        <v>1</v>
      </c>
      <c r="J430" s="69" t="b">
        <f t="shared" si="82"/>
        <v>1</v>
      </c>
      <c r="K430" s="344">
        <v>145074.22</v>
      </c>
    </row>
    <row r="431" spans="1:11" ht="15">
      <c r="A431" s="25" t="s">
        <v>921</v>
      </c>
      <c r="B431" s="281">
        <v>12</v>
      </c>
      <c r="C431" s="223" t="s">
        <v>322</v>
      </c>
      <c r="D431" s="119">
        <v>1</v>
      </c>
      <c r="E431" s="243" t="s">
        <v>35</v>
      </c>
      <c r="F431" s="350">
        <v>18650</v>
      </c>
      <c r="G431" s="102">
        <f t="shared" si="81"/>
        <v>18650</v>
      </c>
      <c r="I431" s="346">
        <v>1</v>
      </c>
      <c r="J431" s="69" t="b">
        <f t="shared" si="82"/>
        <v>1</v>
      </c>
      <c r="K431" s="344">
        <v>18650</v>
      </c>
    </row>
    <row r="432" spans="1:11" ht="15">
      <c r="A432" s="25" t="s">
        <v>922</v>
      </c>
      <c r="B432" s="222">
        <v>13</v>
      </c>
      <c r="C432" s="223" t="s">
        <v>321</v>
      </c>
      <c r="D432" s="119">
        <v>350</v>
      </c>
      <c r="E432" s="120" t="s">
        <v>61</v>
      </c>
      <c r="F432" s="350">
        <v>230.51</v>
      </c>
      <c r="G432" s="102">
        <f t="shared" si="81"/>
        <v>80678.5</v>
      </c>
      <c r="I432" s="346">
        <v>350</v>
      </c>
      <c r="J432" s="69" t="b">
        <f t="shared" si="82"/>
        <v>1</v>
      </c>
      <c r="K432" s="344">
        <v>230.51</v>
      </c>
    </row>
    <row r="433" spans="1:11" ht="25.5">
      <c r="A433" s="25" t="s">
        <v>923</v>
      </c>
      <c r="B433" s="281">
        <v>14</v>
      </c>
      <c r="C433" s="109" t="s">
        <v>75</v>
      </c>
      <c r="D433" s="119">
        <v>1</v>
      </c>
      <c r="E433" s="243" t="s">
        <v>35</v>
      </c>
      <c r="F433" s="350">
        <v>56653.760000000002</v>
      </c>
      <c r="G433" s="102">
        <f t="shared" si="81"/>
        <v>56653.760000000002</v>
      </c>
      <c r="I433" s="346">
        <v>1</v>
      </c>
      <c r="J433" s="69" t="b">
        <f t="shared" si="82"/>
        <v>1</v>
      </c>
      <c r="K433" s="344">
        <v>56653.760000000002</v>
      </c>
    </row>
    <row r="434" spans="1:11" ht="15">
      <c r="A434" s="25" t="s">
        <v>924</v>
      </c>
      <c r="B434" s="222">
        <v>15</v>
      </c>
      <c r="C434" s="223" t="s">
        <v>111</v>
      </c>
      <c r="D434" s="259"/>
      <c r="E434" s="225"/>
      <c r="F434" s="350"/>
      <c r="G434" s="258"/>
      <c r="I434" s="347"/>
      <c r="J434" s="69" t="b">
        <f t="shared" si="82"/>
        <v>1</v>
      </c>
      <c r="K434" s="344"/>
    </row>
    <row r="435" spans="1:11" ht="15">
      <c r="A435" s="25" t="s">
        <v>925</v>
      </c>
      <c r="B435" s="260">
        <v>15.1</v>
      </c>
      <c r="C435" s="234" t="s">
        <v>40</v>
      </c>
      <c r="D435" s="261">
        <v>200</v>
      </c>
      <c r="E435" s="262" t="s">
        <v>8</v>
      </c>
      <c r="F435" s="350">
        <v>117.62</v>
      </c>
      <c r="G435" s="102">
        <f>ROUND(F435*D435,2)</f>
        <v>23524</v>
      </c>
      <c r="I435" s="346">
        <v>200</v>
      </c>
      <c r="J435" s="69" t="b">
        <f t="shared" si="82"/>
        <v>1</v>
      </c>
      <c r="K435" s="344">
        <v>275.26</v>
      </c>
    </row>
    <row r="436" spans="1:11" ht="15">
      <c r="A436" s="25" t="s">
        <v>926</v>
      </c>
      <c r="B436" s="263">
        <v>15.2</v>
      </c>
      <c r="C436" s="264" t="s">
        <v>9</v>
      </c>
      <c r="D436" s="265"/>
      <c r="E436" s="266"/>
      <c r="F436" s="350"/>
      <c r="G436" s="258"/>
      <c r="I436" s="347"/>
      <c r="J436" s="69" t="b">
        <f t="shared" si="82"/>
        <v>1</v>
      </c>
      <c r="K436" s="344"/>
    </row>
    <row r="437" spans="1:11" ht="15">
      <c r="A437" s="25" t="s">
        <v>927</v>
      </c>
      <c r="B437" s="260" t="s">
        <v>241</v>
      </c>
      <c r="C437" s="234" t="s">
        <v>195</v>
      </c>
      <c r="D437" s="265">
        <v>80.06</v>
      </c>
      <c r="E437" s="243" t="s">
        <v>65</v>
      </c>
      <c r="F437" s="350">
        <v>442.3</v>
      </c>
      <c r="G437" s="102">
        <f t="shared" ref="G437:G439" si="83">ROUND(F437*D437,2)</f>
        <v>35410.54</v>
      </c>
      <c r="I437" s="346">
        <v>80.06</v>
      </c>
      <c r="J437" s="69" t="b">
        <f t="shared" si="82"/>
        <v>1</v>
      </c>
      <c r="K437" s="344">
        <v>442.3</v>
      </c>
    </row>
    <row r="438" spans="1:11" ht="15">
      <c r="A438" s="25" t="s">
        <v>928</v>
      </c>
      <c r="B438" s="113" t="s">
        <v>242</v>
      </c>
      <c r="C438" s="234" t="s">
        <v>196</v>
      </c>
      <c r="D438" s="265">
        <v>32.1</v>
      </c>
      <c r="E438" s="243" t="s">
        <v>43</v>
      </c>
      <c r="F438" s="350">
        <v>492.21</v>
      </c>
      <c r="G438" s="102">
        <f t="shared" si="83"/>
        <v>15799.94</v>
      </c>
      <c r="I438" s="346">
        <v>32.1</v>
      </c>
      <c r="J438" s="69" t="b">
        <f t="shared" si="82"/>
        <v>1</v>
      </c>
      <c r="K438" s="344">
        <v>492.21</v>
      </c>
    </row>
    <row r="439" spans="1:11" ht="15">
      <c r="A439" s="25" t="s">
        <v>929</v>
      </c>
      <c r="B439" s="304" t="s">
        <v>243</v>
      </c>
      <c r="C439" s="305" t="s">
        <v>197</v>
      </c>
      <c r="D439" s="306">
        <v>57.55</v>
      </c>
      <c r="E439" s="278" t="s">
        <v>62</v>
      </c>
      <c r="F439" s="350">
        <v>320.39999999999998</v>
      </c>
      <c r="G439" s="102">
        <f t="shared" si="83"/>
        <v>18439.02</v>
      </c>
      <c r="I439" s="346">
        <v>57.55</v>
      </c>
      <c r="J439" s="69" t="b">
        <f t="shared" si="82"/>
        <v>1</v>
      </c>
      <c r="K439" s="344">
        <v>320.39999999999998</v>
      </c>
    </row>
    <row r="440" spans="1:11" ht="15">
      <c r="A440" s="25" t="s">
        <v>930</v>
      </c>
      <c r="B440" s="263">
        <v>15.3</v>
      </c>
      <c r="C440" s="264" t="s">
        <v>224</v>
      </c>
      <c r="D440" s="265"/>
      <c r="E440" s="266"/>
      <c r="F440" s="350"/>
      <c r="G440" s="258"/>
      <c r="I440" s="347"/>
      <c r="J440" s="69" t="b">
        <f t="shared" si="82"/>
        <v>1</v>
      </c>
      <c r="K440" s="344"/>
    </row>
    <row r="441" spans="1:11" ht="15">
      <c r="A441" s="25" t="s">
        <v>931</v>
      </c>
      <c r="B441" s="260" t="s">
        <v>244</v>
      </c>
      <c r="C441" s="234" t="s">
        <v>392</v>
      </c>
      <c r="D441" s="265">
        <v>18.68</v>
      </c>
      <c r="E441" s="243" t="s">
        <v>43</v>
      </c>
      <c r="F441" s="350">
        <v>10021.950000000001</v>
      </c>
      <c r="G441" s="102">
        <f t="shared" ref="G441:G445" si="84">ROUND(F441*D441,2)</f>
        <v>187210.03</v>
      </c>
      <c r="I441" s="346">
        <v>18.68</v>
      </c>
      <c r="J441" s="69" t="b">
        <f t="shared" si="82"/>
        <v>1</v>
      </c>
      <c r="K441" s="344">
        <v>10021.950000000001</v>
      </c>
    </row>
    <row r="442" spans="1:11" ht="27">
      <c r="A442" s="25" t="s">
        <v>932</v>
      </c>
      <c r="B442" s="260" t="s">
        <v>245</v>
      </c>
      <c r="C442" s="234" t="s">
        <v>400</v>
      </c>
      <c r="D442" s="265">
        <v>4.5</v>
      </c>
      <c r="E442" s="243" t="s">
        <v>43</v>
      </c>
      <c r="F442" s="350">
        <v>14933.24</v>
      </c>
      <c r="G442" s="102">
        <f t="shared" si="84"/>
        <v>67199.58</v>
      </c>
      <c r="I442" s="346">
        <v>4.5</v>
      </c>
      <c r="J442" s="69" t="b">
        <f t="shared" si="82"/>
        <v>1</v>
      </c>
      <c r="K442" s="344">
        <v>14933.24</v>
      </c>
    </row>
    <row r="443" spans="1:11" ht="15">
      <c r="A443" s="25" t="s">
        <v>933</v>
      </c>
      <c r="B443" s="260" t="s">
        <v>246</v>
      </c>
      <c r="C443" s="234" t="s">
        <v>394</v>
      </c>
      <c r="D443" s="265">
        <v>3.6</v>
      </c>
      <c r="E443" s="243" t="s">
        <v>43</v>
      </c>
      <c r="F443" s="350">
        <v>43274.18</v>
      </c>
      <c r="G443" s="102">
        <f t="shared" si="84"/>
        <v>155787.04999999999</v>
      </c>
      <c r="I443" s="346">
        <v>3.6</v>
      </c>
      <c r="J443" s="69" t="b">
        <f t="shared" si="82"/>
        <v>1</v>
      </c>
      <c r="K443" s="344">
        <v>43274.18</v>
      </c>
    </row>
    <row r="444" spans="1:11" ht="15">
      <c r="A444" s="25" t="s">
        <v>934</v>
      </c>
      <c r="B444" s="260" t="s">
        <v>247</v>
      </c>
      <c r="C444" s="234" t="s">
        <v>401</v>
      </c>
      <c r="D444" s="265">
        <v>7.44</v>
      </c>
      <c r="E444" s="243" t="s">
        <v>43</v>
      </c>
      <c r="F444" s="350">
        <v>24334.400000000001</v>
      </c>
      <c r="G444" s="102">
        <f t="shared" si="84"/>
        <v>181047.94</v>
      </c>
      <c r="I444" s="346">
        <v>7.44</v>
      </c>
      <c r="J444" s="69" t="b">
        <f t="shared" si="82"/>
        <v>1</v>
      </c>
      <c r="K444" s="344">
        <v>24334.400000000001</v>
      </c>
    </row>
    <row r="445" spans="1:11" ht="27">
      <c r="A445" s="25" t="s">
        <v>935</v>
      </c>
      <c r="B445" s="260" t="s">
        <v>248</v>
      </c>
      <c r="C445" s="234" t="s">
        <v>402</v>
      </c>
      <c r="D445" s="265">
        <v>1.51</v>
      </c>
      <c r="E445" s="243" t="s">
        <v>43</v>
      </c>
      <c r="F445" s="350">
        <v>26456.33</v>
      </c>
      <c r="G445" s="102">
        <f t="shared" si="84"/>
        <v>39949.06</v>
      </c>
      <c r="I445" s="346">
        <v>1.51</v>
      </c>
      <c r="J445" s="69" t="b">
        <f t="shared" si="82"/>
        <v>1</v>
      </c>
      <c r="K445" s="344">
        <v>26456.33</v>
      </c>
    </row>
    <row r="446" spans="1:11" ht="15">
      <c r="A446" s="25" t="s">
        <v>936</v>
      </c>
      <c r="B446" s="263">
        <v>15.4</v>
      </c>
      <c r="C446" s="264" t="s">
        <v>103</v>
      </c>
      <c r="D446" s="265"/>
      <c r="E446" s="266"/>
      <c r="F446" s="350"/>
      <c r="G446" s="258"/>
      <c r="I446" s="347"/>
      <c r="J446" s="69" t="b">
        <f t="shared" si="82"/>
        <v>1</v>
      </c>
      <c r="K446" s="344"/>
    </row>
    <row r="447" spans="1:11" ht="15">
      <c r="A447" s="25" t="s">
        <v>937</v>
      </c>
      <c r="B447" s="260" t="s">
        <v>249</v>
      </c>
      <c r="C447" s="234" t="s">
        <v>319</v>
      </c>
      <c r="D447" s="265">
        <v>111.6</v>
      </c>
      <c r="E447" s="120" t="s">
        <v>61</v>
      </c>
      <c r="F447" s="350">
        <v>1301.33</v>
      </c>
      <c r="G447" s="102">
        <f t="shared" ref="G447:G448" si="85">ROUND(F447*D447,2)</f>
        <v>145228.43</v>
      </c>
      <c r="I447" s="346">
        <v>111.6</v>
      </c>
      <c r="J447" s="69" t="b">
        <f t="shared" si="82"/>
        <v>1</v>
      </c>
      <c r="K447" s="344">
        <v>1301.33</v>
      </c>
    </row>
    <row r="448" spans="1:11" ht="15">
      <c r="A448" s="25" t="s">
        <v>938</v>
      </c>
      <c r="B448" s="260" t="s">
        <v>250</v>
      </c>
      <c r="C448" s="234" t="s">
        <v>320</v>
      </c>
      <c r="D448" s="265">
        <v>297.60000000000002</v>
      </c>
      <c r="E448" s="120" t="s">
        <v>61</v>
      </c>
      <c r="F448" s="350">
        <v>1438.66</v>
      </c>
      <c r="G448" s="102">
        <f t="shared" si="85"/>
        <v>428145.22</v>
      </c>
      <c r="I448" s="346">
        <v>297.60000000000002</v>
      </c>
      <c r="J448" s="69" t="b">
        <f t="shared" si="82"/>
        <v>1</v>
      </c>
      <c r="K448" s="344">
        <v>1438.66</v>
      </c>
    </row>
    <row r="449" spans="1:11" ht="15">
      <c r="A449" s="25" t="s">
        <v>939</v>
      </c>
      <c r="B449" s="263">
        <v>15.5</v>
      </c>
      <c r="C449" s="264" t="s">
        <v>124</v>
      </c>
      <c r="D449" s="265"/>
      <c r="E449" s="266"/>
      <c r="F449" s="350"/>
      <c r="G449" s="258"/>
      <c r="I449" s="347"/>
      <c r="J449" s="69" t="b">
        <f t="shared" si="82"/>
        <v>1</v>
      </c>
      <c r="K449" s="344"/>
    </row>
    <row r="450" spans="1:11" ht="15">
      <c r="A450" s="25" t="s">
        <v>940</v>
      </c>
      <c r="B450" s="260" t="s">
        <v>251</v>
      </c>
      <c r="C450" s="109" t="s">
        <v>225</v>
      </c>
      <c r="D450" s="265">
        <v>185.2</v>
      </c>
      <c r="E450" s="120" t="s">
        <v>61</v>
      </c>
      <c r="F450" s="350">
        <v>77.78</v>
      </c>
      <c r="G450" s="102">
        <f t="shared" ref="G450:G452" si="86">ROUND(F450*D450,2)</f>
        <v>14404.86</v>
      </c>
      <c r="I450" s="346">
        <v>185.2</v>
      </c>
      <c r="J450" s="69" t="b">
        <f t="shared" si="82"/>
        <v>1</v>
      </c>
      <c r="K450" s="344">
        <v>77.78</v>
      </c>
    </row>
    <row r="451" spans="1:11" ht="15">
      <c r="A451" s="25" t="s">
        <v>941</v>
      </c>
      <c r="B451" s="260" t="s">
        <v>252</v>
      </c>
      <c r="C451" s="109" t="s">
        <v>125</v>
      </c>
      <c r="D451" s="265">
        <v>185.2</v>
      </c>
      <c r="E451" s="120" t="s">
        <v>61</v>
      </c>
      <c r="F451" s="350">
        <v>488</v>
      </c>
      <c r="G451" s="102">
        <f t="shared" si="86"/>
        <v>90377.600000000006</v>
      </c>
      <c r="I451" s="346">
        <v>185.2</v>
      </c>
      <c r="J451" s="69" t="b">
        <f t="shared" si="82"/>
        <v>1</v>
      </c>
      <c r="K451" s="344">
        <v>488</v>
      </c>
    </row>
    <row r="452" spans="1:11" ht="15">
      <c r="A452" s="25" t="s">
        <v>942</v>
      </c>
      <c r="B452" s="260" t="s">
        <v>253</v>
      </c>
      <c r="C452" s="244" t="s">
        <v>45</v>
      </c>
      <c r="D452" s="265">
        <v>1104</v>
      </c>
      <c r="E452" s="266" t="s">
        <v>8</v>
      </c>
      <c r="F452" s="350">
        <v>101.47</v>
      </c>
      <c r="G452" s="102">
        <f t="shared" si="86"/>
        <v>112022.88</v>
      </c>
      <c r="I452" s="346">
        <v>1104</v>
      </c>
      <c r="J452" s="69" t="b">
        <f t="shared" si="82"/>
        <v>1</v>
      </c>
      <c r="K452" s="344">
        <v>101.47</v>
      </c>
    </row>
    <row r="453" spans="1:11" ht="15">
      <c r="A453" s="25" t="s">
        <v>943</v>
      </c>
      <c r="B453" s="263">
        <v>15.6</v>
      </c>
      <c r="C453" s="264" t="s">
        <v>126</v>
      </c>
      <c r="D453" s="265"/>
      <c r="E453" s="266"/>
      <c r="F453" s="350"/>
      <c r="G453" s="258"/>
      <c r="I453" s="347"/>
      <c r="J453" s="69" t="b">
        <f t="shared" si="82"/>
        <v>1</v>
      </c>
      <c r="K453" s="344"/>
    </row>
    <row r="454" spans="1:11" ht="15">
      <c r="A454" s="25" t="s">
        <v>944</v>
      </c>
      <c r="B454" s="260" t="s">
        <v>255</v>
      </c>
      <c r="C454" s="109" t="s">
        <v>127</v>
      </c>
      <c r="D454" s="265">
        <v>185.2</v>
      </c>
      <c r="E454" s="120" t="s">
        <v>61</v>
      </c>
      <c r="F454" s="350">
        <v>424.83</v>
      </c>
      <c r="G454" s="102">
        <f t="shared" ref="G454:G457" si="87">ROUND(F454*D454,2)</f>
        <v>78678.52</v>
      </c>
      <c r="I454" s="346">
        <v>185.2</v>
      </c>
      <c r="J454" s="69" t="b">
        <f t="shared" si="82"/>
        <v>1</v>
      </c>
      <c r="K454" s="344">
        <v>424.83</v>
      </c>
    </row>
    <row r="455" spans="1:11" ht="15">
      <c r="A455" s="25" t="s">
        <v>945</v>
      </c>
      <c r="B455" s="260" t="s">
        <v>254</v>
      </c>
      <c r="C455" s="109" t="s">
        <v>128</v>
      </c>
      <c r="D455" s="265">
        <v>185.2</v>
      </c>
      <c r="E455" s="120" t="s">
        <v>61</v>
      </c>
      <c r="F455" s="350">
        <v>386.58</v>
      </c>
      <c r="G455" s="102">
        <f t="shared" si="87"/>
        <v>71594.62</v>
      </c>
      <c r="I455" s="346">
        <v>185.2</v>
      </c>
      <c r="J455" s="69" t="b">
        <f t="shared" si="82"/>
        <v>1</v>
      </c>
      <c r="K455" s="344">
        <v>386.58</v>
      </c>
    </row>
    <row r="456" spans="1:11" ht="63.75">
      <c r="A456" s="25" t="s">
        <v>946</v>
      </c>
      <c r="B456" s="263">
        <v>15.7</v>
      </c>
      <c r="C456" s="114" t="s">
        <v>341</v>
      </c>
      <c r="D456" s="265">
        <v>196</v>
      </c>
      <c r="E456" s="266" t="s">
        <v>8</v>
      </c>
      <c r="F456" s="350">
        <v>1945.09</v>
      </c>
      <c r="G456" s="102">
        <f t="shared" si="87"/>
        <v>381237.64</v>
      </c>
      <c r="I456" s="346">
        <v>196</v>
      </c>
      <c r="J456" s="69" t="b">
        <f t="shared" si="82"/>
        <v>1</v>
      </c>
      <c r="K456" s="344">
        <v>1945.09</v>
      </c>
    </row>
    <row r="457" spans="1:11" ht="38.25">
      <c r="A457" s="25" t="s">
        <v>947</v>
      </c>
      <c r="B457" s="270">
        <v>15.8</v>
      </c>
      <c r="C457" s="234" t="s">
        <v>342</v>
      </c>
      <c r="D457" s="119">
        <v>1</v>
      </c>
      <c r="E457" s="271" t="s">
        <v>35</v>
      </c>
      <c r="F457" s="350">
        <v>98442.08</v>
      </c>
      <c r="G457" s="102">
        <f t="shared" si="87"/>
        <v>98442.08</v>
      </c>
      <c r="I457" s="346">
        <v>1</v>
      </c>
      <c r="J457" s="69" t="b">
        <f t="shared" si="82"/>
        <v>1</v>
      </c>
      <c r="K457" s="344">
        <v>98442.08</v>
      </c>
    </row>
    <row r="458" spans="1:11" ht="27">
      <c r="A458" s="25" t="s">
        <v>949</v>
      </c>
      <c r="B458" s="272" t="s">
        <v>277</v>
      </c>
      <c r="C458" s="205" t="s">
        <v>403</v>
      </c>
      <c r="D458" s="119"/>
      <c r="E458" s="120"/>
      <c r="F458" s="350"/>
      <c r="G458" s="109"/>
      <c r="I458" s="347"/>
      <c r="J458" s="69" t="b">
        <f t="shared" si="82"/>
        <v>1</v>
      </c>
      <c r="K458" s="344"/>
    </row>
    <row r="459" spans="1:11" ht="15">
      <c r="A459" s="25" t="s">
        <v>950</v>
      </c>
      <c r="B459" s="117">
        <v>1</v>
      </c>
      <c r="C459" s="123" t="s">
        <v>16</v>
      </c>
      <c r="D459" s="119"/>
      <c r="E459" s="120"/>
      <c r="F459" s="350"/>
      <c r="G459" s="109"/>
      <c r="I459" s="347"/>
      <c r="J459" s="69" t="b">
        <f t="shared" si="82"/>
        <v>1</v>
      </c>
      <c r="K459" s="344"/>
    </row>
    <row r="460" spans="1:11" ht="15">
      <c r="A460" s="25" t="s">
        <v>951</v>
      </c>
      <c r="B460" s="274" t="s">
        <v>37</v>
      </c>
      <c r="C460" s="119" t="s">
        <v>206</v>
      </c>
      <c r="D460" s="119">
        <v>1302.68</v>
      </c>
      <c r="E460" s="120" t="s">
        <v>8</v>
      </c>
      <c r="F460" s="350">
        <v>117.62</v>
      </c>
      <c r="G460" s="102">
        <f>ROUND(F460*D460,2)</f>
        <v>153221.22</v>
      </c>
      <c r="I460" s="346">
        <v>1302.68</v>
      </c>
      <c r="J460" s="69" t="b">
        <f t="shared" si="82"/>
        <v>1</v>
      </c>
      <c r="K460" s="344">
        <v>275.26</v>
      </c>
    </row>
    <row r="461" spans="1:11" ht="15">
      <c r="A461" s="25" t="s">
        <v>952</v>
      </c>
      <c r="B461" s="117">
        <v>2</v>
      </c>
      <c r="C461" s="205" t="s">
        <v>9</v>
      </c>
      <c r="D461" s="205"/>
      <c r="E461" s="205"/>
      <c r="F461" s="350"/>
      <c r="G461" s="109"/>
      <c r="I461" s="347"/>
      <c r="J461" s="69" t="b">
        <f t="shared" si="82"/>
        <v>1</v>
      </c>
      <c r="K461" s="344"/>
    </row>
    <row r="462" spans="1:11" ht="15">
      <c r="A462" s="25" t="s">
        <v>953</v>
      </c>
      <c r="B462" s="108">
        <f>+B461+0.1</f>
        <v>2.1</v>
      </c>
      <c r="C462" s="109" t="s">
        <v>63</v>
      </c>
      <c r="D462" s="109">
        <v>1550.19</v>
      </c>
      <c r="E462" s="110" t="s">
        <v>65</v>
      </c>
      <c r="F462" s="350">
        <v>172.25</v>
      </c>
      <c r="G462" s="102">
        <f t="shared" ref="G462:G466" si="88">ROUND(F462*D462,2)</f>
        <v>267020.23</v>
      </c>
      <c r="I462" s="346">
        <v>1550.19</v>
      </c>
      <c r="J462" s="69" t="b">
        <f t="shared" si="82"/>
        <v>1</v>
      </c>
      <c r="K462" s="344">
        <v>401.91</v>
      </c>
    </row>
    <row r="463" spans="1:11" ht="15">
      <c r="A463" s="25" t="s">
        <v>954</v>
      </c>
      <c r="B463" s="108">
        <f>+B462+0.1</f>
        <v>2.2000000000000002</v>
      </c>
      <c r="C463" s="109" t="s">
        <v>64</v>
      </c>
      <c r="D463" s="109">
        <v>146.55000000000001</v>
      </c>
      <c r="E463" s="120" t="s">
        <v>66</v>
      </c>
      <c r="F463" s="350">
        <v>1509.13</v>
      </c>
      <c r="G463" s="102">
        <f t="shared" si="88"/>
        <v>221163</v>
      </c>
      <c r="I463" s="346">
        <v>146.55000000000001</v>
      </c>
      <c r="J463" s="69" t="b">
        <f t="shared" si="82"/>
        <v>1</v>
      </c>
      <c r="K463" s="344">
        <v>1760.13</v>
      </c>
    </row>
    <row r="464" spans="1:11" ht="25.5">
      <c r="A464" s="25" t="s">
        <v>955</v>
      </c>
      <c r="B464" s="108">
        <f>+B463+0.1</f>
        <v>2.2999999999999998</v>
      </c>
      <c r="C464" s="109" t="s">
        <v>343</v>
      </c>
      <c r="D464" s="109">
        <v>296.27</v>
      </c>
      <c r="E464" s="120" t="s">
        <v>62</v>
      </c>
      <c r="F464" s="350">
        <v>628.92999999999995</v>
      </c>
      <c r="G464" s="102">
        <f t="shared" si="88"/>
        <v>186333.09</v>
      </c>
      <c r="I464" s="346">
        <v>296.27</v>
      </c>
      <c r="J464" s="69" t="b">
        <f t="shared" si="82"/>
        <v>1</v>
      </c>
      <c r="K464" s="344">
        <v>628.92999999999995</v>
      </c>
    </row>
    <row r="465" spans="1:11" ht="25.5">
      <c r="A465" s="25" t="s">
        <v>956</v>
      </c>
      <c r="B465" s="108">
        <f>+B464+0.1</f>
        <v>2.4</v>
      </c>
      <c r="C465" s="109" t="s">
        <v>48</v>
      </c>
      <c r="D465" s="109">
        <v>1234.46</v>
      </c>
      <c r="E465" s="110" t="s">
        <v>67</v>
      </c>
      <c r="F465" s="350">
        <v>143.77000000000001</v>
      </c>
      <c r="G465" s="102">
        <f t="shared" si="88"/>
        <v>177478.31</v>
      </c>
      <c r="I465" s="346">
        <v>1234.46</v>
      </c>
      <c r="J465" s="69" t="b">
        <f t="shared" si="82"/>
        <v>1</v>
      </c>
      <c r="K465" s="344">
        <v>143.77000000000001</v>
      </c>
    </row>
    <row r="466" spans="1:11" ht="15">
      <c r="A466" s="25" t="s">
        <v>957</v>
      </c>
      <c r="B466" s="108">
        <f>+B465+0.1</f>
        <v>2.5</v>
      </c>
      <c r="C466" s="119" t="s">
        <v>264</v>
      </c>
      <c r="D466" s="109">
        <v>690.93</v>
      </c>
      <c r="E466" s="110" t="s">
        <v>62</v>
      </c>
      <c r="F466" s="350">
        <v>320.39999999999998</v>
      </c>
      <c r="G466" s="102">
        <f t="shared" si="88"/>
        <v>221373.97</v>
      </c>
      <c r="I466" s="346">
        <v>690.93</v>
      </c>
      <c r="J466" s="69" t="b">
        <f t="shared" si="82"/>
        <v>1</v>
      </c>
      <c r="K466" s="344">
        <v>320.39999999999998</v>
      </c>
    </row>
    <row r="467" spans="1:11" ht="15">
      <c r="A467" s="25" t="s">
        <v>958</v>
      </c>
      <c r="B467" s="117">
        <v>3</v>
      </c>
      <c r="C467" s="205" t="s">
        <v>38</v>
      </c>
      <c r="D467" s="205"/>
      <c r="E467" s="205"/>
      <c r="F467" s="350"/>
      <c r="G467" s="109"/>
      <c r="I467" s="347"/>
      <c r="J467" s="69" t="b">
        <f t="shared" si="82"/>
        <v>1</v>
      </c>
      <c r="K467" s="344"/>
    </row>
    <row r="468" spans="1:11" ht="25.5">
      <c r="A468" s="25" t="s">
        <v>959</v>
      </c>
      <c r="B468" s="108">
        <f>+B467+0.1</f>
        <v>3.1</v>
      </c>
      <c r="C468" s="109" t="s">
        <v>69</v>
      </c>
      <c r="D468" s="109">
        <v>1354.79</v>
      </c>
      <c r="E468" s="110" t="s">
        <v>8</v>
      </c>
      <c r="F468" s="350">
        <v>5297.25</v>
      </c>
      <c r="G468" s="102">
        <f>ROUND(F468*D468,2)</f>
        <v>7176661.3300000001</v>
      </c>
      <c r="I468" s="346">
        <v>1354.79</v>
      </c>
      <c r="J468" s="69" t="b">
        <f t="shared" si="82"/>
        <v>1</v>
      </c>
      <c r="K468" s="344">
        <v>6758.23</v>
      </c>
    </row>
    <row r="469" spans="1:11" ht="15">
      <c r="A469" s="25" t="s">
        <v>960</v>
      </c>
      <c r="B469" s="117">
        <v>4</v>
      </c>
      <c r="C469" s="205" t="s">
        <v>39</v>
      </c>
      <c r="D469" s="119"/>
      <c r="E469" s="120"/>
      <c r="F469" s="350"/>
      <c r="G469" s="109"/>
      <c r="I469" s="347"/>
      <c r="J469" s="69" t="b">
        <f t="shared" si="82"/>
        <v>1</v>
      </c>
      <c r="K469" s="344"/>
    </row>
    <row r="470" spans="1:11" ht="15">
      <c r="A470" s="25" t="s">
        <v>961</v>
      </c>
      <c r="B470" s="108">
        <f>+B469+0.1</f>
        <v>4.0999999999999996</v>
      </c>
      <c r="C470" s="109" t="s">
        <v>70</v>
      </c>
      <c r="D470" s="119">
        <v>1302.68</v>
      </c>
      <c r="E470" s="110" t="s">
        <v>8</v>
      </c>
      <c r="F470" s="350">
        <v>162.27000000000001</v>
      </c>
      <c r="G470" s="102">
        <f>ROUND(F470*D470,2)</f>
        <v>211385.88</v>
      </c>
      <c r="I470" s="346">
        <v>1302.68</v>
      </c>
      <c r="J470" s="69" t="b">
        <f t="shared" si="82"/>
        <v>1</v>
      </c>
      <c r="K470" s="344">
        <v>162.27000000000001</v>
      </c>
    </row>
    <row r="471" spans="1:11" ht="11.25" customHeight="1">
      <c r="A471" s="25" t="s">
        <v>962</v>
      </c>
      <c r="B471" s="117">
        <v>5</v>
      </c>
      <c r="C471" s="205" t="s">
        <v>71</v>
      </c>
      <c r="D471" s="119"/>
      <c r="E471" s="120"/>
      <c r="F471" s="350"/>
      <c r="G471" s="275"/>
      <c r="I471" s="347"/>
      <c r="J471" s="69" t="b">
        <f t="shared" si="82"/>
        <v>1</v>
      </c>
      <c r="K471" s="344"/>
    </row>
    <row r="472" spans="1:11" ht="15">
      <c r="A472" s="25" t="s">
        <v>963</v>
      </c>
      <c r="B472" s="108">
        <f>+B471+0.1</f>
        <v>5.0999999999999996</v>
      </c>
      <c r="C472" s="109" t="s">
        <v>70</v>
      </c>
      <c r="D472" s="119">
        <v>1302.68</v>
      </c>
      <c r="E472" s="110" t="s">
        <v>8</v>
      </c>
      <c r="F472" s="350">
        <v>216.36</v>
      </c>
      <c r="G472" s="102">
        <f t="shared" ref="G472:G475" si="89">ROUND(F472*D472,2)</f>
        <v>281847.84000000003</v>
      </c>
      <c r="I472" s="346">
        <v>1302.68</v>
      </c>
      <c r="J472" s="69" t="b">
        <f t="shared" si="82"/>
        <v>1</v>
      </c>
      <c r="K472" s="344">
        <v>216.36</v>
      </c>
    </row>
    <row r="473" spans="1:11" ht="38.25">
      <c r="A473" s="25" t="s">
        <v>964</v>
      </c>
      <c r="B473" s="307">
        <v>6</v>
      </c>
      <c r="C473" s="351" t="s">
        <v>210</v>
      </c>
      <c r="D473" s="277">
        <v>15</v>
      </c>
      <c r="E473" s="308" t="s">
        <v>2</v>
      </c>
      <c r="F473" s="352">
        <f>+G468</f>
        <v>7176661.3300000001</v>
      </c>
      <c r="G473" s="102">
        <f t="shared" si="89"/>
        <v>107649919.95</v>
      </c>
      <c r="I473" s="348">
        <v>0.15</v>
      </c>
      <c r="J473" s="69" t="b">
        <f t="shared" si="82"/>
        <v>0</v>
      </c>
      <c r="K473" s="345"/>
    </row>
    <row r="474" spans="1:11" ht="76.5">
      <c r="A474" s="25" t="s">
        <v>965</v>
      </c>
      <c r="B474" s="117">
        <v>7</v>
      </c>
      <c r="C474" s="123" t="s">
        <v>283</v>
      </c>
      <c r="D474" s="119">
        <v>1302.68</v>
      </c>
      <c r="E474" s="120" t="s">
        <v>8</v>
      </c>
      <c r="F474" s="350">
        <v>153.5</v>
      </c>
      <c r="G474" s="102">
        <f t="shared" si="89"/>
        <v>199961.38</v>
      </c>
      <c r="I474" s="346">
        <v>1302.68</v>
      </c>
      <c r="J474" s="69" t="b">
        <f t="shared" si="82"/>
        <v>1</v>
      </c>
      <c r="K474" s="344">
        <v>266.12</v>
      </c>
    </row>
    <row r="475" spans="1:11" ht="25.5">
      <c r="A475" s="25" t="s">
        <v>966</v>
      </c>
      <c r="B475" s="117">
        <v>8</v>
      </c>
      <c r="C475" s="109" t="s">
        <v>75</v>
      </c>
      <c r="D475" s="219">
        <v>1302.68</v>
      </c>
      <c r="E475" s="220" t="s">
        <v>8</v>
      </c>
      <c r="F475" s="350">
        <v>83.81</v>
      </c>
      <c r="G475" s="102">
        <f t="shared" si="89"/>
        <v>109177.61</v>
      </c>
      <c r="I475" s="346">
        <v>1302.68</v>
      </c>
      <c r="J475" s="69" t="b">
        <f t="shared" si="82"/>
        <v>1</v>
      </c>
      <c r="K475" s="344">
        <v>83.81</v>
      </c>
    </row>
    <row r="476" spans="1:11" ht="15">
      <c r="A476" s="25" t="s">
        <v>968</v>
      </c>
      <c r="B476" s="272" t="s">
        <v>349</v>
      </c>
      <c r="C476" s="205" t="s">
        <v>344</v>
      </c>
      <c r="D476" s="119"/>
      <c r="E476" s="120"/>
      <c r="F476" s="350"/>
      <c r="G476" s="109"/>
      <c r="I476" s="347"/>
      <c r="J476" s="69" t="b">
        <f t="shared" si="82"/>
        <v>1</v>
      </c>
      <c r="K476" s="344"/>
    </row>
    <row r="477" spans="1:11" ht="15">
      <c r="A477" s="25" t="s">
        <v>969</v>
      </c>
      <c r="B477" s="117">
        <v>1</v>
      </c>
      <c r="C477" s="123" t="s">
        <v>16</v>
      </c>
      <c r="D477" s="119"/>
      <c r="E477" s="120"/>
      <c r="F477" s="350"/>
      <c r="G477" s="273"/>
      <c r="I477" s="347"/>
      <c r="J477" s="69" t="b">
        <f t="shared" si="82"/>
        <v>1</v>
      </c>
      <c r="K477" s="344"/>
    </row>
    <row r="478" spans="1:11" ht="15">
      <c r="A478" s="25" t="s">
        <v>970</v>
      </c>
      <c r="B478" s="274" t="s">
        <v>37</v>
      </c>
      <c r="C478" s="119" t="s">
        <v>206</v>
      </c>
      <c r="D478" s="119">
        <v>30043.9</v>
      </c>
      <c r="E478" s="120" t="s">
        <v>8</v>
      </c>
      <c r="F478" s="350">
        <v>117.62</v>
      </c>
      <c r="G478" s="102">
        <f>ROUND(F478*D478,2)</f>
        <v>3533763.52</v>
      </c>
      <c r="I478" s="346">
        <v>30043.9</v>
      </c>
      <c r="J478" s="69" t="b">
        <f t="shared" si="82"/>
        <v>1</v>
      </c>
      <c r="K478" s="344">
        <v>275.26</v>
      </c>
    </row>
    <row r="479" spans="1:11" ht="25.5">
      <c r="A479" s="25" t="s">
        <v>971</v>
      </c>
      <c r="B479" s="117">
        <v>2</v>
      </c>
      <c r="C479" s="205" t="s">
        <v>58</v>
      </c>
      <c r="D479" s="119"/>
      <c r="E479" s="120"/>
      <c r="F479" s="350"/>
      <c r="G479" s="109"/>
      <c r="I479" s="347"/>
      <c r="J479" s="69" t="b">
        <f t="shared" si="82"/>
        <v>1</v>
      </c>
      <c r="K479" s="344"/>
    </row>
    <row r="480" spans="1:11" ht="15">
      <c r="A480" s="25" t="s">
        <v>972</v>
      </c>
      <c r="B480" s="108">
        <f>+B479+0.1</f>
        <v>2.1</v>
      </c>
      <c r="C480" s="109" t="s">
        <v>59</v>
      </c>
      <c r="D480" s="119">
        <v>60087.8</v>
      </c>
      <c r="E480" s="120" t="s">
        <v>8</v>
      </c>
      <c r="F480" s="350">
        <v>95.76</v>
      </c>
      <c r="G480" s="102">
        <f t="shared" ref="G480:G482" si="90">ROUND(F480*D480,2)</f>
        <v>5754007.7300000004</v>
      </c>
      <c r="I480" s="346">
        <v>60087.8</v>
      </c>
      <c r="J480" s="69" t="b">
        <f t="shared" si="82"/>
        <v>1</v>
      </c>
      <c r="K480" s="344">
        <v>134.06</v>
      </c>
    </row>
    <row r="481" spans="1:11" ht="15">
      <c r="A481" s="25" t="s">
        <v>973</v>
      </c>
      <c r="B481" s="108">
        <f>+B480+0.1</f>
        <v>2.2000000000000002</v>
      </c>
      <c r="C481" s="119" t="s">
        <v>60</v>
      </c>
      <c r="D481" s="119">
        <v>21218.19</v>
      </c>
      <c r="E481" s="120" t="s">
        <v>61</v>
      </c>
      <c r="F481" s="350">
        <v>12.67</v>
      </c>
      <c r="G481" s="102">
        <f t="shared" si="90"/>
        <v>268834.46999999997</v>
      </c>
      <c r="I481" s="346">
        <v>21218.19</v>
      </c>
      <c r="J481" s="69" t="b">
        <f t="shared" si="82"/>
        <v>1</v>
      </c>
      <c r="K481" s="344">
        <v>12.67</v>
      </c>
    </row>
    <row r="482" spans="1:11" ht="25.5">
      <c r="A482" s="25" t="s">
        <v>974</v>
      </c>
      <c r="B482" s="108">
        <f>+B481+0.1</f>
        <v>2.2999999999999998</v>
      </c>
      <c r="C482" s="242" t="s">
        <v>307</v>
      </c>
      <c r="D482" s="119">
        <v>1379.18</v>
      </c>
      <c r="E482" s="120" t="s">
        <v>62</v>
      </c>
      <c r="F482" s="350">
        <v>351.51</v>
      </c>
      <c r="G482" s="102">
        <f t="shared" si="90"/>
        <v>484795.56</v>
      </c>
      <c r="I482" s="346">
        <v>1379.18</v>
      </c>
      <c r="J482" s="69" t="b">
        <f t="shared" si="82"/>
        <v>1</v>
      </c>
      <c r="K482" s="344">
        <v>351.51</v>
      </c>
    </row>
    <row r="483" spans="1:11" ht="15">
      <c r="A483" s="25" t="s">
        <v>975</v>
      </c>
      <c r="B483" s="117">
        <v>3</v>
      </c>
      <c r="C483" s="205" t="s">
        <v>9</v>
      </c>
      <c r="D483" s="205"/>
      <c r="E483" s="205"/>
      <c r="F483" s="350"/>
      <c r="G483" s="109"/>
      <c r="I483" s="347"/>
      <c r="J483" s="69" t="b">
        <f t="shared" si="82"/>
        <v>1</v>
      </c>
      <c r="K483" s="344"/>
    </row>
    <row r="484" spans="1:11" ht="15">
      <c r="A484" s="25" t="s">
        <v>976</v>
      </c>
      <c r="B484" s="108">
        <f>+B483+0.1</f>
        <v>3.1</v>
      </c>
      <c r="C484" s="109" t="s">
        <v>63</v>
      </c>
      <c r="D484" s="109">
        <v>24178.13</v>
      </c>
      <c r="E484" s="110" t="s">
        <v>65</v>
      </c>
      <c r="F484" s="350">
        <v>172.25</v>
      </c>
      <c r="G484" s="102">
        <f t="shared" ref="G484:G488" si="91">ROUND(F484*D484,2)</f>
        <v>4164682.89</v>
      </c>
      <c r="I484" s="346">
        <v>24178.13</v>
      </c>
      <c r="J484" s="69" t="b">
        <f t="shared" si="82"/>
        <v>1</v>
      </c>
      <c r="K484" s="344">
        <v>401.91</v>
      </c>
    </row>
    <row r="485" spans="1:11" ht="15">
      <c r="A485" s="25" t="s">
        <v>977</v>
      </c>
      <c r="B485" s="108">
        <f>+B484+0.1</f>
        <v>3.2</v>
      </c>
      <c r="C485" s="109" t="s">
        <v>64</v>
      </c>
      <c r="D485" s="109">
        <v>2752.46</v>
      </c>
      <c r="E485" s="120" t="s">
        <v>66</v>
      </c>
      <c r="F485" s="350">
        <v>1509.13</v>
      </c>
      <c r="G485" s="102">
        <f t="shared" si="91"/>
        <v>4153819.96</v>
      </c>
      <c r="I485" s="346">
        <v>2752.46</v>
      </c>
      <c r="J485" s="69" t="b">
        <f t="shared" si="82"/>
        <v>1</v>
      </c>
      <c r="K485" s="344">
        <v>1760.13</v>
      </c>
    </row>
    <row r="486" spans="1:11" ht="25.5">
      <c r="A486" s="25" t="s">
        <v>978</v>
      </c>
      <c r="B486" s="108">
        <f>+B485+0.1</f>
        <v>3.3</v>
      </c>
      <c r="C486" s="109" t="s">
        <v>68</v>
      </c>
      <c r="D486" s="109">
        <v>4774.59</v>
      </c>
      <c r="E486" s="120" t="s">
        <v>62</v>
      </c>
      <c r="F486" s="350">
        <v>628.92999999999995</v>
      </c>
      <c r="G486" s="102">
        <f t="shared" si="91"/>
        <v>3002882.89</v>
      </c>
      <c r="I486" s="346">
        <v>4774.59</v>
      </c>
      <c r="J486" s="69" t="b">
        <f t="shared" si="82"/>
        <v>1</v>
      </c>
      <c r="K486" s="344">
        <v>628.92999999999995</v>
      </c>
    </row>
    <row r="487" spans="1:11" ht="25.5">
      <c r="A487" s="25" t="s">
        <v>979</v>
      </c>
      <c r="B487" s="108">
        <f>+B486+0.1</f>
        <v>3.4</v>
      </c>
      <c r="C487" s="109" t="s">
        <v>48</v>
      </c>
      <c r="D487" s="109">
        <v>19894.13</v>
      </c>
      <c r="E487" s="120" t="s">
        <v>67</v>
      </c>
      <c r="F487" s="350">
        <v>143.77000000000001</v>
      </c>
      <c r="G487" s="102">
        <f t="shared" si="91"/>
        <v>2860179.07</v>
      </c>
      <c r="I487" s="346">
        <v>19894.13</v>
      </c>
      <c r="J487" s="69" t="b">
        <f t="shared" si="82"/>
        <v>1</v>
      </c>
      <c r="K487" s="344">
        <v>143.77000000000001</v>
      </c>
    </row>
    <row r="488" spans="1:11" ht="25.5">
      <c r="A488" s="25" t="s">
        <v>980</v>
      </c>
      <c r="B488" s="108">
        <f>+B487+0.1</f>
        <v>3.5</v>
      </c>
      <c r="C488" s="242" t="s">
        <v>264</v>
      </c>
      <c r="D488" s="109">
        <v>10129.59</v>
      </c>
      <c r="E488" s="120" t="s">
        <v>62</v>
      </c>
      <c r="F488" s="350">
        <v>320.39999999999998</v>
      </c>
      <c r="G488" s="102">
        <f t="shared" si="91"/>
        <v>3245520.64</v>
      </c>
      <c r="I488" s="346">
        <v>10129.59</v>
      </c>
      <c r="J488" s="69" t="b">
        <f t="shared" si="82"/>
        <v>1</v>
      </c>
      <c r="K488" s="344">
        <v>320.39999999999998</v>
      </c>
    </row>
    <row r="489" spans="1:11" ht="15">
      <c r="A489" s="25" t="s">
        <v>981</v>
      </c>
      <c r="B489" s="117">
        <v>4</v>
      </c>
      <c r="C489" s="205" t="s">
        <v>38</v>
      </c>
      <c r="D489" s="205"/>
      <c r="E489" s="205"/>
      <c r="F489" s="350"/>
      <c r="G489" s="109"/>
      <c r="I489" s="347"/>
      <c r="J489" s="69" t="b">
        <f t="shared" si="82"/>
        <v>1</v>
      </c>
      <c r="K489" s="344"/>
    </row>
    <row r="490" spans="1:11" ht="25.5">
      <c r="A490" s="25" t="s">
        <v>982</v>
      </c>
      <c r="B490" s="108">
        <f>+B489+0.1</f>
        <v>4.0999999999999996</v>
      </c>
      <c r="C490" s="109" t="s">
        <v>207</v>
      </c>
      <c r="D490" s="109">
        <v>6342.75</v>
      </c>
      <c r="E490" s="110" t="s">
        <v>8</v>
      </c>
      <c r="F490" s="350">
        <v>2361.94</v>
      </c>
      <c r="G490" s="102">
        <f t="shared" ref="G490:G493" si="92">ROUND(F490*D490,2)</f>
        <v>14981194.939999999</v>
      </c>
      <c r="I490" s="346">
        <v>6342.75</v>
      </c>
      <c r="J490" s="69" t="b">
        <f t="shared" ref="J490:J522" si="93">I490=D490</f>
        <v>1</v>
      </c>
      <c r="K490" s="344">
        <v>2796.43</v>
      </c>
    </row>
    <row r="491" spans="1:11" ht="25.5">
      <c r="A491" s="25" t="s">
        <v>983</v>
      </c>
      <c r="B491" s="108">
        <f>+B490+0.1</f>
        <v>4.2</v>
      </c>
      <c r="C491" s="109" t="s">
        <v>79</v>
      </c>
      <c r="D491" s="109">
        <v>3843.96</v>
      </c>
      <c r="E491" s="110" t="s">
        <v>8</v>
      </c>
      <c r="F491" s="350">
        <v>1656.96</v>
      </c>
      <c r="G491" s="102">
        <f t="shared" si="92"/>
        <v>6369287.96</v>
      </c>
      <c r="I491" s="346">
        <v>3843.96</v>
      </c>
      <c r="J491" s="69" t="b">
        <f t="shared" si="93"/>
        <v>1</v>
      </c>
      <c r="K491" s="344">
        <v>1656.96</v>
      </c>
    </row>
    <row r="492" spans="1:11" ht="25.5">
      <c r="A492" s="25" t="s">
        <v>984</v>
      </c>
      <c r="B492" s="108">
        <f>+B491+0.1</f>
        <v>4.3</v>
      </c>
      <c r="C492" s="109" t="s">
        <v>88</v>
      </c>
      <c r="D492" s="109">
        <v>8012.24</v>
      </c>
      <c r="E492" s="110" t="s">
        <v>8</v>
      </c>
      <c r="F492" s="350">
        <v>759.44</v>
      </c>
      <c r="G492" s="102">
        <f t="shared" si="92"/>
        <v>6084815.5499999998</v>
      </c>
      <c r="I492" s="346">
        <v>8012.24</v>
      </c>
      <c r="J492" s="69" t="b">
        <f t="shared" si="93"/>
        <v>1</v>
      </c>
      <c r="K492" s="344">
        <v>759.44</v>
      </c>
    </row>
    <row r="493" spans="1:11" ht="25.5">
      <c r="A493" s="25" t="s">
        <v>985</v>
      </c>
      <c r="B493" s="108">
        <f>+B492+0.1</f>
        <v>4.4000000000000004</v>
      </c>
      <c r="C493" s="109" t="s">
        <v>81</v>
      </c>
      <c r="D493" s="109">
        <v>12544.73</v>
      </c>
      <c r="E493" s="110" t="s">
        <v>8</v>
      </c>
      <c r="F493" s="350">
        <v>474.65</v>
      </c>
      <c r="G493" s="102">
        <f t="shared" si="92"/>
        <v>5954356.0899999999</v>
      </c>
      <c r="I493" s="346">
        <v>12544.73</v>
      </c>
      <c r="J493" s="69" t="b">
        <f t="shared" si="93"/>
        <v>1</v>
      </c>
      <c r="K493" s="344">
        <v>474.65</v>
      </c>
    </row>
    <row r="494" spans="1:11" ht="15">
      <c r="A494" s="25" t="s">
        <v>986</v>
      </c>
      <c r="B494" s="117">
        <v>5</v>
      </c>
      <c r="C494" s="205" t="s">
        <v>39</v>
      </c>
      <c r="D494" s="119"/>
      <c r="E494" s="120"/>
      <c r="F494" s="350"/>
      <c r="G494" s="109"/>
      <c r="I494" s="347"/>
      <c r="J494" s="69" t="b">
        <f t="shared" si="93"/>
        <v>1</v>
      </c>
      <c r="K494" s="344"/>
    </row>
    <row r="495" spans="1:11" ht="15">
      <c r="A495" s="25" t="s">
        <v>987</v>
      </c>
      <c r="B495" s="108">
        <f>+B494+0.1</f>
        <v>5.0999999999999996</v>
      </c>
      <c r="C495" s="109" t="s">
        <v>208</v>
      </c>
      <c r="D495" s="109">
        <v>6158.01</v>
      </c>
      <c r="E495" s="110" t="s">
        <v>8</v>
      </c>
      <c r="F495" s="350">
        <v>97.36</v>
      </c>
      <c r="G495" s="102">
        <f t="shared" ref="G495:G498" si="94">ROUND(F495*D495,2)</f>
        <v>599543.85</v>
      </c>
      <c r="I495" s="346">
        <v>6158.01</v>
      </c>
      <c r="J495" s="69" t="b">
        <f t="shared" si="93"/>
        <v>1</v>
      </c>
      <c r="K495" s="344">
        <v>97.36</v>
      </c>
    </row>
    <row r="496" spans="1:11" ht="15">
      <c r="A496" s="25" t="s">
        <v>988</v>
      </c>
      <c r="B496" s="108">
        <f>+B495+0.1</f>
        <v>5.2</v>
      </c>
      <c r="C496" s="109" t="s">
        <v>209</v>
      </c>
      <c r="D496" s="109">
        <v>3732</v>
      </c>
      <c r="E496" s="110" t="s">
        <v>8</v>
      </c>
      <c r="F496" s="350">
        <v>75.72</v>
      </c>
      <c r="G496" s="102">
        <f t="shared" si="94"/>
        <v>282587.03999999998</v>
      </c>
      <c r="I496" s="346">
        <v>3732</v>
      </c>
      <c r="J496" s="69" t="b">
        <f t="shared" si="93"/>
        <v>1</v>
      </c>
      <c r="K496" s="344">
        <v>75.72</v>
      </c>
    </row>
    <row r="497" spans="1:11" ht="15">
      <c r="A497" s="25" t="s">
        <v>989</v>
      </c>
      <c r="B497" s="108">
        <f>+B496+0.1</f>
        <v>5.3</v>
      </c>
      <c r="C497" s="109" t="s">
        <v>89</v>
      </c>
      <c r="D497" s="109">
        <v>7855.14</v>
      </c>
      <c r="E497" s="110" t="s">
        <v>8</v>
      </c>
      <c r="F497" s="350">
        <v>64.91</v>
      </c>
      <c r="G497" s="102">
        <f t="shared" si="94"/>
        <v>509877.14</v>
      </c>
      <c r="I497" s="346">
        <v>7855.14</v>
      </c>
      <c r="J497" s="69" t="b">
        <f t="shared" si="93"/>
        <v>1</v>
      </c>
      <c r="K497" s="344">
        <v>64.91</v>
      </c>
    </row>
    <row r="498" spans="1:11" ht="15">
      <c r="A498" s="25" t="s">
        <v>990</v>
      </c>
      <c r="B498" s="108">
        <f>+B497+0.1</f>
        <v>5.4</v>
      </c>
      <c r="C498" s="109" t="s">
        <v>83</v>
      </c>
      <c r="D498" s="109">
        <v>12298.75</v>
      </c>
      <c r="E498" s="110" t="s">
        <v>8</v>
      </c>
      <c r="F498" s="350">
        <v>48.68</v>
      </c>
      <c r="G498" s="102">
        <f t="shared" si="94"/>
        <v>598703.15</v>
      </c>
      <c r="I498" s="346">
        <v>12298.75</v>
      </c>
      <c r="J498" s="69" t="b">
        <f t="shared" si="93"/>
        <v>1</v>
      </c>
      <c r="K498" s="344">
        <v>48.68</v>
      </c>
    </row>
    <row r="499" spans="1:11" ht="15">
      <c r="A499" s="25" t="s">
        <v>991</v>
      </c>
      <c r="B499" s="117">
        <v>6</v>
      </c>
      <c r="C499" s="205" t="s">
        <v>71</v>
      </c>
      <c r="D499" s="119"/>
      <c r="E499" s="120"/>
      <c r="F499" s="350"/>
      <c r="G499" s="109"/>
      <c r="I499" s="347"/>
      <c r="J499" s="69" t="b">
        <f t="shared" si="93"/>
        <v>1</v>
      </c>
      <c r="K499" s="344"/>
    </row>
    <row r="500" spans="1:11" ht="15">
      <c r="A500" s="25" t="s">
        <v>992</v>
      </c>
      <c r="B500" s="108">
        <f>+B499+0.1</f>
        <v>6.1</v>
      </c>
      <c r="C500" s="109" t="s">
        <v>208</v>
      </c>
      <c r="D500" s="109">
        <v>6158.01</v>
      </c>
      <c r="E500" s="110" t="s">
        <v>8</v>
      </c>
      <c r="F500" s="350">
        <v>173.08</v>
      </c>
      <c r="G500" s="102">
        <f t="shared" ref="G500:G504" si="95">ROUND(F500*D500,2)</f>
        <v>1065828.3700000001</v>
      </c>
      <c r="I500" s="346">
        <v>6158.01</v>
      </c>
      <c r="J500" s="69" t="b">
        <f t="shared" si="93"/>
        <v>1</v>
      </c>
      <c r="K500" s="344">
        <v>173.08</v>
      </c>
    </row>
    <row r="501" spans="1:11" ht="15">
      <c r="A501" s="25" t="s">
        <v>993</v>
      </c>
      <c r="B501" s="108">
        <f>+B500+0.1</f>
        <v>6.2</v>
      </c>
      <c r="C501" s="109" t="s">
        <v>209</v>
      </c>
      <c r="D501" s="109">
        <v>3732</v>
      </c>
      <c r="E501" s="110" t="s">
        <v>8</v>
      </c>
      <c r="F501" s="350">
        <v>129.81</v>
      </c>
      <c r="G501" s="102">
        <f t="shared" si="95"/>
        <v>484450.92</v>
      </c>
      <c r="I501" s="346">
        <v>3732</v>
      </c>
      <c r="J501" s="69" t="b">
        <f t="shared" si="93"/>
        <v>1</v>
      </c>
      <c r="K501" s="344">
        <v>129.81</v>
      </c>
    </row>
    <row r="502" spans="1:11" ht="15">
      <c r="A502" s="25" t="s">
        <v>994</v>
      </c>
      <c r="B502" s="108">
        <f>+B501+0.1</f>
        <v>6.3</v>
      </c>
      <c r="C502" s="109" t="s">
        <v>89</v>
      </c>
      <c r="D502" s="109">
        <v>7855.14</v>
      </c>
      <c r="E502" s="110" t="s">
        <v>8</v>
      </c>
      <c r="F502" s="350">
        <v>86.54</v>
      </c>
      <c r="G502" s="102">
        <f t="shared" si="95"/>
        <v>679783.82</v>
      </c>
      <c r="I502" s="346">
        <v>7855.14</v>
      </c>
      <c r="J502" s="69" t="b">
        <f t="shared" si="93"/>
        <v>1</v>
      </c>
      <c r="K502" s="344">
        <v>86.54</v>
      </c>
    </row>
    <row r="503" spans="1:11" ht="15">
      <c r="A503" s="25" t="s">
        <v>995</v>
      </c>
      <c r="B503" s="108">
        <f>+B502+0.1</f>
        <v>6.4</v>
      </c>
      <c r="C503" s="109" t="s">
        <v>83</v>
      </c>
      <c r="D503" s="109">
        <v>12298.75</v>
      </c>
      <c r="E503" s="110" t="s">
        <v>8</v>
      </c>
      <c r="F503" s="350">
        <v>43.27</v>
      </c>
      <c r="G503" s="102">
        <f t="shared" si="95"/>
        <v>532166.91</v>
      </c>
      <c r="I503" s="346">
        <v>12298.75</v>
      </c>
      <c r="J503" s="69" t="b">
        <f t="shared" si="93"/>
        <v>1</v>
      </c>
      <c r="K503" s="344">
        <v>43.27</v>
      </c>
    </row>
    <row r="504" spans="1:11" ht="38.25">
      <c r="A504" s="25" t="s">
        <v>996</v>
      </c>
      <c r="B504" s="117">
        <v>7</v>
      </c>
      <c r="C504" s="349" t="s">
        <v>210</v>
      </c>
      <c r="D504" s="115">
        <v>15</v>
      </c>
      <c r="E504" s="110" t="s">
        <v>2</v>
      </c>
      <c r="F504" s="352">
        <f>+SUM(G490:G493)</f>
        <v>33389654.539999999</v>
      </c>
      <c r="G504" s="102">
        <f t="shared" si="95"/>
        <v>500844818.10000002</v>
      </c>
      <c r="I504" s="348">
        <v>0.15</v>
      </c>
      <c r="J504" s="69" t="b">
        <f t="shared" si="93"/>
        <v>0</v>
      </c>
      <c r="K504" s="345"/>
    </row>
    <row r="505" spans="1:11" ht="25.5">
      <c r="A505" s="25" t="s">
        <v>997</v>
      </c>
      <c r="B505" s="218">
        <v>8</v>
      </c>
      <c r="C505" s="309" t="s">
        <v>279</v>
      </c>
      <c r="D505" s="208"/>
      <c r="E505" s="209"/>
      <c r="F505" s="350"/>
      <c r="G505" s="115"/>
      <c r="I505" s="347"/>
      <c r="J505" s="69" t="b">
        <f t="shared" si="93"/>
        <v>1</v>
      </c>
      <c r="K505" s="344"/>
    </row>
    <row r="506" spans="1:11" ht="15">
      <c r="A506" s="25" t="s">
        <v>998</v>
      </c>
      <c r="B506" s="210">
        <f>B505+0.1</f>
        <v>8.1</v>
      </c>
      <c r="C506" s="310" t="s">
        <v>280</v>
      </c>
      <c r="D506" s="208">
        <v>835</v>
      </c>
      <c r="E506" s="209" t="s">
        <v>35</v>
      </c>
      <c r="F506" s="350">
        <v>2704.45</v>
      </c>
      <c r="G506" s="102">
        <f t="shared" ref="G506:G507" si="96">ROUND(F506*D506,2)</f>
        <v>2258215.75</v>
      </c>
      <c r="I506" s="346">
        <v>835</v>
      </c>
      <c r="J506" s="69" t="b">
        <f t="shared" si="93"/>
        <v>1</v>
      </c>
      <c r="K506" s="344">
        <v>2704.45</v>
      </c>
    </row>
    <row r="507" spans="1:11" ht="15">
      <c r="A507" s="25" t="s">
        <v>999</v>
      </c>
      <c r="B507" s="210">
        <f>B506+0.1</f>
        <v>8.1999999999999993</v>
      </c>
      <c r="C507" s="310" t="s">
        <v>281</v>
      </c>
      <c r="D507" s="208">
        <v>415</v>
      </c>
      <c r="E507" s="209" t="s">
        <v>35</v>
      </c>
      <c r="F507" s="350">
        <v>2704.45</v>
      </c>
      <c r="G507" s="102">
        <f t="shared" si="96"/>
        <v>1122346.75</v>
      </c>
      <c r="I507" s="346">
        <v>415</v>
      </c>
      <c r="J507" s="69" t="b">
        <f t="shared" si="93"/>
        <v>1</v>
      </c>
      <c r="K507" s="344">
        <v>2704.45</v>
      </c>
    </row>
    <row r="508" spans="1:11" ht="15">
      <c r="A508" s="25" t="s">
        <v>1000</v>
      </c>
      <c r="B508" s="117">
        <v>9</v>
      </c>
      <c r="C508" s="205" t="s">
        <v>52</v>
      </c>
      <c r="D508" s="119"/>
      <c r="E508" s="120"/>
      <c r="F508" s="350"/>
      <c r="G508" s="214"/>
      <c r="I508" s="347"/>
      <c r="J508" s="69" t="b">
        <f t="shared" si="93"/>
        <v>1</v>
      </c>
      <c r="K508" s="344"/>
    </row>
    <row r="509" spans="1:11" ht="15">
      <c r="A509" s="25" t="s">
        <v>1001</v>
      </c>
      <c r="B509" s="213">
        <f>B508+0.1</f>
        <v>9.1</v>
      </c>
      <c r="C509" s="109" t="s">
        <v>82</v>
      </c>
      <c r="D509" s="219">
        <v>125</v>
      </c>
      <c r="E509" s="220" t="s">
        <v>43</v>
      </c>
      <c r="F509" s="350">
        <v>313.58</v>
      </c>
      <c r="G509" s="102">
        <f t="shared" ref="G509:G511" si="97">ROUND(F509*D509,2)</f>
        <v>39197.5</v>
      </c>
      <c r="I509" s="346">
        <v>125</v>
      </c>
      <c r="J509" s="69" t="b">
        <f t="shared" si="93"/>
        <v>1</v>
      </c>
      <c r="K509" s="344">
        <v>313.58</v>
      </c>
    </row>
    <row r="510" spans="1:11" ht="15">
      <c r="A510" s="25" t="s">
        <v>1002</v>
      </c>
      <c r="B510" s="311">
        <f>B509+0.1</f>
        <v>9.1999999999999993</v>
      </c>
      <c r="C510" s="275" t="s">
        <v>53</v>
      </c>
      <c r="D510" s="312">
        <v>87.5</v>
      </c>
      <c r="E510" s="313" t="s">
        <v>43</v>
      </c>
      <c r="F510" s="350">
        <v>506.81</v>
      </c>
      <c r="G510" s="102">
        <f t="shared" si="97"/>
        <v>44345.88</v>
      </c>
      <c r="I510" s="346">
        <v>87.5</v>
      </c>
      <c r="J510" s="69" t="b">
        <f t="shared" si="93"/>
        <v>1</v>
      </c>
      <c r="K510" s="344">
        <v>506.81</v>
      </c>
    </row>
    <row r="511" spans="1:11" ht="15">
      <c r="A511" s="25" t="s">
        <v>1003</v>
      </c>
      <c r="B511" s="213">
        <f>B510+0.1</f>
        <v>9.3000000000000007</v>
      </c>
      <c r="C511" s="109" t="s">
        <v>54</v>
      </c>
      <c r="D511" s="219">
        <v>276.25</v>
      </c>
      <c r="E511" s="220" t="s">
        <v>62</v>
      </c>
      <c r="F511" s="350">
        <v>320.39999999999998</v>
      </c>
      <c r="G511" s="102">
        <f t="shared" si="97"/>
        <v>88510.5</v>
      </c>
      <c r="I511" s="346">
        <v>276.25</v>
      </c>
      <c r="J511" s="69" t="b">
        <f t="shared" si="93"/>
        <v>1</v>
      </c>
      <c r="K511" s="344">
        <v>320.39999999999998</v>
      </c>
    </row>
    <row r="512" spans="1:11" ht="15">
      <c r="A512" s="25" t="s">
        <v>1004</v>
      </c>
      <c r="B512" s="117">
        <v>10</v>
      </c>
      <c r="C512" s="205" t="s">
        <v>55</v>
      </c>
      <c r="D512" s="119"/>
      <c r="E512" s="120"/>
      <c r="F512" s="350"/>
      <c r="G512" s="115"/>
      <c r="I512" s="347"/>
      <c r="J512" s="69" t="b">
        <f t="shared" si="93"/>
        <v>1</v>
      </c>
      <c r="K512" s="344"/>
    </row>
    <row r="513" spans="1:11" ht="15">
      <c r="A513" s="25" t="s">
        <v>1005</v>
      </c>
      <c r="B513" s="213">
        <f>B512+0.1</f>
        <v>10.1</v>
      </c>
      <c r="C513" s="109" t="s">
        <v>211</v>
      </c>
      <c r="D513" s="219">
        <v>1250</v>
      </c>
      <c r="E513" s="220" t="s">
        <v>61</v>
      </c>
      <c r="F513" s="350">
        <v>1283.01</v>
      </c>
      <c r="G513" s="102">
        <f t="shared" ref="G513:G514" si="98">ROUND(F513*D513,2)</f>
        <v>1603762.5</v>
      </c>
      <c r="I513" s="346">
        <v>1250</v>
      </c>
      <c r="J513" s="69" t="b">
        <f t="shared" si="93"/>
        <v>1</v>
      </c>
      <c r="K513" s="344">
        <v>1283.01</v>
      </c>
    </row>
    <row r="514" spans="1:11" ht="15">
      <c r="A514" s="25" t="s">
        <v>1006</v>
      </c>
      <c r="B514" s="213">
        <f>B513+0.1</f>
        <v>10.199999999999999</v>
      </c>
      <c r="C514" s="109" t="s">
        <v>53</v>
      </c>
      <c r="D514" s="219">
        <v>1250</v>
      </c>
      <c r="E514" s="220" t="s">
        <v>8</v>
      </c>
      <c r="F514" s="350">
        <v>1403.88</v>
      </c>
      <c r="G514" s="102">
        <f t="shared" si="98"/>
        <v>1754850</v>
      </c>
      <c r="I514" s="346">
        <v>1250</v>
      </c>
      <c r="J514" s="69" t="b">
        <f t="shared" si="93"/>
        <v>1</v>
      </c>
      <c r="K514" s="344">
        <v>1403.88</v>
      </c>
    </row>
    <row r="515" spans="1:11" ht="15">
      <c r="A515" s="25" t="s">
        <v>1007</v>
      </c>
      <c r="B515" s="117">
        <v>11</v>
      </c>
      <c r="C515" s="118" t="s">
        <v>49</v>
      </c>
      <c r="D515" s="119"/>
      <c r="E515" s="120"/>
      <c r="F515" s="350"/>
      <c r="G515" s="115"/>
      <c r="I515" s="347"/>
      <c r="J515" s="69" t="b">
        <f t="shared" si="93"/>
        <v>1</v>
      </c>
      <c r="K515" s="344"/>
    </row>
    <row r="516" spans="1:11" ht="15">
      <c r="A516" s="25" t="s">
        <v>1008</v>
      </c>
      <c r="B516" s="108">
        <f>+B515+0.1</f>
        <v>11.1</v>
      </c>
      <c r="C516" s="109" t="s">
        <v>50</v>
      </c>
      <c r="D516" s="119">
        <v>21218.19</v>
      </c>
      <c r="E516" s="120" t="s">
        <v>61</v>
      </c>
      <c r="F516" s="350">
        <v>197.77</v>
      </c>
      <c r="G516" s="102">
        <f t="shared" ref="G516:G520" si="99">ROUND(F516*D516,2)</f>
        <v>4196321.4400000004</v>
      </c>
      <c r="I516" s="346">
        <v>21218.19</v>
      </c>
      <c r="J516" s="69" t="b">
        <f t="shared" si="93"/>
        <v>1</v>
      </c>
      <c r="K516" s="344">
        <v>197.77</v>
      </c>
    </row>
    <row r="517" spans="1:11" ht="25.5">
      <c r="A517" s="25" t="s">
        <v>1009</v>
      </c>
      <c r="B517" s="108">
        <f>+B516+0.1</f>
        <v>11.2</v>
      </c>
      <c r="C517" s="109" t="s">
        <v>73</v>
      </c>
      <c r="D517" s="119">
        <v>21218.19</v>
      </c>
      <c r="E517" s="120" t="s">
        <v>61</v>
      </c>
      <c r="F517" s="350">
        <v>739.53</v>
      </c>
      <c r="G517" s="102">
        <f t="shared" si="99"/>
        <v>15691488.050000001</v>
      </c>
      <c r="I517" s="346">
        <v>21218.19</v>
      </c>
      <c r="J517" s="69" t="b">
        <f t="shared" si="93"/>
        <v>1</v>
      </c>
      <c r="K517" s="344">
        <v>732.87</v>
      </c>
    </row>
    <row r="518" spans="1:11" ht="15">
      <c r="A518" s="25" t="s">
        <v>1010</v>
      </c>
      <c r="B518" s="108">
        <f>+B517+0.1</f>
        <v>11.3</v>
      </c>
      <c r="C518" s="109" t="s">
        <v>212</v>
      </c>
      <c r="D518" s="119">
        <v>73202.759999999995</v>
      </c>
      <c r="E518" s="120" t="s">
        <v>74</v>
      </c>
      <c r="F518" s="350">
        <v>23.22</v>
      </c>
      <c r="G518" s="102">
        <f t="shared" si="99"/>
        <v>1699768.09</v>
      </c>
      <c r="I518" s="346">
        <v>73202.759999999995</v>
      </c>
      <c r="J518" s="69" t="b">
        <f t="shared" si="93"/>
        <v>1</v>
      </c>
      <c r="K518" s="344">
        <v>23.22</v>
      </c>
    </row>
    <row r="519" spans="1:11" ht="76.5">
      <c r="A519" s="25" t="s">
        <v>1011</v>
      </c>
      <c r="B519" s="117">
        <v>12</v>
      </c>
      <c r="C519" s="123" t="s">
        <v>283</v>
      </c>
      <c r="D519" s="119">
        <v>30043.9</v>
      </c>
      <c r="E519" s="120" t="s">
        <v>8</v>
      </c>
      <c r="F519" s="350">
        <v>153.5</v>
      </c>
      <c r="G519" s="102">
        <f t="shared" si="99"/>
        <v>4611738.6500000004</v>
      </c>
      <c r="I519" s="346">
        <v>30043.9</v>
      </c>
      <c r="J519" s="69" t="b">
        <f t="shared" si="93"/>
        <v>1</v>
      </c>
      <c r="K519" s="344">
        <v>266.12</v>
      </c>
    </row>
    <row r="520" spans="1:11" ht="25.5">
      <c r="A520" s="25" t="s">
        <v>1012</v>
      </c>
      <c r="B520" s="117">
        <v>13</v>
      </c>
      <c r="C520" s="109" t="s">
        <v>75</v>
      </c>
      <c r="D520" s="219">
        <v>30043.9</v>
      </c>
      <c r="E520" s="220" t="s">
        <v>8</v>
      </c>
      <c r="F520" s="350">
        <v>83.81</v>
      </c>
      <c r="G520" s="102">
        <f t="shared" si="99"/>
        <v>2517979.2599999998</v>
      </c>
      <c r="I520" s="346">
        <v>30043.9</v>
      </c>
      <c r="J520" s="69" t="b">
        <f t="shared" si="93"/>
        <v>1</v>
      </c>
      <c r="K520" s="344">
        <v>83.81</v>
      </c>
    </row>
    <row r="521" spans="1:11" ht="15">
      <c r="A521" s="25" t="s">
        <v>1014</v>
      </c>
      <c r="B521" s="212" t="s">
        <v>12</v>
      </c>
      <c r="C521" s="123" t="s">
        <v>13</v>
      </c>
      <c r="D521" s="115"/>
      <c r="E521" s="110"/>
      <c r="F521" s="350"/>
      <c r="G521" s="115"/>
      <c r="I521" s="347"/>
      <c r="J521" s="69" t="b">
        <f t="shared" si="93"/>
        <v>1</v>
      </c>
      <c r="K521" s="344"/>
    </row>
    <row r="522" spans="1:11" ht="63.75">
      <c r="A522" s="25" t="s">
        <v>1015</v>
      </c>
      <c r="B522" s="218">
        <v>1</v>
      </c>
      <c r="C522" s="114" t="s">
        <v>346</v>
      </c>
      <c r="D522" s="314">
        <v>6</v>
      </c>
      <c r="E522" s="110" t="s">
        <v>35</v>
      </c>
      <c r="F522" s="350">
        <v>99906.87</v>
      </c>
      <c r="G522" s="102">
        <f>ROUND(F522*D522,2)</f>
        <v>599441.22</v>
      </c>
      <c r="I522" s="346">
        <v>6</v>
      </c>
      <c r="J522" s="69" t="b">
        <f t="shared" si="93"/>
        <v>1</v>
      </c>
      <c r="K522" s="344">
        <v>64906.87</v>
      </c>
    </row>
    <row r="523" spans="1:11" ht="25.5">
      <c r="A523" s="25" t="s">
        <v>1016</v>
      </c>
      <c r="B523" s="315">
        <v>2</v>
      </c>
      <c r="C523" s="316" t="s">
        <v>345</v>
      </c>
      <c r="D523" s="317"/>
      <c r="E523" s="107" t="s">
        <v>91</v>
      </c>
      <c r="F523" s="101"/>
      <c r="G523" s="318"/>
      <c r="I523" s="69">
        <v>1</v>
      </c>
      <c r="J523" s="69" t="b">
        <f t="shared" ref="J523:J567" si="100">I523=D524</f>
        <v>0</v>
      </c>
      <c r="K523" s="70">
        <v>2517979.2599999998</v>
      </c>
    </row>
    <row r="524" spans="1:11">
      <c r="A524" s="25" t="s">
        <v>1017</v>
      </c>
      <c r="B524" s="319"/>
      <c r="C524" s="320" t="s">
        <v>92</v>
      </c>
      <c r="D524" s="321"/>
      <c r="E524" s="322"/>
      <c r="F524" s="323"/>
      <c r="G524" s="112"/>
      <c r="I524" s="70">
        <v>30043.9</v>
      </c>
      <c r="J524" s="69" t="b">
        <f t="shared" si="100"/>
        <v>0</v>
      </c>
      <c r="K524" s="69">
        <v>83.81</v>
      </c>
    </row>
    <row r="525" spans="1:11">
      <c r="A525" s="25" t="s">
        <v>1018</v>
      </c>
      <c r="B525" s="324"/>
      <c r="C525" s="325" t="s">
        <v>93</v>
      </c>
      <c r="D525" s="318"/>
      <c r="E525" s="326"/>
      <c r="F525" s="327"/>
      <c r="G525" s="112">
        <f>+G523*D527</f>
        <v>0</v>
      </c>
      <c r="I525" s="69">
        <v>1</v>
      </c>
      <c r="J525" s="69" t="b">
        <f t="shared" si="100"/>
        <v>0</v>
      </c>
      <c r="K525" s="70">
        <v>389441.22</v>
      </c>
    </row>
    <row r="526" spans="1:11">
      <c r="A526" s="25" t="s">
        <v>1019</v>
      </c>
      <c r="B526" s="328"/>
      <c r="C526" s="329" t="s">
        <v>5</v>
      </c>
      <c r="D526" s="112"/>
      <c r="E526" s="107"/>
      <c r="F526" s="330"/>
      <c r="G526" s="112">
        <f>+G523*D528</f>
        <v>0</v>
      </c>
      <c r="I526" s="69">
        <v>1</v>
      </c>
      <c r="J526" s="69" t="b">
        <f t="shared" si="100"/>
        <v>0</v>
      </c>
      <c r="K526" s="70">
        <v>389441.22</v>
      </c>
    </row>
    <row r="527" spans="1:11">
      <c r="A527" s="25" t="s">
        <v>1020</v>
      </c>
      <c r="B527" s="328"/>
      <c r="C527" s="122" t="s">
        <v>94</v>
      </c>
      <c r="D527" s="331">
        <v>0.1</v>
      </c>
      <c r="E527" s="107"/>
      <c r="F527" s="330"/>
      <c r="G527" s="112">
        <f>+G523*D529</f>
        <v>0</v>
      </c>
      <c r="I527" s="69">
        <v>6</v>
      </c>
      <c r="J527" s="69" t="b">
        <f t="shared" si="100"/>
        <v>0</v>
      </c>
      <c r="K527" s="70">
        <v>64906.87</v>
      </c>
    </row>
    <row r="528" spans="1:11">
      <c r="A528" s="25" t="s">
        <v>1021</v>
      </c>
      <c r="B528" s="328"/>
      <c r="C528" s="122" t="s">
        <v>95</v>
      </c>
      <c r="D528" s="331">
        <v>0.03</v>
      </c>
      <c r="E528" s="107"/>
      <c r="F528" s="330"/>
      <c r="G528" s="112">
        <f>+G523*D530</f>
        <v>0</v>
      </c>
      <c r="I528" s="69">
        <v>1</v>
      </c>
      <c r="J528" s="69" t="b">
        <f t="shared" si="100"/>
        <v>0</v>
      </c>
    </row>
    <row r="529" spans="1:11">
      <c r="A529" s="25" t="s">
        <v>1022</v>
      </c>
      <c r="B529" s="328"/>
      <c r="C529" s="122" t="s">
        <v>96</v>
      </c>
      <c r="D529" s="331">
        <v>0.04</v>
      </c>
      <c r="E529" s="107"/>
      <c r="F529" s="330"/>
      <c r="G529" s="112">
        <f>+G523*D531</f>
        <v>0</v>
      </c>
      <c r="J529" s="69" t="b">
        <f t="shared" si="100"/>
        <v>0</v>
      </c>
      <c r="K529" s="70">
        <v>144288.79</v>
      </c>
    </row>
    <row r="530" spans="1:11">
      <c r="A530" s="25" t="s">
        <v>1023</v>
      </c>
      <c r="B530" s="328"/>
      <c r="C530" s="122" t="s">
        <v>97</v>
      </c>
      <c r="D530" s="332">
        <v>0.04</v>
      </c>
      <c r="E530" s="107"/>
      <c r="F530" s="330"/>
      <c r="G530" s="112">
        <f>+G523*D532</f>
        <v>0</v>
      </c>
      <c r="I530" s="69">
        <v>1</v>
      </c>
      <c r="J530" s="69" t="b">
        <f t="shared" si="100"/>
        <v>0</v>
      </c>
      <c r="K530" s="69">
        <v>0</v>
      </c>
    </row>
    <row r="531" spans="1:11">
      <c r="A531" s="25" t="s">
        <v>1024</v>
      </c>
      <c r="B531" s="328"/>
      <c r="C531" s="122" t="s">
        <v>98</v>
      </c>
      <c r="D531" s="331">
        <v>0.05</v>
      </c>
      <c r="E531" s="107"/>
      <c r="F531" s="330"/>
      <c r="G531" s="112">
        <f>+G523*D533</f>
        <v>0</v>
      </c>
      <c r="I531" s="69">
        <v>0.1</v>
      </c>
      <c r="J531" s="69" t="b">
        <f t="shared" si="100"/>
        <v>1</v>
      </c>
    </row>
    <row r="532" spans="1:11">
      <c r="A532" s="25" t="s">
        <v>1025</v>
      </c>
      <c r="B532" s="328"/>
      <c r="C532" s="122" t="s">
        <v>99</v>
      </c>
      <c r="D532" s="333">
        <v>0.1</v>
      </c>
      <c r="E532" s="334"/>
      <c r="F532" s="335"/>
      <c r="G532" s="112">
        <f>+G525*D534</f>
        <v>0</v>
      </c>
      <c r="I532" s="69">
        <v>0.03</v>
      </c>
      <c r="J532" s="69" t="b">
        <f t="shared" si="100"/>
        <v>0</v>
      </c>
    </row>
    <row r="533" spans="1:11">
      <c r="A533" s="25" t="s">
        <v>1026</v>
      </c>
      <c r="B533" s="328"/>
      <c r="C533" s="122" t="s">
        <v>100</v>
      </c>
      <c r="D533" s="331">
        <v>1.4999999999999999E-2</v>
      </c>
      <c r="E533" s="107"/>
      <c r="F533" s="330"/>
      <c r="G533" s="126">
        <f>+G523*D535</f>
        <v>0</v>
      </c>
      <c r="I533" s="69">
        <v>0.04</v>
      </c>
      <c r="J533" s="69" t="b">
        <f t="shared" si="100"/>
        <v>0</v>
      </c>
    </row>
    <row r="534" spans="1:11">
      <c r="A534" s="25" t="s">
        <v>1027</v>
      </c>
      <c r="B534" s="328"/>
      <c r="C534" s="336" t="s">
        <v>282</v>
      </c>
      <c r="D534" s="331">
        <v>0.18</v>
      </c>
      <c r="E534" s="107"/>
      <c r="F534" s="330"/>
      <c r="G534" s="126">
        <f>+G523*D536</f>
        <v>0</v>
      </c>
      <c r="I534" s="69">
        <v>0.04</v>
      </c>
      <c r="J534" s="69" t="b">
        <f t="shared" si="100"/>
        <v>0</v>
      </c>
    </row>
    <row r="535" spans="1:11">
      <c r="A535" s="25" t="s">
        <v>1028</v>
      </c>
      <c r="B535" s="328"/>
      <c r="C535" s="122" t="s">
        <v>41</v>
      </c>
      <c r="D535" s="331">
        <v>0.01</v>
      </c>
      <c r="E535" s="107"/>
      <c r="F535" s="337"/>
      <c r="G535" s="126">
        <f>+G523*D537</f>
        <v>0</v>
      </c>
      <c r="I535" s="69">
        <v>0.05</v>
      </c>
      <c r="J535" s="69" t="b">
        <f t="shared" si="100"/>
        <v>0</v>
      </c>
    </row>
    <row r="536" spans="1:11">
      <c r="A536" s="25" t="s">
        <v>1029</v>
      </c>
      <c r="B536" s="328"/>
      <c r="C536" s="122" t="s">
        <v>101</v>
      </c>
      <c r="D536" s="331">
        <v>1E-3</v>
      </c>
      <c r="E536" s="107"/>
      <c r="F536" s="337"/>
      <c r="G536" s="24">
        <f>ROUND(D538*F538,2)</f>
        <v>0</v>
      </c>
      <c r="I536" s="69">
        <v>0.1</v>
      </c>
      <c r="J536" s="69" t="b">
        <f t="shared" si="100"/>
        <v>0</v>
      </c>
    </row>
    <row r="537" spans="1:11">
      <c r="A537" s="25" t="s">
        <v>1030</v>
      </c>
      <c r="B537" s="328"/>
      <c r="C537" s="122" t="s">
        <v>42</v>
      </c>
      <c r="D537" s="331">
        <v>0.05</v>
      </c>
      <c r="E537" s="338"/>
      <c r="F537" s="339"/>
      <c r="G537" s="24">
        <f>ROUND(D539*F539,2)</f>
        <v>0</v>
      </c>
      <c r="I537" s="69">
        <v>1.4999999999999999E-2</v>
      </c>
      <c r="J537" s="69" t="b">
        <f t="shared" si="100"/>
        <v>0</v>
      </c>
    </row>
    <row r="538" spans="1:11">
      <c r="A538" s="25" t="s">
        <v>1031</v>
      </c>
      <c r="B538" s="15"/>
      <c r="C538" s="340" t="s">
        <v>474</v>
      </c>
      <c r="D538" s="16">
        <v>1</v>
      </c>
      <c r="E538" s="17" t="s">
        <v>35</v>
      </c>
      <c r="F538" s="341"/>
      <c r="G538" s="24">
        <f>ROUND(D540*F540,2)</f>
        <v>0</v>
      </c>
      <c r="I538" s="69">
        <v>0.18</v>
      </c>
      <c r="J538" s="69" t="b">
        <f t="shared" si="100"/>
        <v>0</v>
      </c>
    </row>
    <row r="539" spans="1:11">
      <c r="A539" s="25" t="s">
        <v>1032</v>
      </c>
      <c r="B539" s="15"/>
      <c r="C539" s="342" t="s">
        <v>475</v>
      </c>
      <c r="D539" s="16">
        <v>1</v>
      </c>
      <c r="E539" s="17" t="s">
        <v>35</v>
      </c>
      <c r="F539" s="5"/>
      <c r="I539" s="69">
        <v>0.01</v>
      </c>
      <c r="J539" s="69" t="b">
        <f t="shared" si="100"/>
        <v>0</v>
      </c>
    </row>
    <row r="540" spans="1:11">
      <c r="A540" s="25" t="s">
        <v>1033</v>
      </c>
      <c r="B540" s="15"/>
      <c r="C540" s="342" t="s">
        <v>476</v>
      </c>
      <c r="D540" s="16">
        <v>1</v>
      </c>
      <c r="E540" s="17" t="s">
        <v>35</v>
      </c>
      <c r="F540" s="343"/>
      <c r="I540" s="69">
        <v>1E-3</v>
      </c>
      <c r="J540" s="69" t="b">
        <f t="shared" si="100"/>
        <v>0</v>
      </c>
    </row>
    <row r="541" spans="1:11">
      <c r="I541" s="69">
        <v>0.05</v>
      </c>
      <c r="J541" s="69" t="b">
        <f t="shared" si="100"/>
        <v>0</v>
      </c>
    </row>
    <row r="542" spans="1:11">
      <c r="I542" s="69">
        <v>1</v>
      </c>
      <c r="J542" s="69" t="b">
        <f t="shared" si="100"/>
        <v>0</v>
      </c>
    </row>
    <row r="543" spans="1:11">
      <c r="I543" s="69">
        <v>1</v>
      </c>
      <c r="J543" s="69" t="b">
        <f t="shared" si="100"/>
        <v>0</v>
      </c>
    </row>
    <row r="544" spans="1:11">
      <c r="I544" s="69">
        <v>1</v>
      </c>
      <c r="J544" s="69" t="b">
        <f t="shared" si="100"/>
        <v>0</v>
      </c>
    </row>
    <row r="545" spans="10:10">
      <c r="J545" s="69" t="b">
        <f t="shared" si="100"/>
        <v>1</v>
      </c>
    </row>
    <row r="546" spans="10:10">
      <c r="J546" s="69" t="b">
        <f t="shared" si="100"/>
        <v>1</v>
      </c>
    </row>
    <row r="547" spans="10:10">
      <c r="J547" s="69" t="b">
        <f t="shared" si="100"/>
        <v>1</v>
      </c>
    </row>
    <row r="548" spans="10:10">
      <c r="J548" s="69" t="b">
        <f t="shared" si="100"/>
        <v>1</v>
      </c>
    </row>
    <row r="549" spans="10:10">
      <c r="J549" s="69" t="b">
        <f t="shared" si="100"/>
        <v>1</v>
      </c>
    </row>
    <row r="550" spans="10:10">
      <c r="J550" s="69" t="b">
        <f t="shared" si="100"/>
        <v>1</v>
      </c>
    </row>
    <row r="551" spans="10:10">
      <c r="J551" s="69" t="b">
        <f t="shared" si="100"/>
        <v>1</v>
      </c>
    </row>
    <row r="552" spans="10:10">
      <c r="J552" s="69" t="b">
        <f t="shared" si="100"/>
        <v>1</v>
      </c>
    </row>
    <row r="553" spans="10:10">
      <c r="J553" s="69" t="b">
        <f t="shared" si="100"/>
        <v>1</v>
      </c>
    </row>
    <row r="554" spans="10:10">
      <c r="J554" s="69" t="b">
        <f t="shared" si="100"/>
        <v>1</v>
      </c>
    </row>
    <row r="555" spans="10:10">
      <c r="J555" s="69" t="b">
        <f t="shared" si="100"/>
        <v>1</v>
      </c>
    </row>
    <row r="556" spans="10:10">
      <c r="J556" s="69" t="b">
        <f t="shared" si="100"/>
        <v>1</v>
      </c>
    </row>
    <row r="557" spans="10:10">
      <c r="J557" s="69" t="b">
        <f t="shared" si="100"/>
        <v>1</v>
      </c>
    </row>
    <row r="558" spans="10:10">
      <c r="J558" s="69" t="b">
        <f t="shared" si="100"/>
        <v>1</v>
      </c>
    </row>
    <row r="559" spans="10:10">
      <c r="J559" s="69" t="b">
        <f t="shared" si="100"/>
        <v>1</v>
      </c>
    </row>
    <row r="560" spans="10:10">
      <c r="J560" s="69" t="b">
        <f t="shared" si="100"/>
        <v>1</v>
      </c>
    </row>
    <row r="561" spans="10:10">
      <c r="J561" s="69" t="b">
        <f t="shared" si="100"/>
        <v>1</v>
      </c>
    </row>
    <row r="562" spans="10:10">
      <c r="J562" s="69" t="b">
        <f t="shared" si="100"/>
        <v>1</v>
      </c>
    </row>
    <row r="563" spans="10:10">
      <c r="J563" s="69" t="b">
        <f t="shared" si="100"/>
        <v>1</v>
      </c>
    </row>
    <row r="564" spans="10:10">
      <c r="J564" s="69" t="b">
        <f t="shared" si="100"/>
        <v>1</v>
      </c>
    </row>
    <row r="565" spans="10:10">
      <c r="J565" s="69" t="b">
        <f t="shared" si="100"/>
        <v>1</v>
      </c>
    </row>
    <row r="566" spans="10:10">
      <c r="J566" s="69" t="b">
        <f t="shared" si="100"/>
        <v>1</v>
      </c>
    </row>
    <row r="567" spans="10:10">
      <c r="J567" s="69" t="b">
        <f t="shared" si="100"/>
        <v>1</v>
      </c>
    </row>
  </sheetData>
  <autoFilter ref="A6:N540"/>
  <mergeCells count="2">
    <mergeCell ref="C3:G3"/>
    <mergeCell ref="C5:F5"/>
  </mergeCells>
  <phoneticPr fontId="4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5"/>
  <sheetViews>
    <sheetView topLeftCell="A80" workbookViewId="0">
      <selection activeCell="E8" sqref="E8"/>
    </sheetView>
  </sheetViews>
  <sheetFormatPr baseColWidth="10" defaultColWidth="11.42578125" defaultRowHeight="12.75"/>
  <cols>
    <col min="1" max="1" width="76" customWidth="1"/>
  </cols>
  <sheetData>
    <row r="2" spans="1:2">
      <c r="A2" s="49" t="s">
        <v>263</v>
      </c>
      <c r="B2" s="49">
        <v>100</v>
      </c>
    </row>
    <row r="3" spans="1:2" ht="25.5">
      <c r="A3" s="50" t="s">
        <v>85</v>
      </c>
      <c r="B3" s="51">
        <v>4</v>
      </c>
    </row>
    <row r="4" spans="1:2" ht="25.5">
      <c r="A4" s="50" t="s">
        <v>84</v>
      </c>
      <c r="B4" s="51">
        <v>2</v>
      </c>
    </row>
    <row r="5" spans="1:2">
      <c r="A5" s="50" t="s">
        <v>72</v>
      </c>
      <c r="B5" s="51">
        <v>6</v>
      </c>
    </row>
    <row r="6" spans="1:2">
      <c r="A6" s="52" t="s">
        <v>369</v>
      </c>
      <c r="B6" s="53">
        <v>1</v>
      </c>
    </row>
    <row r="7" spans="1:2">
      <c r="A7" s="52" t="s">
        <v>370</v>
      </c>
      <c r="B7" s="53">
        <v>2</v>
      </c>
    </row>
    <row r="8" spans="1:2">
      <c r="A8" s="52" t="s">
        <v>371</v>
      </c>
      <c r="B8" s="53">
        <v>1</v>
      </c>
    </row>
    <row r="9" spans="1:2">
      <c r="A9" s="52" t="s">
        <v>373</v>
      </c>
      <c r="B9" s="53">
        <v>3</v>
      </c>
    </row>
    <row r="10" spans="1:2">
      <c r="A10" s="52" t="s">
        <v>374</v>
      </c>
      <c r="B10" s="53">
        <v>3</v>
      </c>
    </row>
    <row r="11" spans="1:2">
      <c r="A11" s="54" t="s">
        <v>375</v>
      </c>
      <c r="B11" s="53">
        <v>5</v>
      </c>
    </row>
    <row r="12" spans="1:2" ht="38.25">
      <c r="A12" s="50" t="s">
        <v>447</v>
      </c>
      <c r="B12" s="55">
        <v>3</v>
      </c>
    </row>
    <row r="13" spans="1:2" ht="38.25">
      <c r="A13" s="50" t="s">
        <v>448</v>
      </c>
      <c r="B13" s="55">
        <v>2</v>
      </c>
    </row>
    <row r="14" spans="1:2">
      <c r="A14" s="56" t="s">
        <v>449</v>
      </c>
      <c r="B14" s="57">
        <v>5</v>
      </c>
    </row>
    <row r="15" spans="1:2">
      <c r="A15" s="56" t="s">
        <v>450</v>
      </c>
      <c r="B15" s="57">
        <v>5</v>
      </c>
    </row>
    <row r="16" spans="1:2">
      <c r="A16" s="56" t="s">
        <v>451</v>
      </c>
      <c r="B16" s="58">
        <v>5</v>
      </c>
    </row>
    <row r="17" spans="1:2">
      <c r="A17" s="56" t="s">
        <v>452</v>
      </c>
      <c r="B17" s="59">
        <v>1</v>
      </c>
    </row>
    <row r="18" spans="1:2">
      <c r="A18" s="56" t="s">
        <v>454</v>
      </c>
      <c r="B18" s="58">
        <v>5</v>
      </c>
    </row>
    <row r="19" spans="1:2">
      <c r="A19" s="56" t="s">
        <v>455</v>
      </c>
      <c r="B19" s="59">
        <v>5</v>
      </c>
    </row>
    <row r="20" spans="1:2">
      <c r="A20" s="56" t="s">
        <v>456</v>
      </c>
      <c r="B20" s="59">
        <v>5</v>
      </c>
    </row>
    <row r="21" spans="1:2">
      <c r="A21" s="56" t="s">
        <v>457</v>
      </c>
      <c r="B21" s="59">
        <v>2</v>
      </c>
    </row>
    <row r="22" spans="1:2">
      <c r="A22" s="56" t="s">
        <v>458</v>
      </c>
      <c r="B22" s="57">
        <v>1</v>
      </c>
    </row>
    <row r="23" spans="1:2">
      <c r="A23" s="56" t="s">
        <v>459</v>
      </c>
      <c r="B23" s="57">
        <v>4</v>
      </c>
    </row>
    <row r="24" spans="1:2">
      <c r="A24" s="56" t="s">
        <v>460</v>
      </c>
      <c r="B24" s="57">
        <v>10</v>
      </c>
    </row>
    <row r="25" spans="1:2">
      <c r="A25" s="56" t="s">
        <v>461</v>
      </c>
      <c r="B25" s="57">
        <v>4</v>
      </c>
    </row>
    <row r="26" spans="1:2">
      <c r="A26" s="56" t="s">
        <v>463</v>
      </c>
      <c r="B26" s="57">
        <v>1</v>
      </c>
    </row>
    <row r="27" spans="1:2">
      <c r="A27" s="56" t="s">
        <v>464</v>
      </c>
      <c r="B27" s="58">
        <v>2</v>
      </c>
    </row>
    <row r="28" spans="1:2">
      <c r="A28" s="56" t="s">
        <v>465</v>
      </c>
      <c r="B28" s="60">
        <v>8</v>
      </c>
    </row>
    <row r="29" spans="1:2">
      <c r="A29" s="49" t="s">
        <v>214</v>
      </c>
      <c r="B29" s="49">
        <v>10</v>
      </c>
    </row>
    <row r="30" spans="1:2">
      <c r="A30" s="49" t="s">
        <v>213</v>
      </c>
      <c r="B30" s="51">
        <v>10</v>
      </c>
    </row>
    <row r="31" spans="1:2" ht="25.5">
      <c r="A31" s="50" t="s">
        <v>316</v>
      </c>
      <c r="B31" s="51">
        <v>8</v>
      </c>
    </row>
    <row r="32" spans="1:2" ht="25.5">
      <c r="A32" s="50" t="s">
        <v>317</v>
      </c>
      <c r="B32" s="51">
        <v>7</v>
      </c>
    </row>
    <row r="33" spans="1:2">
      <c r="A33" s="50" t="s">
        <v>72</v>
      </c>
      <c r="B33" s="51">
        <v>15</v>
      </c>
    </row>
    <row r="34" spans="1:2">
      <c r="A34" s="61" t="s">
        <v>109</v>
      </c>
      <c r="B34" s="62">
        <v>1</v>
      </c>
    </row>
    <row r="35" spans="1:2">
      <c r="A35" s="63" t="s">
        <v>192</v>
      </c>
      <c r="B35" s="62">
        <v>1</v>
      </c>
    </row>
    <row r="36" spans="1:2">
      <c r="A36" s="63" t="s">
        <v>204</v>
      </c>
      <c r="B36" s="62">
        <v>89</v>
      </c>
    </row>
    <row r="37" spans="1:2">
      <c r="A37" s="63" t="s">
        <v>203</v>
      </c>
      <c r="B37" s="62">
        <v>2</v>
      </c>
    </row>
    <row r="38" spans="1:2">
      <c r="A38" s="63" t="s">
        <v>202</v>
      </c>
      <c r="B38" s="62">
        <v>2</v>
      </c>
    </row>
    <row r="39" spans="1:2">
      <c r="A39" s="63" t="s">
        <v>201</v>
      </c>
      <c r="B39" s="62">
        <v>10</v>
      </c>
    </row>
    <row r="40" spans="1:2">
      <c r="A40" s="63" t="s">
        <v>199</v>
      </c>
      <c r="B40" s="62">
        <v>2</v>
      </c>
    </row>
    <row r="41" spans="1:2">
      <c r="A41" s="63" t="s">
        <v>200</v>
      </c>
      <c r="B41" s="62">
        <v>5</v>
      </c>
    </row>
    <row r="42" spans="1:2">
      <c r="A42" s="49" t="s">
        <v>272</v>
      </c>
      <c r="B42" s="64">
        <v>4</v>
      </c>
    </row>
    <row r="43" spans="1:2">
      <c r="A43" s="63" t="s">
        <v>193</v>
      </c>
      <c r="B43" s="62">
        <v>1</v>
      </c>
    </row>
    <row r="44" spans="1:2">
      <c r="A44" s="63" t="s">
        <v>194</v>
      </c>
      <c r="B44" s="62">
        <v>1</v>
      </c>
    </row>
    <row r="45" spans="1:2">
      <c r="A45" s="52" t="s">
        <v>288</v>
      </c>
      <c r="B45" s="65">
        <v>400</v>
      </c>
    </row>
    <row r="46" spans="1:2">
      <c r="A46" s="52" t="s">
        <v>289</v>
      </c>
      <c r="B46" s="65">
        <v>400</v>
      </c>
    </row>
    <row r="47" spans="1:2">
      <c r="A47" s="52" t="s">
        <v>290</v>
      </c>
      <c r="B47" s="65">
        <v>40</v>
      </c>
    </row>
    <row r="48" spans="1:2">
      <c r="A48" s="52" t="s">
        <v>291</v>
      </c>
      <c r="B48" s="65">
        <v>40</v>
      </c>
    </row>
    <row r="49" spans="1:2">
      <c r="A49" s="52" t="s">
        <v>292</v>
      </c>
      <c r="B49" s="65">
        <v>40</v>
      </c>
    </row>
    <row r="50" spans="1:2">
      <c r="A50" s="52" t="s">
        <v>294</v>
      </c>
      <c r="B50" s="65">
        <v>400</v>
      </c>
    </row>
    <row r="51" spans="1:2">
      <c r="A51" s="52" t="s">
        <v>295</v>
      </c>
      <c r="B51" s="65">
        <v>400</v>
      </c>
    </row>
    <row r="52" spans="1:2">
      <c r="A52" s="52" t="s">
        <v>296</v>
      </c>
      <c r="B52" s="65">
        <v>40</v>
      </c>
    </row>
    <row r="53" spans="1:2">
      <c r="A53" s="52" t="s">
        <v>297</v>
      </c>
      <c r="B53" s="65">
        <v>40</v>
      </c>
    </row>
    <row r="54" spans="1:2">
      <c r="A54" s="52" t="s">
        <v>298</v>
      </c>
      <c r="B54" s="65">
        <v>80</v>
      </c>
    </row>
    <row r="55" spans="1:2">
      <c r="A55" s="66" t="s">
        <v>164</v>
      </c>
      <c r="B55" s="64">
        <v>3</v>
      </c>
    </row>
    <row r="56" spans="1:2">
      <c r="A56" s="66" t="s">
        <v>165</v>
      </c>
      <c r="B56" s="64">
        <v>2</v>
      </c>
    </row>
    <row r="57" spans="1:2">
      <c r="A57" s="66" t="s">
        <v>166</v>
      </c>
      <c r="B57" s="64">
        <v>2</v>
      </c>
    </row>
    <row r="58" spans="1:2">
      <c r="A58" s="66" t="s">
        <v>167</v>
      </c>
      <c r="B58" s="64">
        <v>4</v>
      </c>
    </row>
    <row r="59" spans="1:2">
      <c r="A59" s="66" t="s">
        <v>168</v>
      </c>
      <c r="B59" s="64">
        <v>4</v>
      </c>
    </row>
    <row r="60" spans="1:2">
      <c r="A60" s="66" t="s">
        <v>169</v>
      </c>
      <c r="B60" s="64">
        <v>1</v>
      </c>
    </row>
    <row r="61" spans="1:2">
      <c r="A61" s="66" t="s">
        <v>170</v>
      </c>
      <c r="B61" s="64">
        <v>2</v>
      </c>
    </row>
    <row r="62" spans="1:2">
      <c r="A62" s="66" t="s">
        <v>171</v>
      </c>
      <c r="B62" s="64">
        <v>2</v>
      </c>
    </row>
    <row r="63" spans="1:2">
      <c r="A63" s="66" t="s">
        <v>172</v>
      </c>
      <c r="B63" s="64">
        <v>1</v>
      </c>
    </row>
    <row r="64" spans="1:2">
      <c r="A64" s="66" t="s">
        <v>173</v>
      </c>
      <c r="B64" s="64">
        <v>1</v>
      </c>
    </row>
    <row r="65" spans="1:2">
      <c r="A65" s="66" t="s">
        <v>174</v>
      </c>
      <c r="B65" s="64">
        <v>1</v>
      </c>
    </row>
    <row r="66" spans="1:2">
      <c r="A66" s="66" t="s">
        <v>339</v>
      </c>
      <c r="B66" s="64">
        <v>3</v>
      </c>
    </row>
    <row r="67" spans="1:2">
      <c r="A67" s="66" t="s">
        <v>340</v>
      </c>
      <c r="B67" s="64">
        <v>1</v>
      </c>
    </row>
    <row r="68" spans="1:2">
      <c r="A68" s="66" t="s">
        <v>237</v>
      </c>
      <c r="B68" s="64">
        <v>3</v>
      </c>
    </row>
    <row r="69" spans="1:2">
      <c r="A69" s="66" t="s">
        <v>238</v>
      </c>
      <c r="B69" s="64">
        <v>1</v>
      </c>
    </row>
    <row r="70" spans="1:2">
      <c r="A70" s="66" t="s">
        <v>175</v>
      </c>
      <c r="B70" s="64">
        <v>15</v>
      </c>
    </row>
    <row r="71" spans="1:2">
      <c r="A71" s="66" t="s">
        <v>176</v>
      </c>
      <c r="B71" s="64">
        <v>15</v>
      </c>
    </row>
    <row r="72" spans="1:2">
      <c r="A72" s="66" t="s">
        <v>177</v>
      </c>
      <c r="B72" s="64">
        <v>160</v>
      </c>
    </row>
    <row r="73" spans="1:2">
      <c r="A73" s="66" t="s">
        <v>178</v>
      </c>
      <c r="B73" s="64">
        <v>48</v>
      </c>
    </row>
    <row r="74" spans="1:2">
      <c r="A74" s="66" t="s">
        <v>179</v>
      </c>
      <c r="B74" s="64">
        <v>8</v>
      </c>
    </row>
    <row r="75" spans="1:2">
      <c r="A75" s="66" t="s">
        <v>180</v>
      </c>
      <c r="B75" s="64">
        <v>3</v>
      </c>
    </row>
    <row r="76" spans="1:2">
      <c r="A76" s="66" t="s">
        <v>181</v>
      </c>
      <c r="B76" s="64">
        <v>1</v>
      </c>
    </row>
    <row r="77" spans="1:2">
      <c r="A77" s="66" t="s">
        <v>182</v>
      </c>
      <c r="B77" s="64">
        <v>2</v>
      </c>
    </row>
    <row r="78" spans="1:2">
      <c r="A78" s="66" t="s">
        <v>183</v>
      </c>
      <c r="B78" s="64">
        <v>3</v>
      </c>
    </row>
    <row r="79" spans="1:2">
      <c r="A79" s="66" t="s">
        <v>184</v>
      </c>
      <c r="B79" s="64">
        <v>1</v>
      </c>
    </row>
    <row r="80" spans="1:2">
      <c r="A80" s="49" t="s">
        <v>69</v>
      </c>
      <c r="B80" s="49">
        <v>20</v>
      </c>
    </row>
    <row r="81" spans="1:2">
      <c r="A81" s="49" t="s">
        <v>207</v>
      </c>
      <c r="B81" s="49">
        <v>30</v>
      </c>
    </row>
    <row r="82" spans="1:2">
      <c r="A82" s="49" t="s">
        <v>79</v>
      </c>
      <c r="B82" s="49">
        <v>50</v>
      </c>
    </row>
    <row r="83" spans="1:2">
      <c r="A83" s="49" t="s">
        <v>88</v>
      </c>
      <c r="B83" s="49">
        <v>40</v>
      </c>
    </row>
    <row r="84" spans="1:2">
      <c r="A84" s="49" t="s">
        <v>81</v>
      </c>
      <c r="B84" s="49">
        <v>50</v>
      </c>
    </row>
    <row r="85" spans="1:2">
      <c r="A85" s="67" t="s">
        <v>279</v>
      </c>
      <c r="B85" s="68">
        <v>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ESTIM. CON VINC MAYO 2022 P (2)</vt:lpstr>
      <vt:lpstr>ESTIM. CON VINC MAYO 2022 PJ</vt:lpstr>
      <vt:lpstr>MATERIALES</vt:lpstr>
      <vt:lpstr>'ESTIM. CON VINC MAYO 2022 P (2)'!Área_de_impresión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Franklin Xavier Morillo Duluc</cp:lastModifiedBy>
  <cp:lastPrinted>2022-10-23T16:27:35Z</cp:lastPrinted>
  <dcterms:created xsi:type="dcterms:W3CDTF">2008-02-19T10:28:27Z</dcterms:created>
  <dcterms:modified xsi:type="dcterms:W3CDTF">2024-04-15T13:10:30Z</dcterms:modified>
</cp:coreProperties>
</file>