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.perez\Desktop\"/>
    </mc:Choice>
  </mc:AlternateContent>
  <bookViews>
    <workbookView xWindow="0" yWindow="0" windowWidth="20490" windowHeight="7650"/>
  </bookViews>
  <sheets>
    <sheet name="Red Las Caobas-Parte 3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>[1]CUB02!$W$1:$W$8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[3]M.O.!#REF!</definedName>
    <definedName name="AA">[3]M.O.!#REF!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[5]INSU!$D$9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#REF!</definedName>
    <definedName name="ACUEDUCTO">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[5]INSU!$D$17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>[1]CUB02!$S$13:$AN$415</definedName>
    <definedName name="_xlnm.Print_Area" localSheetId="0">'Red Las Caobas-Parte 3'!$A$1:$F$145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[7]INS!#REF!</definedName>
    <definedName name="AYCARP">[7]INS!#REF!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[10]M.O.!$C$9</definedName>
    <definedName name="BRIGADATOPOGRAFICA_6" localSheetId="0">#REF!</definedName>
    <definedName name="BRIGADATOPOGRAFICA_6">#REF!</definedName>
    <definedName name="BVNBVNBV" localSheetId="0">[11]M.O.!#REF!</definedName>
    <definedName name="BVNBVNBV">[11]M.O.!#REF!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[10]M.O.!#REF!</definedName>
    <definedName name="CARACOL">[10]M.O.!#REF!</definedName>
    <definedName name="CARANTEPECHO" localSheetId="0">[10]M.O.!#REF!</definedName>
    <definedName name="CARANTEPECHO">[10]M.O.!#REF!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[10]M.O.!#REF!</definedName>
    <definedName name="CARCOL30">[10]M.O.!#REF!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[10]M.O.!#REF!</definedName>
    <definedName name="CARCOL50">[10]M.O.!#REF!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[10]M.O.!#REF!</definedName>
    <definedName name="CARCOL51">[10]M.O.!#REF!</definedName>
    <definedName name="CARCOLAMARRE" localSheetId="0">[10]M.O.!#REF!</definedName>
    <definedName name="CARCOLAMARRE">[10]M.O.!#REF!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[10]M.O.!#REF!</definedName>
    <definedName name="CARLOSAPLA">[10]M.O.!#REF!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[10]M.O.!#REF!</definedName>
    <definedName name="CARLOSAVARIASAGUAS">[10]M.O.!#REF!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[10]M.O.!#REF!</definedName>
    <definedName name="CARMURO">[10]M.O.!#REF!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[7]INS!#REF!</definedName>
    <definedName name="CARP1">[7]INS!#REF!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[7]INS!#REF!</definedName>
    <definedName name="CARP2">[7]INS!#REF!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[10]M.O.!#REF!</definedName>
    <definedName name="CARPDINTEL">[10]M.O.!#REF!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[10]M.O.!#REF!</definedName>
    <definedName name="CARPVIGA2040">[10]M.O.!#REF!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[10]M.O.!#REF!</definedName>
    <definedName name="CARPVIGA3050">[10]M.O.!#REF!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[10]M.O.!#REF!</definedName>
    <definedName name="CARPVIGA3060">[10]M.O.!#REF!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[10]M.O.!#REF!</definedName>
    <definedName name="CARPVIGA4080">[10]M.O.!#REF!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[10]M.O.!#REF!</definedName>
    <definedName name="CARRAMPA">[10]M.O.!#REF!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#REF!</definedName>
    <definedName name="CASABE">#REF!</definedName>
    <definedName name="CASABE_8" localSheetId="0">#REF!</definedName>
    <definedName name="CASABE_8">#REF!</definedName>
    <definedName name="CASBESTO" localSheetId="0">[10]M.O.!#REF!</definedName>
    <definedName name="CASBESTO">[10]M.O.!#REF!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[7]INS!#REF!</definedName>
    <definedName name="CBLOCK10">[7]INS!#REF!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[5]INSU!$D$130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[5]INSU!$D$131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#REF!</definedName>
    <definedName name="COPIA">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[10]M.O.!#REF!</definedName>
    <definedName name="CZINC">[10]M.O.!#REF!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[5]MO!$B$256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[5]MO!$B$247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>[1]CUB02!$S$13:$AN$415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[7]INS!$D$561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[3]M.O.!#REF!</definedName>
    <definedName name="H">[3]M.O.!#REF!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mpresion_2" localSheetId="0">[16]Directos!#REF!</definedName>
    <definedName name="impresion_2">[16]Directos!#REF!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>[5]INSU!$D$132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[7]INS!#REF!</definedName>
    <definedName name="MAESTROCARP">[7]INS!#REF!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[5]MO!$B$612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[7]INS!#REF!</definedName>
    <definedName name="MOPISOCERAMICA">[7]INS!#REF!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[17]Insumos!#REF!</definedName>
    <definedName name="NADA">[17]Insumos!#REF!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[17]Insumos!#REF!</definedName>
    <definedName name="NINGUNA">[17]Insumos!#REF!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[18]peso!#REF!</definedName>
    <definedName name="p">[18]peso!#REF!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>[5]MO!$B$11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[7]INS!#REF!</definedName>
    <definedName name="PEONCARP">[7]INS!#REF!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[7]INS!$D$563</definedName>
    <definedName name="PLIGADORA2_6" localSheetId="0">#REF!</definedName>
    <definedName name="PLIGADORA2_6">#REF!</definedName>
    <definedName name="PLOMERO" localSheetId="0">[7]INS!#REF!</definedName>
    <definedName name="PLOMERO">[7]INS!#REF!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[7]INS!#REF!</definedName>
    <definedName name="PLOMEROAYUDANTE">[7]INS!#REF!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[7]INS!#REF!</definedName>
    <definedName name="PLOMEROOFICIAL">[7]INS!#REF!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>[5]INSU!$D$133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[19]PRESUPUESTO!$O$9:$O$236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[7]INS!$D$568</definedName>
    <definedName name="PWINCHE2000K_6" localSheetId="0">#REF!</definedName>
    <definedName name="PWINCHE2000K_6">#REF!</definedName>
    <definedName name="Q">[1]CUB02!$W$1:$W$8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[21]INS!#REF!</definedName>
    <definedName name="QQ">[21]INS!#REF!</definedName>
    <definedName name="QQQ" localSheetId="0">[3]M.O.!#REF!</definedName>
    <definedName name="QQQ">[3]M.O.!#REF!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[19]PRESUPUESTO!$M$10:$AH$731</definedName>
    <definedName name="qwe">[5]INSU!$D$133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[10]M.O.!$C$12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'Red Las Caobas-Parte 3'!$1:$10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[21]INS!$D$561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6" l="1"/>
  <c r="F102" i="16" l="1"/>
  <c r="F101" i="16"/>
  <c r="F94" i="16"/>
  <c r="F92" i="16"/>
  <c r="F91" i="16"/>
  <c r="F90" i="16"/>
  <c r="F89" i="16"/>
  <c r="F88" i="16"/>
  <c r="F86" i="16"/>
  <c r="F85" i="16"/>
  <c r="F84" i="16"/>
  <c r="F83" i="16"/>
  <c r="F82" i="16"/>
  <c r="F81" i="16"/>
  <c r="F80" i="16"/>
  <c r="F79" i="16"/>
  <c r="F78" i="16"/>
  <c r="F77" i="16"/>
  <c r="F76" i="16"/>
  <c r="F72" i="16"/>
  <c r="A72" i="16"/>
  <c r="A73" i="16" s="1"/>
  <c r="A74" i="16" s="1"/>
  <c r="A75" i="16" s="1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A57" i="16"/>
  <c r="A58" i="16" s="1"/>
  <c r="A59" i="16" s="1"/>
  <c r="A60" i="16" s="1"/>
  <c r="A61" i="16" s="1"/>
  <c r="A62" i="16" s="1"/>
  <c r="A63" i="16" s="1"/>
  <c r="F56" i="16"/>
  <c r="A56" i="16"/>
  <c r="F55" i="16"/>
  <c r="A55" i="16"/>
  <c r="F54" i="16"/>
  <c r="F53" i="16"/>
  <c r="F52" i="16"/>
  <c r="F51" i="16"/>
  <c r="F50" i="16"/>
  <c r="F49" i="16"/>
  <c r="F48" i="16"/>
  <c r="F47" i="16"/>
  <c r="F46" i="16"/>
  <c r="F45" i="16"/>
  <c r="A45" i="16"/>
  <c r="A46" i="16" s="1"/>
  <c r="A47" i="16" s="1"/>
  <c r="A48" i="16" s="1"/>
  <c r="A49" i="16" s="1"/>
  <c r="A50" i="16" s="1"/>
  <c r="A51" i="16" s="1"/>
  <c r="A52" i="16" s="1"/>
  <c r="A53" i="16" s="1"/>
  <c r="F44" i="16"/>
  <c r="F43" i="16"/>
  <c r="F42" i="16"/>
  <c r="F41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9" i="16"/>
  <c r="F18" i="16"/>
  <c r="F17" i="16"/>
  <c r="F16" i="16"/>
  <c r="F15" i="16"/>
  <c r="F14" i="16"/>
  <c r="F103" i="16" l="1"/>
  <c r="F71" i="16"/>
  <c r="F25" i="16"/>
  <c r="F40" i="16"/>
  <c r="F96" i="16"/>
  <c r="F97" i="16"/>
  <c r="F87" i="16" l="1"/>
  <c r="F73" i="16"/>
  <c r="F74" i="16" l="1"/>
  <c r="F75" i="16"/>
  <c r="F98" i="16" l="1"/>
  <c r="F105" i="16" s="1"/>
  <c r="F118" i="16" s="1"/>
  <c r="F116" i="16" l="1"/>
  <c r="F109" i="16"/>
  <c r="F115" i="16" s="1"/>
  <c r="F111" i="16"/>
  <c r="F110" i="16"/>
  <c r="F114" i="16"/>
  <c r="F106" i="16"/>
  <c r="F113" i="16"/>
  <c r="F112" i="16"/>
  <c r="F117" i="16"/>
  <c r="F119" i="16" l="1"/>
  <c r="F121" i="16" s="1"/>
</calcChain>
</file>

<file path=xl/sharedStrings.xml><?xml version="1.0" encoding="utf-8"?>
<sst xmlns="http://schemas.openxmlformats.org/spreadsheetml/2006/main" count="184" uniqueCount="136">
  <si>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</si>
  <si>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</si>
  <si>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</si>
  <si>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</si>
  <si>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</si>
  <si>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</si>
  <si>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D E S C R I P C I O N</t>
  </si>
  <si>
    <t>CANTIDAD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</si>
  <si>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</si>
  <si>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</si>
  <si>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</si>
  <si>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</si>
  <si>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</si>
  <si>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</si>
  <si>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</si>
  <si>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</si>
  <si>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</si>
  <si>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</si>
  <si>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</si>
  <si>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</si>
  <si>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 xml:space="preserve">                    PREPARADO POR:</t>
  </si>
  <si>
    <t>REVISADO POR: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</si>
  <si>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</si>
  <si>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</si>
  <si>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</si>
  <si>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</si>
  <si>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 xml:space="preserve">              ING. SONIA RODRIGUEZ</t>
  </si>
  <si>
    <t>ING. JOSÉ MANUEL AYBAR OVALLE</t>
  </si>
  <si>
    <t>DIRECTOR DE INGENIERIA</t>
  </si>
  <si>
    <t>ING. SONIA ESTHER RODRÍGUEZ R.</t>
  </si>
  <si>
    <t>ACOMETIDAS</t>
  </si>
  <si>
    <t>11.1.1</t>
  </si>
  <si>
    <t>11.1.2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</si>
  <si>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</si>
  <si>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</si>
  <si>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</si>
  <si>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</si>
  <si>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</si>
  <si>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</si>
  <si>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>REPARACIÓN DE SERVICIOS EXISTENTES</t>
  </si>
  <si>
    <t xml:space="preserve">DEMOLICIÓN: </t>
  </si>
  <si>
    <t>DEMOLICIÓN Y REPOSICIÓN DE CONTENES Y ACERAS</t>
  </si>
  <si>
    <t>SUMINISTRO Y COLOCACIÓN DE PIEZAS ESPECIALES ACERO C/PROTECCIÓN ANTICORROSIVA:</t>
  </si>
  <si>
    <t>REPOSICIÓN DE:</t>
  </si>
  <si>
    <t xml:space="preserve">                 ING. MARINO QUEZADA B.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</si>
  <si>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</si>
  <si>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</si>
  <si>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</si>
  <si>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</si>
  <si>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</si>
  <si>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</si>
  <si>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</si>
  <si>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</si>
  <si>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</si>
  <si>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Ud</t>
  </si>
  <si>
    <t>Mes</t>
  </si>
  <si>
    <t>Contenes</t>
  </si>
  <si>
    <t>De contenes y aceras</t>
  </si>
  <si>
    <t>Riego adherencia</t>
  </si>
  <si>
    <t>Imprimación sencilla</t>
  </si>
  <si>
    <t xml:space="preserve">Colocación carpeta  asfáltica 2" </t>
  </si>
  <si>
    <t>Válvula de compuerta ø3" HF platillada completa 150 psi (inc. Tornillos, junta de goma, niples platillados y 2 juntas mecánicas tipo Dresser)</t>
  </si>
  <si>
    <t xml:space="preserve">Tee Ø 6" X 4" Acero SCH-40 </t>
  </si>
  <si>
    <t>Tee Ø 6" X 3" Acero SCH-40</t>
  </si>
  <si>
    <t xml:space="preserve">Junta mecánica tipo Dresser de Ø 3" DE 150 PSI </t>
  </si>
  <si>
    <t xml:space="preserve">Junta mecánica tipo Dresser de Ø6' DE 150 PSI </t>
  </si>
  <si>
    <t>Ø6" PVC (SDR-26) C/J.G. tramo sin acometídas</t>
  </si>
  <si>
    <t>Ø4" PVC (SDR-26) C/J.G. tramo sin acometídas</t>
  </si>
  <si>
    <t>Ø6" PVC (SDR-26) C/J.G.</t>
  </si>
  <si>
    <t>Ø3" PVC (SDR-26) C/J.G.</t>
  </si>
  <si>
    <t>Ø6" PVC (SDR-26) C/J.G. + 3% pérdida por campana</t>
  </si>
  <si>
    <t>Ø4" PVC (SDR-26) C/J.G. + 2% pérdida por campana</t>
  </si>
  <si>
    <t>Ø3" PVC (SDR-26) C/J.G. + 2% pérdida por campana</t>
  </si>
  <si>
    <t>Relleno compactado c/compactador mecánico en capa de 0.20 m</t>
  </si>
  <si>
    <t xml:space="preserve">Corte con disco de carpeta asfáltica 2", ambos lado </t>
  </si>
  <si>
    <t>Extracción  carpeta asfáltica 2"</t>
  </si>
  <si>
    <t>CORTE, EXTRACCIÓN Y BOTE DE CARPETA ASFÁLTICA L=323.74 M</t>
  </si>
  <si>
    <t xml:space="preserve">  </t>
  </si>
  <si>
    <t>Suministro de material de mina para relleno          (caliche) D= 20  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</si>
  <si>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</si>
  <si>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</si>
  <si>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</si>
  <si>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</si>
  <si>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</si>
  <si>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</si>
  <si>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</si>
  <si>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</si>
  <si>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</si>
  <si>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</si>
  <si>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</si>
  <si>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</si>
  <si>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Bote  de material C/camión D= 5 KM, (incluye esparcimiento en botadero) </t>
  </si>
  <si>
    <t xml:space="preserve">Empalme, Inc. Movimiento de tierra, personal, equipos y herramientas  </t>
  </si>
  <si>
    <t xml:space="preserve">EMPALME A TUBERÍA EXISTENTE </t>
  </si>
  <si>
    <t>Señalización, control, manejo de tránsito y seguridad en la vía, ( incluye uso de letreros con base en angulares, uso de conos refractarios, mechones, barreras de peligro naranja  y hombres con banderolas)</t>
  </si>
  <si>
    <t>Limpieza continua y  final (obreros, camión  y herramientas menores) con tramos de alta pendiente</t>
  </si>
  <si>
    <t>Mantenimiento y Operación de Sistemas INAPA</t>
  </si>
  <si>
    <t>Ø4" PVC (SDR-26) C/J.G.</t>
  </si>
  <si>
    <t xml:space="preserve">Junta mecánica tipo Dresser de Ø4' DE 150 PSI </t>
  </si>
  <si>
    <t>Válvula de compuerta ø 4" HF platillada completa 150 psi (inc. Tornillos, junta de goma, niples platillados y 2 juntas mecánicas tipo dresser)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</si>
  <si>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</si>
  <si>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</si>
  <si>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</si>
  <si>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</si>
  <si>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 xml:space="preserve">Cruz Ø 6" X 6" Acero SCH-40 </t>
  </si>
  <si>
    <t>Cruz Ø 6" X 3" Acero SCH-40</t>
  </si>
  <si>
    <t xml:space="preserve">Reduccion Ø 6" X 4" Acero SCH-40 </t>
  </si>
  <si>
    <t xml:space="preserve">Codo de Ø 6" X 90°  Acero SCH-40 </t>
  </si>
  <si>
    <t>Junta Tapón  de Ø 6" SCH-40</t>
  </si>
  <si>
    <t xml:space="preserve">Cruz Ø 6" X 4" Acero SCH-40 </t>
  </si>
  <si>
    <t>11.1.1.1</t>
  </si>
  <si>
    <t>11.1.1.2</t>
  </si>
  <si>
    <t>11.1.2.1</t>
  </si>
  <si>
    <t>11.1.2.2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</si>
  <si>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 158 D/F 21/04/2021</t>
    </r>
  </si>
  <si>
    <t>ING. JOSÉ MANUEL RIVAS</t>
  </si>
  <si>
    <t xml:space="preserve">    ENC. DEPTO. DE COSTOS Y PRESUPUESTOS</t>
  </si>
  <si>
    <t>Cruz Ø 4" X 4" PVC SCH-40 c/E.C.</t>
  </si>
  <si>
    <t>Tee Ø 4" X 4" PVC SCH-40 c/E.C.</t>
  </si>
  <si>
    <t>Tee Ø 3" X 3" PVC SCH-40 c/E.C.</t>
  </si>
  <si>
    <t>Cruz Ø 3" X 3" PVC SCH-40 c/E.C.</t>
  </si>
  <si>
    <t>Tapón de Ø 4" PVC SCH-40 c/E. C.</t>
  </si>
  <si>
    <t>Tapón de Ø 3" PVC SCH-40 c/E. C.</t>
  </si>
  <si>
    <t>Reducción Ø 4" X 3" PVC SCH-40 c/E.C.</t>
  </si>
  <si>
    <t>Bote de material con camión D=15 km,( incluye carguio y esparcimiento en lugar de botadero)</t>
  </si>
  <si>
    <t xml:space="preserve">Excavación material compacto c/equipo </t>
  </si>
  <si>
    <t xml:space="preserve">Excavación en roca c/equipo, Inc. Extracción de material  </t>
  </si>
  <si>
    <t>Asiento de arena suministro y colocacion</t>
  </si>
  <si>
    <r>
      <t>Acera perimetral 0.80 m (hormigon industrial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polipropileno)</t>
    </r>
  </si>
  <si>
    <t>Valla anunciando obra 16' x 8' impresión full color conteniendo logo de INAPA, nombre de proyecto y contratista. Estructura en tubos galvanizados 1 1/2"x 1 1/2" y soportes en tubo cuadrado. 4" x 4"</t>
  </si>
  <si>
    <t>Campamento, (Incluye: Alquiler de casa con o sin  solar, baños portatil y caseta para materiales)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</si>
  <si>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</si>
  <si>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</si>
  <si>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REPLANTEO</t>
  </si>
  <si>
    <t>UD</t>
  </si>
  <si>
    <t>Obra : AMPLIACION REDES ACUEDUCTO DE HIGÜEY, SECTOR LAS CAOBAS (PARTE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</si>
</sst>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General_)"/>
    <numFmt numFmtId="168" formatCode="0.0"/>
    <numFmt numFmtId="169" formatCode="[$RD$-1C0A]#,##0.00"/>
    <numFmt numFmtId="170" formatCode="0.000"/>
    <numFmt numFmtId="171" formatCode="#,##0.00;[Red]#,##0.00"/>
    <numFmt numFmtId="172" formatCode="#,##0.00_ ;\-#,##0.00\ "/>
    <numFmt numFmtId="173" formatCode="0.0%"/>
    <numFmt numFmtId="174" formatCode="&quot;$&quot;#,##0;[Red]\-&quot;$&quot;#,##0"/>
    <numFmt numFmtId="175" formatCode="#,##0.0;\-#,##0.0"/>
    <numFmt numFmtId="176" formatCode="_-* #,##0.0000_-;\-* #,##0.0000_-;_-* &quot;-&quot;??_-;_-@_-"/>
    <numFmt numFmtId="177" formatCode="#,##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u/>
      <sz val="10"/>
      <color indexed="8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6" fontId="2" fillId="0" borderId="0" applyFont="0" applyFill="0" applyBorder="0" applyAlignment="0" applyProtection="0"/>
    <xf numFmtId="0" fontId="4" fillId="0" borderId="0"/>
    <xf numFmtId="39" fontId="10" fillId="0" borderId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7" fontId="1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39" fontId="1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9" fontId="10" fillId="0" borderId="0"/>
    <xf numFmtId="0" fontId="2" fillId="0" borderId="0"/>
    <xf numFmtId="0" fontId="2" fillId="0" borderId="0"/>
  </cellStyleXfs>
  <cellXfs count="243">
    <xf numFmtId="0" fontId="0" fillId="0" borderId="0" xfId="0"/>
    <xf numFmtId="0" fontId="5" fillId="0" borderId="0" xfId="2" applyFont="1" applyFill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/>
    </xf>
    <xf numFmtId="166" fontId="15" fillId="0" borderId="0" xfId="1" applyFont="1" applyAlignment="1">
      <alignment vertical="top"/>
    </xf>
    <xf numFmtId="0" fontId="15" fillId="0" borderId="0" xfId="0" applyFont="1" applyAlignment="1">
      <alignment vertical="top"/>
    </xf>
    <xf numFmtId="167" fontId="17" fillId="0" borderId="0" xfId="0" applyNumberFormat="1" applyFont="1" applyAlignment="1">
      <alignment vertical="top" wrapText="1"/>
    </xf>
    <xf numFmtId="0" fontId="15" fillId="0" borderId="0" xfId="0" applyFont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16" fillId="3" borderId="0" xfId="0" applyFont="1" applyFill="1" applyBorder="1" applyAlignment="1">
      <alignment vertical="top"/>
    </xf>
    <xf numFmtId="0" fontId="16" fillId="3" borderId="0" xfId="0" applyFont="1" applyFill="1" applyAlignment="1">
      <alignment vertical="top"/>
    </xf>
    <xf numFmtId="0" fontId="18" fillId="3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4" fontId="15" fillId="2" borderId="0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4" fontId="15" fillId="4" borderId="0" xfId="0" applyNumberFormat="1" applyFont="1" applyFill="1" applyAlignment="1">
      <alignment vertical="top"/>
    </xf>
    <xf numFmtId="4" fontId="15" fillId="0" borderId="0" xfId="0" applyNumberFormat="1" applyFont="1" applyAlignment="1">
      <alignment vertical="top"/>
    </xf>
    <xf numFmtId="0" fontId="3" fillId="3" borderId="0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top"/>
    </xf>
    <xf numFmtId="49" fontId="9" fillId="3" borderId="3" xfId="3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right" vertical="top"/>
    </xf>
    <xf numFmtId="166" fontId="2" fillId="3" borderId="3" xfId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49" fontId="2" fillId="3" borderId="3" xfId="3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 applyProtection="1">
      <alignment horizontal="center" vertical="top"/>
    </xf>
    <xf numFmtId="4" fontId="2" fillId="3" borderId="3" xfId="4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right" vertical="top"/>
    </xf>
    <xf numFmtId="4" fontId="20" fillId="3" borderId="3" xfId="0" applyNumberFormat="1" applyFont="1" applyFill="1" applyBorder="1" applyAlignment="1">
      <alignment horizontal="right" vertical="top"/>
    </xf>
    <xf numFmtId="0" fontId="20" fillId="3" borderId="3" xfId="0" applyFont="1" applyFill="1" applyBorder="1" applyAlignment="1" applyProtection="1">
      <alignment horizontal="center" vertical="top"/>
    </xf>
    <xf numFmtId="4" fontId="20" fillId="3" borderId="3" xfId="4" applyNumberFormat="1" applyFont="1" applyFill="1" applyBorder="1" applyAlignment="1">
      <alignment horizontal="right" vertical="top"/>
    </xf>
    <xf numFmtId="2" fontId="12" fillId="3" borderId="3" xfId="0" applyNumberFormat="1" applyFont="1" applyFill="1" applyBorder="1" applyAlignment="1">
      <alignment horizontal="right" vertical="top"/>
    </xf>
    <xf numFmtId="0" fontId="12" fillId="3" borderId="3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>
      <alignment horizontal="right" vertical="top"/>
    </xf>
    <xf numFmtId="0" fontId="20" fillId="3" borderId="3" xfId="0" applyFont="1" applyFill="1" applyBorder="1" applyAlignment="1">
      <alignment vertical="top"/>
    </xf>
    <xf numFmtId="0" fontId="2" fillId="3" borderId="3" xfId="19" applyFont="1" applyFill="1" applyBorder="1" applyAlignment="1">
      <alignment horizontal="left" vertical="top" wrapText="1"/>
    </xf>
    <xf numFmtId="166" fontId="2" fillId="5" borderId="3" xfId="1" applyFont="1" applyFill="1" applyBorder="1" applyAlignment="1">
      <alignment horizontal="right" vertical="center" wrapText="1"/>
    </xf>
    <xf numFmtId="166" fontId="2" fillId="5" borderId="3" xfId="1" applyFont="1" applyFill="1" applyBorder="1" applyAlignment="1">
      <alignment horizontal="center" vertical="center" wrapText="1"/>
    </xf>
    <xf numFmtId="166" fontId="2" fillId="5" borderId="3" xfId="1" applyFont="1" applyFill="1" applyBorder="1" applyAlignment="1" applyProtection="1">
      <alignment horizontal="right" vertical="center" wrapText="1"/>
      <protection locked="0"/>
    </xf>
    <xf numFmtId="171" fontId="2" fillId="3" borderId="3" xfId="0" applyNumberFormat="1" applyFont="1" applyFill="1" applyBorder="1" applyAlignment="1">
      <alignment horizontal="right" vertical="center"/>
    </xf>
    <xf numFmtId="39" fontId="2" fillId="3" borderId="3" xfId="42" applyFont="1" applyFill="1" applyBorder="1" applyAlignment="1">
      <alignment horizontal="left" vertical="top" wrapText="1"/>
    </xf>
    <xf numFmtId="166" fontId="2" fillId="3" borderId="3" xfId="1" applyFont="1" applyFill="1" applyBorder="1" applyAlignment="1">
      <alignment horizontal="right" vertical="center" wrapText="1"/>
    </xf>
    <xf numFmtId="0" fontId="2" fillId="2" borderId="3" xfId="44" applyNumberFormat="1" applyFont="1" applyFill="1" applyBorder="1" applyAlignment="1">
      <alignment horizontal="right" vertical="top" wrapText="1"/>
    </xf>
    <xf numFmtId="10" fontId="2" fillId="0" borderId="3" xfId="14" applyNumberFormat="1" applyFont="1" applyBorder="1"/>
    <xf numFmtId="168" fontId="9" fillId="0" borderId="3" xfId="14" applyNumberFormat="1" applyFont="1" applyBorder="1" applyAlignment="1">
      <alignment horizontal="right"/>
    </xf>
    <xf numFmtId="166" fontId="9" fillId="0" borderId="3" xfId="1" applyFont="1" applyBorder="1" applyAlignment="1">
      <alignment horizontal="right"/>
    </xf>
    <xf numFmtId="0" fontId="12" fillId="3" borderId="3" xfId="0" applyFont="1" applyFill="1" applyBorder="1" applyAlignment="1">
      <alignment vertical="top" wrapText="1"/>
    </xf>
    <xf numFmtId="0" fontId="9" fillId="3" borderId="3" xfId="17" applyFont="1" applyFill="1" applyBorder="1" applyAlignment="1">
      <alignment horizontal="right" vertical="top"/>
    </xf>
    <xf numFmtId="0" fontId="9" fillId="3" borderId="3" xfId="17" applyFont="1" applyFill="1" applyBorder="1" applyAlignment="1">
      <alignment vertical="top" wrapText="1"/>
    </xf>
    <xf numFmtId="43" fontId="2" fillId="3" borderId="3" xfId="16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center" vertical="top"/>
    </xf>
    <xf numFmtId="0" fontId="2" fillId="3" borderId="3" xfId="17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1" fontId="9" fillId="3" borderId="3" xfId="0" applyNumberFormat="1" applyFont="1" applyFill="1" applyBorder="1" applyAlignment="1">
      <alignment horizontal="right" vertical="top"/>
    </xf>
    <xf numFmtId="4" fontId="9" fillId="3" borderId="3" xfId="0" applyNumberFormat="1" applyFont="1" applyFill="1" applyBorder="1" applyAlignment="1">
      <alignment horizontal="right" vertical="top"/>
    </xf>
    <xf numFmtId="49" fontId="9" fillId="3" borderId="3" xfId="3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right" vertical="top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vertical="top"/>
    </xf>
    <xf numFmtId="169" fontId="9" fillId="3" borderId="3" xfId="0" applyNumberFormat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left" vertical="top" wrapText="1"/>
    </xf>
    <xf numFmtId="4" fontId="9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 applyProtection="1">
      <alignment horizontal="center" vertical="top"/>
    </xf>
    <xf numFmtId="0" fontId="9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right" vertical="top"/>
    </xf>
    <xf numFmtId="4" fontId="12" fillId="3" borderId="3" xfId="0" applyNumberFormat="1" applyFont="1" applyFill="1" applyBorder="1" applyAlignment="1">
      <alignment horizontal="right" vertical="top"/>
    </xf>
    <xf numFmtId="4" fontId="12" fillId="3" borderId="3" xfId="4" applyNumberFormat="1" applyFont="1" applyFill="1" applyBorder="1" applyAlignment="1">
      <alignment horizontal="right" vertical="top"/>
    </xf>
    <xf numFmtId="0" fontId="12" fillId="3" borderId="3" xfId="0" applyFont="1" applyFill="1" applyBorder="1" applyAlignment="1">
      <alignment vertical="top"/>
    </xf>
    <xf numFmtId="2" fontId="12" fillId="3" borderId="3" xfId="0" applyNumberFormat="1" applyFont="1" applyFill="1" applyBorder="1" applyAlignment="1">
      <alignment vertical="top"/>
    </xf>
    <xf numFmtId="4" fontId="12" fillId="3" borderId="3" xfId="0" applyNumberFormat="1" applyFont="1" applyFill="1" applyBorder="1" applyAlignment="1">
      <alignment vertical="top"/>
    </xf>
    <xf numFmtId="0" fontId="21" fillId="3" borderId="3" xfId="0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center" vertical="top"/>
    </xf>
    <xf numFmtId="4" fontId="6" fillId="6" borderId="1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/>
    </xf>
    <xf numFmtId="37" fontId="9" fillId="3" borderId="3" xfId="18" applyNumberFormat="1" applyFont="1" applyFill="1" applyBorder="1" applyAlignment="1" applyProtection="1">
      <alignment horizontal="right" vertical="top" wrapText="1"/>
    </xf>
    <xf numFmtId="0" fontId="9" fillId="3" borderId="3" xfId="17" applyFont="1" applyFill="1" applyBorder="1" applyAlignment="1">
      <alignment horizontal="left" vertical="top" wrapText="1"/>
    </xf>
    <xf numFmtId="172" fontId="2" fillId="3" borderId="3" xfId="18" applyNumberFormat="1" applyFont="1" applyFill="1" applyBorder="1" applyAlignment="1">
      <alignment horizontal="right" vertical="top" wrapText="1"/>
    </xf>
    <xf numFmtId="4" fontId="2" fillId="3" borderId="3" xfId="18" applyNumberFormat="1" applyFont="1" applyFill="1" applyBorder="1" applyAlignment="1">
      <alignment horizontal="center" vertical="top"/>
    </xf>
    <xf numFmtId="172" fontId="2" fillId="3" borderId="3" xfId="17" applyNumberFormat="1" applyFont="1" applyFill="1" applyBorder="1" applyAlignment="1">
      <alignment horizontal="right" vertical="top" wrapText="1"/>
    </xf>
    <xf numFmtId="4" fontId="2" fillId="3" borderId="3" xfId="17" applyNumberFormat="1" applyFont="1" applyFill="1" applyBorder="1" applyAlignment="1" applyProtection="1">
      <alignment horizontal="right" vertical="top"/>
      <protection locked="0"/>
    </xf>
    <xf numFmtId="0" fontId="2" fillId="3" borderId="3" xfId="17" applyFont="1" applyFill="1" applyBorder="1" applyAlignment="1">
      <alignment horizontal="center" vertical="top" wrapText="1"/>
    </xf>
    <xf numFmtId="0" fontId="9" fillId="3" borderId="3" xfId="0" applyNumberFormat="1" applyFont="1" applyFill="1" applyBorder="1" applyAlignment="1">
      <alignment horizontal="left" vertical="top" wrapText="1"/>
    </xf>
    <xf numFmtId="0" fontId="9" fillId="3" borderId="3" xfId="17" applyFont="1" applyFill="1" applyBorder="1" applyAlignment="1">
      <alignment vertical="top"/>
    </xf>
    <xf numFmtId="166" fontId="2" fillId="5" borderId="3" xfId="1" applyFont="1" applyFill="1" applyBorder="1" applyAlignment="1">
      <alignment horizontal="right" vertical="top" wrapText="1"/>
    </xf>
    <xf numFmtId="166" fontId="2" fillId="5" borderId="3" xfId="1" applyFont="1" applyFill="1" applyBorder="1" applyAlignment="1">
      <alignment horizontal="center" vertical="top" wrapText="1"/>
    </xf>
    <xf numFmtId="0" fontId="2" fillId="3" borderId="3" xfId="17" applyFont="1" applyFill="1" applyBorder="1" applyAlignment="1">
      <alignment vertical="top"/>
    </xf>
    <xf numFmtId="0" fontId="12" fillId="3" borderId="3" xfId="0" applyFont="1" applyFill="1" applyBorder="1" applyAlignment="1" applyProtection="1">
      <alignment horizontal="center" vertical="top" wrapText="1"/>
    </xf>
    <xf numFmtId="177" fontId="2" fillId="3" borderId="3" xfId="0" applyNumberFormat="1" applyFont="1" applyFill="1" applyBorder="1" applyAlignment="1">
      <alignment horizontal="right" vertical="top" wrapText="1"/>
    </xf>
    <xf numFmtId="4" fontId="2" fillId="3" borderId="3" xfId="1" applyNumberFormat="1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right" vertical="top"/>
    </xf>
    <xf numFmtId="0" fontId="2" fillId="3" borderId="3" xfId="17" applyFont="1" applyFill="1" applyBorder="1" applyAlignment="1">
      <alignment horizontal="left" vertical="top" wrapText="1"/>
    </xf>
    <xf numFmtId="37" fontId="9" fillId="3" borderId="3" xfId="26" applyNumberFormat="1" applyFont="1" applyFill="1" applyBorder="1" applyAlignment="1">
      <alignment horizontal="right" vertical="top" wrapText="1"/>
    </xf>
    <xf numFmtId="39" fontId="9" fillId="3" borderId="3" xfId="26" applyFont="1" applyFill="1" applyBorder="1" applyAlignment="1">
      <alignment vertical="top" wrapText="1"/>
    </xf>
    <xf numFmtId="166" fontId="2" fillId="3" borderId="3" xfId="7" applyFont="1" applyFill="1" applyBorder="1" applyAlignment="1">
      <alignment horizontal="right" vertical="top" wrapText="1"/>
    </xf>
    <xf numFmtId="166" fontId="2" fillId="3" borderId="3" xfId="7" applyFont="1" applyFill="1" applyBorder="1" applyAlignment="1">
      <alignment horizontal="center" vertical="top" wrapText="1"/>
    </xf>
    <xf numFmtId="37" fontId="9" fillId="3" borderId="3" xfId="0" applyNumberFormat="1" applyFont="1" applyFill="1" applyBorder="1" applyAlignment="1">
      <alignment horizontal="right" vertical="top"/>
    </xf>
    <xf numFmtId="175" fontId="9" fillId="3" borderId="3" xfId="0" applyNumberFormat="1" applyFont="1" applyFill="1" applyBorder="1" applyAlignment="1">
      <alignment horizontal="right" vertical="top"/>
    </xf>
    <xf numFmtId="175" fontId="2" fillId="3" borderId="3" xfId="0" applyNumberFormat="1" applyFont="1" applyFill="1" applyBorder="1" applyAlignment="1">
      <alignment horizontal="right" vertical="top"/>
    </xf>
    <xf numFmtId="0" fontId="2" fillId="8" borderId="3" xfId="0" applyFont="1" applyFill="1" applyBorder="1" applyAlignment="1">
      <alignment wrapText="1"/>
    </xf>
    <xf numFmtId="166" fontId="2" fillId="3" borderId="3" xfId="7" applyFont="1" applyFill="1" applyBorder="1" applyAlignment="1">
      <alignment horizontal="right" wrapText="1"/>
    </xf>
    <xf numFmtId="0" fontId="2" fillId="3" borderId="3" xfId="17" applyFont="1" applyFill="1" applyBorder="1" applyAlignment="1">
      <alignment horizontal="center"/>
    </xf>
    <xf numFmtId="166" fontId="2" fillId="3" borderId="3" xfId="7" applyFont="1" applyFill="1" applyBorder="1" applyAlignment="1" applyProtection="1">
      <alignment horizontal="right" wrapText="1"/>
      <protection locked="0"/>
    </xf>
    <xf numFmtId="39" fontId="2" fillId="3" borderId="3" xfId="0" applyNumberFormat="1" applyFont="1" applyFill="1" applyBorder="1" applyAlignment="1" applyProtection="1">
      <alignment horizontal="right" wrapText="1"/>
      <protection locked="0"/>
    </xf>
    <xf numFmtId="0" fontId="9" fillId="3" borderId="3" xfId="0" applyNumberFormat="1" applyFont="1" applyFill="1" applyBorder="1" applyAlignment="1">
      <alignment vertical="top" wrapText="1"/>
    </xf>
    <xf numFmtId="166" fontId="2" fillId="3" borderId="3" xfId="7" applyFont="1" applyFill="1" applyBorder="1" applyAlignment="1" applyProtection="1">
      <alignment horizontal="right" vertical="top" wrapText="1"/>
      <protection locked="0"/>
    </xf>
    <xf numFmtId="0" fontId="2" fillId="8" borderId="3" xfId="0" applyFont="1" applyFill="1" applyBorder="1" applyAlignment="1">
      <alignment vertical="top" wrapText="1"/>
    </xf>
    <xf numFmtId="0" fontId="2" fillId="3" borderId="3" xfId="17" applyFont="1" applyFill="1" applyBorder="1" applyAlignment="1">
      <alignment horizontal="left" wrapText="1"/>
    </xf>
    <xf numFmtId="43" fontId="2" fillId="3" borderId="3" xfId="16" applyFont="1" applyFill="1" applyBorder="1" applyAlignment="1">
      <alignment horizontal="right" wrapText="1"/>
    </xf>
    <xf numFmtId="0" fontId="12" fillId="3" borderId="3" xfId="0" applyFont="1" applyFill="1" applyBorder="1" applyAlignment="1" applyProtection="1">
      <alignment horizontal="center"/>
    </xf>
    <xf numFmtId="0" fontId="2" fillId="6" borderId="3" xfId="0" applyFont="1" applyFill="1" applyBorder="1" applyAlignment="1">
      <alignment horizontal="right" vertical="top"/>
    </xf>
    <xf numFmtId="0" fontId="9" fillId="6" borderId="3" xfId="0" applyFont="1" applyFill="1" applyBorder="1" applyAlignment="1">
      <alignment horizontal="center" vertical="top"/>
    </xf>
    <xf numFmtId="4" fontId="2" fillId="6" borderId="3" xfId="0" applyNumberFormat="1" applyFont="1" applyFill="1" applyBorder="1" applyAlignment="1">
      <alignment horizontal="right" vertical="top"/>
    </xf>
    <xf numFmtId="0" fontId="2" fillId="6" borderId="3" xfId="0" applyFont="1" applyFill="1" applyBorder="1" applyAlignment="1" applyProtection="1">
      <alignment horizontal="center" vertical="top"/>
    </xf>
    <xf numFmtId="4" fontId="2" fillId="7" borderId="3" xfId="4" applyNumberFormat="1" applyFont="1" applyFill="1" applyBorder="1" applyAlignment="1">
      <alignment horizontal="right" vertical="top"/>
    </xf>
    <xf numFmtId="166" fontId="9" fillId="6" borderId="3" xfId="1" applyFont="1" applyFill="1" applyBorder="1" applyAlignment="1">
      <alignment horizontal="right" vertical="top" wrapText="1"/>
    </xf>
    <xf numFmtId="37" fontId="9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9" fillId="3" borderId="3" xfId="0" applyNumberFormat="1" applyFont="1" applyFill="1" applyBorder="1" applyAlignment="1" applyProtection="1">
      <alignment horizontal="right" vertical="top" wrapText="1"/>
      <protection locked="0"/>
    </xf>
    <xf numFmtId="0" fontId="21" fillId="8" borderId="3" xfId="0" applyFont="1" applyFill="1" applyBorder="1" applyAlignment="1">
      <alignment vertical="top" wrapText="1"/>
    </xf>
    <xf numFmtId="39" fontId="2" fillId="3" borderId="3" xfId="0" applyNumberFormat="1" applyFont="1" applyFill="1" applyBorder="1" applyAlignment="1">
      <alignment horizontal="right" vertical="top" wrapText="1"/>
    </xf>
    <xf numFmtId="37" fontId="2" fillId="6" borderId="3" xfId="0" applyNumberFormat="1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39" fontId="9" fillId="6" borderId="3" xfId="0" applyNumberFormat="1" applyFont="1" applyFill="1" applyBorder="1" applyAlignment="1" applyProtection="1">
      <alignment horizontal="right" vertical="top" wrapText="1"/>
      <protection locked="0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37" fontId="2" fillId="6" borderId="4" xfId="0" applyNumberFormat="1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top" wrapText="1"/>
    </xf>
    <xf numFmtId="4" fontId="2" fillId="6" borderId="4" xfId="0" applyNumberFormat="1" applyFont="1" applyFill="1" applyBorder="1" applyAlignment="1">
      <alignment vertical="top"/>
    </xf>
    <xf numFmtId="0" fontId="2" fillId="6" borderId="4" xfId="0" applyFont="1" applyFill="1" applyBorder="1" applyAlignment="1">
      <alignment horizontal="center" vertical="top"/>
    </xf>
    <xf numFmtId="39" fontId="9" fillId="6" borderId="4" xfId="0" applyNumberFormat="1" applyFont="1" applyFill="1" applyBorder="1" applyAlignment="1" applyProtection="1">
      <alignment horizontal="right" vertical="top" wrapText="1"/>
      <protection locked="0"/>
    </xf>
    <xf numFmtId="0" fontId="6" fillId="6" borderId="2" xfId="0" applyFont="1" applyFill="1" applyBorder="1" applyAlignment="1">
      <alignment vertical="top"/>
    </xf>
    <xf numFmtId="0" fontId="9" fillId="6" borderId="2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horizontal="right" vertical="top"/>
    </xf>
    <xf numFmtId="4" fontId="7" fillId="2" borderId="3" xfId="0" applyNumberFormat="1" applyFont="1" applyFill="1" applyBorder="1" applyAlignment="1">
      <alignment vertical="top"/>
    </xf>
    <xf numFmtId="4" fontId="7" fillId="2" borderId="3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right" vertical="top" wrapText="1"/>
    </xf>
    <xf numFmtId="10" fontId="7" fillId="0" borderId="3" xfId="0" applyNumberFormat="1" applyFont="1" applyFill="1" applyBorder="1" applyAlignment="1" applyProtection="1">
      <alignment vertical="top"/>
      <protection locked="0"/>
    </xf>
    <xf numFmtId="173" fontId="7" fillId="2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right" vertical="top" wrapText="1"/>
    </xf>
    <xf numFmtId="173" fontId="6" fillId="2" borderId="3" xfId="0" applyNumberFormat="1" applyFont="1" applyFill="1" applyBorder="1" applyAlignment="1">
      <alignment vertical="top"/>
    </xf>
    <xf numFmtId="4" fontId="6" fillId="2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10" fontId="2" fillId="0" borderId="3" xfId="15" applyNumberFormat="1" applyFont="1" applyFill="1" applyBorder="1" applyAlignment="1">
      <alignment horizontal="right" vertical="top" wrapText="1"/>
    </xf>
    <xf numFmtId="171" fontId="2" fillId="0" borderId="3" xfId="25" applyNumberFormat="1" applyFont="1" applyFill="1" applyBorder="1" applyAlignment="1">
      <alignment horizontal="center" vertical="top"/>
    </xf>
    <xf numFmtId="166" fontId="2" fillId="0" borderId="3" xfId="7" applyFont="1" applyFill="1" applyBorder="1" applyAlignment="1">
      <alignment horizontal="center" vertical="top"/>
    </xf>
    <xf numFmtId="0" fontId="21" fillId="8" borderId="3" xfId="0" applyFont="1" applyFill="1" applyBorder="1" applyAlignment="1">
      <alignment horizontal="right" vertical="top"/>
    </xf>
    <xf numFmtId="0" fontId="6" fillId="6" borderId="3" xfId="0" applyFont="1" applyFill="1" applyBorder="1" applyAlignment="1">
      <alignment vertical="top"/>
    </xf>
    <xf numFmtId="0" fontId="9" fillId="6" borderId="3" xfId="0" applyFont="1" applyFill="1" applyBorder="1" applyAlignment="1">
      <alignment horizontal="right" vertical="top" wrapText="1"/>
    </xf>
    <xf numFmtId="173" fontId="6" fillId="6" borderId="3" xfId="0" applyNumberFormat="1" applyFont="1" applyFill="1" applyBorder="1" applyAlignment="1">
      <alignment vertical="top"/>
    </xf>
    <xf numFmtId="4" fontId="6" fillId="6" borderId="3" xfId="0" applyNumberFormat="1" applyFont="1" applyFill="1" applyBorder="1" applyAlignment="1">
      <alignment vertical="top"/>
    </xf>
    <xf numFmtId="4" fontId="6" fillId="6" borderId="3" xfId="0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9" fillId="6" borderId="4" xfId="0" applyFont="1" applyFill="1" applyBorder="1" applyAlignment="1">
      <alignment horizontal="right" vertical="top"/>
    </xf>
    <xf numFmtId="0" fontId="2" fillId="6" borderId="4" xfId="0" applyFont="1" applyFill="1" applyBorder="1" applyAlignment="1">
      <alignment vertical="top"/>
    </xf>
    <xf numFmtId="166" fontId="9" fillId="6" borderId="4" xfId="7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7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center" vertical="top"/>
    </xf>
    <xf numFmtId="0" fontId="2" fillId="3" borderId="0" xfId="25" applyFont="1" applyFill="1" applyBorder="1" applyAlignment="1">
      <alignment horizontal="right" vertical="top"/>
    </xf>
    <xf numFmtId="0" fontId="9" fillId="3" borderId="0" xfId="25" applyFont="1" applyFill="1" applyBorder="1" applyAlignment="1">
      <alignment horizontal="center" vertical="top" wrapText="1"/>
    </xf>
    <xf numFmtId="4" fontId="2" fillId="3" borderId="0" xfId="25" applyNumberFormat="1" applyFont="1" applyFill="1" applyBorder="1" applyAlignment="1">
      <alignment horizontal="center" vertical="top"/>
    </xf>
    <xf numFmtId="166" fontId="2" fillId="3" borderId="0" xfId="1" applyFont="1" applyFill="1" applyBorder="1" applyAlignment="1">
      <alignment vertical="top"/>
    </xf>
    <xf numFmtId="4" fontId="9" fillId="3" borderId="0" xfId="41" applyNumberFormat="1" applyFont="1" applyFill="1" applyBorder="1" applyAlignment="1">
      <alignment vertical="top"/>
    </xf>
    <xf numFmtId="0" fontId="2" fillId="3" borderId="0" xfId="25" applyFont="1" applyFill="1" applyBorder="1" applyAlignment="1">
      <alignment vertical="top"/>
    </xf>
    <xf numFmtId="4" fontId="2" fillId="3" borderId="0" xfId="27" applyNumberFormat="1" applyFont="1" applyFill="1" applyBorder="1" applyAlignment="1">
      <alignment horizontal="center" vertical="top"/>
    </xf>
    <xf numFmtId="0" fontId="2" fillId="3" borderId="0" xfId="19" applyNumberFormat="1" applyFont="1" applyFill="1" applyBorder="1" applyAlignment="1">
      <alignment horizontal="left" vertical="top"/>
    </xf>
    <xf numFmtId="0" fontId="2" fillId="3" borderId="0" xfId="19" applyNumberFormat="1" applyFont="1" applyFill="1" applyBorder="1" applyAlignment="1">
      <alignment vertical="top"/>
    </xf>
    <xf numFmtId="0" fontId="2" fillId="3" borderId="0" xfId="25" applyNumberFormat="1" applyFont="1" applyFill="1" applyBorder="1" applyAlignment="1">
      <alignment vertical="top"/>
    </xf>
    <xf numFmtId="0" fontId="23" fillId="3" borderId="0" xfId="19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right" vertical="top" wrapText="1"/>
    </xf>
    <xf numFmtId="4" fontId="23" fillId="3" borderId="0" xfId="19" applyNumberFormat="1" applyFont="1" applyFill="1" applyBorder="1" applyAlignment="1">
      <alignment horizontal="left" vertical="top" wrapText="1"/>
    </xf>
    <xf numFmtId="166" fontId="23" fillId="3" borderId="0" xfId="1" applyFont="1" applyFill="1" applyBorder="1" applyAlignment="1">
      <alignment vertical="top" wrapText="1"/>
    </xf>
    <xf numFmtId="0" fontId="2" fillId="3" borderId="0" xfId="19" quotePrefix="1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3" borderId="0" xfId="19" applyFont="1" applyFill="1" applyBorder="1" applyAlignment="1">
      <alignment horizontal="left" vertical="top"/>
    </xf>
    <xf numFmtId="166" fontId="2" fillId="3" borderId="0" xfId="1" applyFont="1" applyFill="1" applyBorder="1" applyAlignment="1">
      <alignment horizontal="center" vertical="top"/>
    </xf>
    <xf numFmtId="167" fontId="7" fillId="0" borderId="0" xfId="0" applyNumberFormat="1" applyFont="1" applyBorder="1" applyAlignment="1">
      <alignment horizontal="left" vertical="top"/>
    </xf>
    <xf numFmtId="167" fontId="24" fillId="0" borderId="0" xfId="0" applyNumberFormat="1" applyFont="1" applyBorder="1" applyAlignment="1">
      <alignment horizontal="center" vertical="top"/>
    </xf>
    <xf numFmtId="4" fontId="24" fillId="0" borderId="0" xfId="0" applyNumberFormat="1" applyFont="1" applyBorder="1" applyAlignment="1">
      <alignment horizontal="center" vertical="top"/>
    </xf>
    <xf numFmtId="37" fontId="9" fillId="3" borderId="4" xfId="0" applyNumberFormat="1" applyFont="1" applyFill="1" applyBorder="1" applyAlignment="1">
      <alignment horizontal="right" vertical="top"/>
    </xf>
    <xf numFmtId="0" fontId="9" fillId="3" borderId="4" xfId="0" applyNumberFormat="1" applyFont="1" applyFill="1" applyBorder="1" applyAlignment="1">
      <alignment horizontal="left" vertical="top" wrapText="1"/>
    </xf>
    <xf numFmtId="166" fontId="2" fillId="3" borderId="4" xfId="7" applyFont="1" applyFill="1" applyBorder="1" applyAlignment="1">
      <alignment horizontal="right" wrapText="1"/>
    </xf>
    <xf numFmtId="166" fontId="2" fillId="3" borderId="4" xfId="7" applyFont="1" applyFill="1" applyBorder="1" applyAlignment="1">
      <alignment horizontal="center" wrapText="1"/>
    </xf>
    <xf numFmtId="39" fontId="2" fillId="3" borderId="4" xfId="0" applyNumberFormat="1" applyFont="1" applyFill="1" applyBorder="1" applyAlignment="1" applyProtection="1">
      <alignment horizontal="right" wrapText="1"/>
      <protection locked="0"/>
    </xf>
    <xf numFmtId="0" fontId="7" fillId="2" borderId="0" xfId="0" applyFont="1" applyFill="1" applyBorder="1" applyAlignment="1">
      <alignment horizontal="left" vertical="top"/>
    </xf>
    <xf numFmtId="0" fontId="2" fillId="3" borderId="0" xfId="19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2" fontId="12" fillId="0" borderId="3" xfId="0" applyNumberFormat="1" applyFont="1" applyFill="1" applyBorder="1" applyAlignment="1">
      <alignment horizontal="right" vertical="top"/>
    </xf>
    <xf numFmtId="4" fontId="2" fillId="0" borderId="3" xfId="0" applyNumberFormat="1" applyFont="1" applyFill="1" applyBorder="1" applyAlignment="1">
      <alignment horizontal="right" vertical="top"/>
    </xf>
    <xf numFmtId="0" fontId="12" fillId="0" borderId="3" xfId="0" applyFont="1" applyFill="1" applyBorder="1" applyAlignment="1" applyProtection="1">
      <alignment horizontal="center" vertical="top"/>
    </xf>
    <xf numFmtId="4" fontId="12" fillId="0" borderId="3" xfId="4" applyNumberFormat="1" applyFont="1" applyFill="1" applyBorder="1" applyAlignment="1">
      <alignment horizontal="right" vertical="top"/>
    </xf>
    <xf numFmtId="39" fontId="2" fillId="0" borderId="3" xfId="0" applyNumberFormat="1" applyFont="1" applyFill="1" applyBorder="1" applyAlignment="1" applyProtection="1">
      <alignment horizontal="right" vertical="top" wrapText="1"/>
      <protection locked="0"/>
    </xf>
    <xf numFmtId="0" fontId="12" fillId="0" borderId="3" xfId="0" applyFont="1" applyFill="1" applyBorder="1" applyAlignment="1">
      <alignment vertical="top" wrapText="1"/>
    </xf>
    <xf numFmtId="4" fontId="12" fillId="0" borderId="3" xfId="0" applyNumberFormat="1" applyFont="1" applyFill="1" applyBorder="1" applyAlignment="1">
      <alignment horizontal="right" vertical="top"/>
    </xf>
    <xf numFmtId="0" fontId="12" fillId="0" borderId="4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right" vertical="top"/>
    </xf>
    <xf numFmtId="0" fontId="12" fillId="0" borderId="4" xfId="0" applyFont="1" applyFill="1" applyBorder="1" applyAlignment="1" applyProtection="1">
      <alignment horizontal="center" vertical="top"/>
    </xf>
    <xf numFmtId="4" fontId="12" fillId="0" borderId="4" xfId="4" applyNumberFormat="1" applyFont="1" applyFill="1" applyBorder="1" applyAlignment="1">
      <alignment horizontal="right" vertical="top"/>
    </xf>
    <xf numFmtId="39" fontId="2" fillId="0" borderId="4" xfId="0" applyNumberFormat="1" applyFont="1" applyFill="1" applyBorder="1" applyAlignment="1" applyProtection="1">
      <alignment horizontal="right" vertical="top" wrapText="1"/>
      <protection locked="0"/>
    </xf>
    <xf numFmtId="168" fontId="12" fillId="3" borderId="3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center" vertical="top"/>
    </xf>
    <xf numFmtId="4" fontId="2" fillId="0" borderId="3" xfId="4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vertical="top"/>
    </xf>
    <xf numFmtId="166" fontId="2" fillId="3" borderId="3" xfId="7" applyFont="1" applyFill="1" applyBorder="1" applyAlignment="1">
      <alignment horizontal="right" vertical="center" wrapText="1"/>
    </xf>
    <xf numFmtId="0" fontId="12" fillId="3" borderId="3" xfId="0" applyFont="1" applyFill="1" applyBorder="1" applyAlignment="1" applyProtection="1">
      <alignment horizontal="center" vertical="center"/>
    </xf>
    <xf numFmtId="171" fontId="2" fillId="3" borderId="3" xfId="0" applyNumberFormat="1" applyFont="1" applyFill="1" applyBorder="1" applyAlignment="1">
      <alignment horizontal="right" vertical="center" wrapText="1"/>
    </xf>
    <xf numFmtId="39" fontId="2" fillId="3" borderId="3" xfId="0" applyNumberFormat="1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vertical="top" wrapText="1"/>
    </xf>
    <xf numFmtId="0" fontId="2" fillId="3" borderId="0" xfId="19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left" vertical="top"/>
    </xf>
    <xf numFmtId="0" fontId="2" fillId="3" borderId="0" xfId="19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0" fontId="22" fillId="0" borderId="0" xfId="2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</cellXfs>
  <cellStyles count="45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1" xfId="7"/>
    <cellStyle name="Millares 14" xfId="35"/>
    <cellStyle name="Millares 15 2" xfId="37"/>
    <cellStyle name="Millares 2" xfId="6"/>
    <cellStyle name="Millares 2 2" xfId="30"/>
    <cellStyle name="Millares 2 2 2" xfId="29"/>
    <cellStyle name="Millares 3" xfId="28"/>
    <cellStyle name="Millares 3 3" xfId="4"/>
    <cellStyle name="Millares 4" xfId="23"/>
    <cellStyle name="Millares 4 2" xfId="31"/>
    <cellStyle name="Millares 4 2 2" xfId="40"/>
    <cellStyle name="Millares 5" xfId="5"/>
    <cellStyle name="Millares 5 3" xfId="8"/>
    <cellStyle name="Millares 6 2" xfId="27"/>
    <cellStyle name="Millares 7 2 2" xfId="12"/>
    <cellStyle name="Millares_NUEVO FORMATO DE PRESUPUESTOS 2" xfId="41"/>
    <cellStyle name="Moneda 3 2" xfId="38"/>
    <cellStyle name="Normal" xfId="0" builtinId="0"/>
    <cellStyle name="Normal 10" xfId="11"/>
    <cellStyle name="Normal 10 2 2" xfId="13"/>
    <cellStyle name="Normal 10 3" xfId="36"/>
    <cellStyle name="Normal 13 2" xfId="17"/>
    <cellStyle name="Normal 18" xfId="25"/>
    <cellStyle name="Normal 18 3" xfId="44"/>
    <cellStyle name="Normal 19" xfId="39"/>
    <cellStyle name="Normal 2" xfId="22"/>
    <cellStyle name="Normal 2 2 2" xfId="19"/>
    <cellStyle name="Normal 2 3" xfId="9"/>
    <cellStyle name="Normal 2 3 2" xfId="14"/>
    <cellStyle name="Normal 2_ANALISIS REC 3" xfId="18"/>
    <cellStyle name="Normal 20" xfId="34"/>
    <cellStyle name="Normal 3" xfId="32"/>
    <cellStyle name="Normal 41" xfId="43"/>
    <cellStyle name="Normal 5" xfId="24"/>
    <cellStyle name="Normal 9" xfId="20"/>
    <cellStyle name="Normal_50-09 EXTENSION LINEA LA CUARENTA Y CABUYA 2" xfId="42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905000" y="29413200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905000" y="20107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129</xdr:row>
      <xdr:rowOff>142875</xdr:rowOff>
    </xdr:from>
    <xdr:to>
      <xdr:col>1</xdr:col>
      <xdr:colOff>2371725</xdr:colOff>
      <xdr:row>129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>
          <a:off x="238125" y="26298525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129</xdr:row>
      <xdr:rowOff>152400</xdr:rowOff>
    </xdr:from>
    <xdr:to>
      <xdr:col>5</xdr:col>
      <xdr:colOff>847725</xdr:colOff>
      <xdr:row>129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4191000" y="263080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139</xdr:row>
      <xdr:rowOff>133350</xdr:rowOff>
    </xdr:from>
    <xdr:to>
      <xdr:col>5</xdr:col>
      <xdr:colOff>809625</xdr:colOff>
      <xdr:row>139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>
          <a:off x="4152900" y="28098750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139</xdr:row>
      <xdr:rowOff>123825</xdr:rowOff>
    </xdr:from>
    <xdr:to>
      <xdr:col>1</xdr:col>
      <xdr:colOff>2524125</xdr:colOff>
      <xdr:row>139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381000" y="28089225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123826</xdr:colOff>
      <xdr:row>0</xdr:row>
      <xdr:rowOff>95250</xdr:rowOff>
    </xdr:from>
    <xdr:to>
      <xdr:col>1</xdr:col>
      <xdr:colOff>323851</xdr:colOff>
      <xdr:row>4</xdr:row>
      <xdr:rowOff>76200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95250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161925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905000" y="209359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000250" y="1877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</xdr:row>
      <xdr:rowOff>0</xdr:rowOff>
    </xdr:from>
    <xdr:to>
      <xdr:col>1</xdr:col>
      <xdr:colOff>1495425</xdr:colOff>
      <xdr:row>95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000250" y="18773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FA6D078B-00C9-4E6F-A56F-E79D60A8A68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846B3676-B6D7-4D12-928F-5823C6DE8DA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352D9A1A-458B-4132-A48B-191DAF0977F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1B5E661C-FA0F-4765-9E35-A2937C3A4EC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5AD3AF5D-01F9-4B19-B973-B252CE2E01F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CBE8E843-AFE4-4FC4-99F1-6E0F64C783B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A8F4AB29-4DDD-4028-BEEB-C5A3EC05E38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8FFA19E2-0479-4540-8DDF-6994F6A9AB6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2319A973-D35A-4CC5-9698-613889627E0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EA1637A4-2AC4-4024-8A25-FAD4C23E4A7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E7482E41-75F8-467C-A5D1-5B4D5BB140D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27BB2844-C74F-45B7-98A0-36121371122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9D1892BE-CB04-4FE5-B2A2-2C5DBACC0E4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B7102A63-E829-4C62-BD5A-06D0FBF53AF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F600FFA8-576C-4D5B-BA20-A32A5684A9B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2A20B760-B3B4-4122-B440-F9EA817ADA4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DCBD6774-A8B0-410E-827F-F05BFE71F56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AB4FC814-7AEB-4309-8729-B1F709596CE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B5ED89A8-0AFE-4C9A-9954-0635E881935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97E8741C-977A-4D0C-9094-EC3BD1BBAF9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29C1B448-ED5A-480D-846D-F9ECDBB63FB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D3AA81AE-C8F1-486C-9E28-82B761877EC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8E9D54DE-9DDA-4411-960D-2E56C1F5E78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4386F787-E664-4289-B0DD-E7C06B07F29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726FBBBD-54F0-414C-A0F1-F981825F6EE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2B3D3618-51F5-46FE-BF63-DFE4BC29EB9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EB9C0501-6AEE-47F5-A0E4-0BD9313C3AF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F5701A6D-B7EF-4D12-A04E-2F5CD473C84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835F57FC-312D-4F1B-B3BB-4F6351D65DD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428B77E8-9FB0-4C41-A155-5B3BA07C9F7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5D16EC40-6DF8-49D1-AEEB-97C29BE23F6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BEA0E7F-85EA-4303-9F89-5F108159721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F25E41C6-D91D-4943-A103-B164A8E95AD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C899A831-EBFD-425A-A2DF-F1D5D3C4884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D55D288A-A789-4483-8943-33C6C4BF5BC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84D0E275-9E5A-4CF0-98A3-4BA3C92A0EB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1D2C154A-2395-4724-8A66-6212C210E82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FC981CB0-8E1D-40DF-98BA-A3D2511AF83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9CA8658D-C406-4DD4-99A6-F2BF1BD1195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74A09A47-5DEF-4322-85F2-4C059DAD92A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B4AE7A4E-3C74-4052-9BD1-7BA67F96DC8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9A471127-DC3D-4A2B-B589-B05966AB02F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197C3CD-E1AA-4973-B75D-271662716ED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C5F3A61B-DB3D-4923-B5C6-48F6BCD8BDB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C6DB84A1-5895-4779-B612-0449CD7B915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CE15EFE6-129A-48D2-92DD-C48FAB7AC75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6B1CF378-1357-4C2C-8547-653F3BBA6E1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A50F3F63-A7C6-4E96-B830-4E54B877035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8D4FE1F6-796D-4AE7-B2F6-57C5A5CD2EA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7C189153-3958-4700-B0ED-73AF3E396F3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A07DA8C9-809E-4A5E-8B2B-7C15BD7CEEF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8FABC5D4-C809-4B7C-94D8-9A258903F56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F4FB4E9A-334D-49F3-AA3E-B39E416013A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5FE78390-089E-42BE-8FF7-FC111EA3E6B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C6DBEA8-01EB-4DAB-9920-3884A6BCA8B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528C0B2E-1DBB-4273-8A64-A4DA109133E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2D32A607-F7D3-480D-BADE-6070FF3E468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665AE056-8DA5-43BB-B29F-D92A9989DA3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19F17924-99F7-4FDF-AB7D-096A0CF7FED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C2C5F95D-A029-4757-92AF-CBDCAE214A9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D14A92D5-4D0B-4B50-9354-461D1B20257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C6F16095-FCDC-4699-BF86-D84FEB64B40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C2FC816B-7E38-4916-A336-8F5F581C28F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ADE820ED-2A8F-43D6-B851-0520B4E950E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E171C85F-C9F6-4640-AFAC-1730B9A519A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2675E61E-A095-417A-9740-19EAF00C728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3597E308-6C0A-4462-8F8C-0D632C7B7B9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A1510612-BAD4-45A2-8F04-EE94284446F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29D318E2-30FA-4797-AB89-DF23D8C011B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52456B52-5B21-4115-806B-9089EAD26A4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2C6358B2-57AA-429D-818C-EB45540CDDA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2545C98D-221B-4BFE-BEDF-F53CD9E51C1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06E5EFB5-38EB-4B15-B23E-0D06626EDF8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A9440075-FD40-41CE-B297-5A74449D224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363F44DB-EA7F-4814-8115-D95407A464A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0015DAB7-D319-4D1E-99E3-452FAF9B419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032E1C89-4711-44FB-9694-6E9E2986526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8421D9DE-8BD5-4D3C-8E13-ED905005A28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E1701A63-A403-4F77-A338-64288DAFB64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D4F760DB-C3A0-4339-8C8A-00AEDF76D7E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81C83B25-A01B-4C3B-8935-F9E3D26E7BC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F7F71E81-25E3-45FA-A891-8A28B5D7D06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9A707817-3C77-40F0-A4C6-BCD6A355954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2FFEB7CA-69C3-49BE-B09B-B27C8F8A5AD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BFEC62DB-2114-4BB0-9A22-E04D29108C3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4BDD8C5F-CAD7-4EFC-B6CD-4ABE6359870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8C1BB051-7876-402C-852C-D0A321C1ACA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5D200E40-4805-4DB2-BD2D-55585C5E7E8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5DDAE799-BC70-4CEE-A382-1E3A8198CFE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1B201C94-A210-4753-A2F4-A9E9CFB3603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F251E5BF-FC9A-485A-BF74-FC20B2F238A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E4F7DD97-834E-4119-9B79-2A3C30DC181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BBCCA677-8C2E-4ACE-A765-CFAA659CC37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FCE4FE57-05C7-4058-9BD2-E5C0B0D1EB1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905A8086-ED83-493A-A9D4-2FBC5C2B97E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02F2D7B8-3E89-46A3-AD0C-1E109405057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01F165E1-F8B5-4E9B-A6E7-8CE08406AEA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552181E3-471C-4619-AC92-2B02AA500A7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ED24122B-571F-4808-BC8B-8A4FC92BC7F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4CFC4B5F-2C1C-41EC-AFA5-E209197256B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DA10153D-A7CE-44D9-AF08-82261832E38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AB248F8A-FC80-49F2-A84D-16DFB7E3CA9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6D3381F2-57AD-4D78-A616-06D31D142CE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19C61557-B24A-4005-B7CA-00C9504A068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92ADF96A-7F33-4983-A6E9-C6B86FB32F1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59340000-76C3-480F-AF10-16928EA2ACF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A51B37A1-ED46-41C5-85A4-0DFEDC3336B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08FCB2FC-2899-4BFF-8CF1-7D66CC0BD8D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E586D2B0-7EA6-4F83-B881-7AF52E676F2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DBE12E88-1B69-439C-A623-DE2427B5496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BEA5FFE6-4D44-4659-9F89-9766540D142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97F491DF-8E66-472A-AA80-1153065B08C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63AECAD1-1B2E-4E2B-81EE-F1B8BA0517D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4236158-B565-42D5-BAF0-FA7D836DDFC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5DF96A1E-B908-4ADE-A911-0E96D9F46BF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C511CE58-7A92-4C0D-A3BF-C19EE5577CE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86DB53D3-B418-4398-AFD4-A19D1549D70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401D3E23-0F2B-4C4A-83C2-7289156EC2FF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FEF700CB-3480-4F14-AC50-D2C8C02BD108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097E0DE5-AC7D-4FAC-B3BF-4BCA5A303CA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730D50B1-0E0B-46B6-9C52-549743085E5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74556CDB-8E27-4EC5-A648-B692EE936A4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BB6BDDD0-2FD2-4370-A919-5C3434ED385A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27C4EB8D-43DB-4814-9FD0-86827E21CB0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C3A9DBD1-2E77-40D0-A9A6-963F7ADEBB0E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02556002-8A08-45AD-BABD-C8D0BF9BB59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FAF004E6-7186-4FBB-AC4E-3B6678428AB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E3ADC23F-4713-4662-9463-0ED58DEFBEB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58878131-3652-41B7-8325-1601103E4724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BA57441F-E5D5-4DF8-A5F7-E151DD5CD125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7EAE62DA-86DE-4F50-A03B-83196A8F549D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34A3326A-23DD-4BD0-809F-9981FD7CF041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9D3851E6-E3FF-4C43-B2A1-D763B705F543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9D23E05F-688C-40DD-96EA-7CE024C6E49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B158BD79-080E-4D59-B572-57690CD85272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86730E5E-6C1A-410B-8B74-567D76124EC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60DDC9BE-6BDB-4C98-B1ED-579638498736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77A24E3C-69ED-433A-84F7-447BA82F090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D9EB927F-25C5-4C4D-887F-82D957471359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AECCD6DC-F154-49DD-A322-581646F11A6C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06A1F6FE-FA13-48BA-A412-95692E7F8C8B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F5CDAB2C-67F2-460F-AF7A-40567CB08040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1047B13-8009-4504-8F9C-6FB87520146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101</xdr:row>
      <xdr:rowOff>322384</xdr:rowOff>
    </xdr:to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AF29F4DB-E2C2-4E2F-9592-4ADFD2A6EDD7}"/>
            </a:ext>
          </a:extLst>
        </xdr:cNvPr>
        <xdr:cNvSpPr txBox="1">
          <a:spLocks noChangeArrowheads="1"/>
        </xdr:cNvSpPr>
      </xdr:nvSpPr>
      <xdr:spPr bwMode="auto">
        <a:xfrm>
          <a:off x="1905000" y="2054542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INSU"/>
      <sheetName val="MO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Unified Pagos- factura_rep.txt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>
            <v>43335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189"/>
  <sheetViews>
    <sheetView showGridLines="0" showZeros="0" tabSelected="1" view="pageBreakPreview" topLeftCell="A49" zoomScale="130" zoomScaleNormal="100" zoomScaleSheetLayoutView="130" workbookViewId="0">
      <selection activeCell="B53" sqref="B53"/>
    </sheetView>
  </sheetViews>
  <sheetFormatPr baseColWidth="10" defaultColWidth="9.140625" defaultRowHeight="14.25" x14ac:dyDescent="0.2"/>
  <cols>
    <col min="1" max="1" width="9" style="6" customWidth="1"/>
    <col min="2" max="2" width="49.140625" style="6" customWidth="1"/>
    <col min="3" max="3" width="12.85546875" style="6" customWidth="1"/>
    <col min="4" max="4" width="8.42578125" style="6" customWidth="1"/>
    <col min="5" max="5" width="11.42578125" style="19" customWidth="1"/>
    <col min="6" max="6" width="17.7109375" style="19" customWidth="1"/>
    <col min="7" max="7" width="9.140625" style="6"/>
    <col min="8" max="8" width="11.5703125" style="6" bestFit="1" customWidth="1"/>
    <col min="9" max="16384" width="9.140625" style="6"/>
  </cols>
  <sheetData>
    <row r="1" spans="1:43" ht="20.100000000000001" customHeight="1" x14ac:dyDescent="0.2">
      <c r="A1" s="240" t="s">
        <v>0</v>
      </c>
      <c r="B1" s="240"/>
      <c r="C1" s="240"/>
      <c r="D1" s="240"/>
      <c r="E1" s="240"/>
      <c r="F1" s="240"/>
    </row>
    <row r="2" spans="1:43" s="1" customFormat="1" x14ac:dyDescent="0.2">
      <c r="A2" s="241" t="s">
        <v>1</v>
      </c>
      <c r="B2" s="241"/>
      <c r="C2" s="241"/>
      <c r="D2" s="241"/>
      <c r="E2" s="241"/>
      <c r="F2" s="241"/>
      <c r="G2" s="2"/>
      <c r="H2" s="2"/>
      <c r="I2" s="2"/>
      <c r="J2" s="2"/>
      <c r="K2" s="2"/>
    </row>
    <row r="3" spans="1:43" s="1" customFormat="1" ht="15" x14ac:dyDescent="0.2">
      <c r="A3" s="241" t="s">
        <v>45</v>
      </c>
      <c r="B3" s="241"/>
      <c r="C3" s="241"/>
      <c r="D3" s="241"/>
      <c r="E3" s="241"/>
      <c r="F3" s="241"/>
      <c r="G3" s="7"/>
      <c r="H3" s="2"/>
      <c r="I3" s="2"/>
      <c r="J3" s="2"/>
      <c r="K3" s="2"/>
    </row>
    <row r="4" spans="1:43" x14ac:dyDescent="0.2">
      <c r="A4" s="240" t="s">
        <v>2</v>
      </c>
      <c r="B4" s="240"/>
      <c r="C4" s="240"/>
      <c r="D4" s="240"/>
      <c r="E4" s="240"/>
      <c r="F4" s="240"/>
    </row>
    <row r="5" spans="1:43" x14ac:dyDescent="0.2">
      <c r="A5" s="82"/>
      <c r="B5" s="82"/>
      <c r="C5" s="82"/>
      <c r="D5" s="82"/>
      <c r="E5" s="83"/>
      <c r="F5" s="83"/>
    </row>
    <row r="6" spans="1:43" ht="15" customHeight="1" x14ac:dyDescent="0.2">
      <c r="A6" s="242" t="s">
        <v>114</v>
      </c>
      <c r="B6" s="242"/>
      <c r="C6" s="242"/>
      <c r="D6" s="242"/>
      <c r="E6" s="242"/>
      <c r="F6" s="242"/>
    </row>
    <row r="7" spans="1:43" ht="14.25" customHeight="1" x14ac:dyDescent="0.2">
      <c r="A7" s="239" t="s">
        <v>135</v>
      </c>
      <c r="B7" s="239"/>
      <c r="C7" s="239"/>
      <c r="D7" s="239"/>
      <c r="E7" s="239"/>
      <c r="F7" s="239"/>
    </row>
    <row r="8" spans="1:43" ht="15" customHeight="1" x14ac:dyDescent="0.2">
      <c r="A8" s="207" t="s">
        <v>17</v>
      </c>
      <c r="B8" s="84"/>
      <c r="C8" s="85" t="s">
        <v>3</v>
      </c>
      <c r="D8" s="84" t="s">
        <v>4</v>
      </c>
      <c r="E8" s="84"/>
      <c r="F8" s="84"/>
      <c r="G8" s="8"/>
      <c r="H8" s="8"/>
      <c r="I8" s="8"/>
      <c r="J8" s="8"/>
    </row>
    <row r="9" spans="1:43" x14ac:dyDescent="0.2">
      <c r="A9" s="235"/>
      <c r="B9" s="235"/>
      <c r="C9" s="235"/>
      <c r="D9" s="235"/>
      <c r="E9" s="235"/>
      <c r="F9" s="23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10" customFormat="1" ht="15.75" customHeight="1" x14ac:dyDescent="0.2">
      <c r="A10" s="86" t="s">
        <v>5</v>
      </c>
      <c r="B10" s="86" t="s">
        <v>6</v>
      </c>
      <c r="C10" s="87" t="s">
        <v>7</v>
      </c>
      <c r="D10" s="87" t="s">
        <v>134</v>
      </c>
      <c r="E10" s="87" t="s">
        <v>8</v>
      </c>
      <c r="F10" s="87" t="s">
        <v>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s="3" customFormat="1" ht="12.75" customHeight="1" x14ac:dyDescent="0.2">
      <c r="A11" s="88"/>
      <c r="B11" s="88"/>
      <c r="C11" s="89"/>
      <c r="D11" s="89"/>
      <c r="E11" s="89"/>
      <c r="F11" s="8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</row>
    <row r="12" spans="1:43" s="3" customFormat="1" x14ac:dyDescent="0.2">
      <c r="A12" s="21" t="s">
        <v>10</v>
      </c>
      <c r="B12" s="22" t="s">
        <v>34</v>
      </c>
      <c r="C12" s="23"/>
      <c r="D12" s="24"/>
      <c r="E12" s="25"/>
      <c r="F12" s="2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</row>
    <row r="13" spans="1:43" s="3" customFormat="1" x14ac:dyDescent="0.2">
      <c r="A13" s="27"/>
      <c r="B13" s="22"/>
      <c r="C13" s="23"/>
      <c r="D13" s="24"/>
      <c r="E13" s="25"/>
      <c r="F13" s="2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</row>
    <row r="14" spans="1:43" s="3" customFormat="1" ht="12.75" customHeight="1" x14ac:dyDescent="0.2">
      <c r="A14" s="36">
        <v>1</v>
      </c>
      <c r="B14" s="233" t="s">
        <v>133</v>
      </c>
      <c r="C14" s="25">
        <v>6267.8</v>
      </c>
      <c r="D14" s="24" t="s">
        <v>11</v>
      </c>
      <c r="E14" s="25">
        <v>32.19</v>
      </c>
      <c r="F14" s="32">
        <f t="shared" ref="F14:F78" si="0">ROUND(E14*C14,2)</f>
        <v>201760.48</v>
      </c>
      <c r="G14" s="11"/>
      <c r="H14" s="14"/>
      <c r="I14" s="11"/>
      <c r="J14" s="14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43" s="3" customFormat="1" ht="12.75" customHeight="1" x14ac:dyDescent="0.2">
      <c r="A15" s="27"/>
      <c r="B15" s="55"/>
      <c r="C15" s="25"/>
      <c r="D15" s="24"/>
      <c r="E15" s="25"/>
      <c r="F15" s="32">
        <f t="shared" si="0"/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s="3" customFormat="1" ht="25.5" x14ac:dyDescent="0.2">
      <c r="A16" s="56">
        <v>2</v>
      </c>
      <c r="B16" s="57" t="s">
        <v>76</v>
      </c>
      <c r="C16" s="58"/>
      <c r="D16" s="59"/>
      <c r="E16" s="58"/>
      <c r="F16" s="32">
        <f t="shared" si="0"/>
        <v>0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</row>
    <row r="17" spans="1:43" s="3" customFormat="1" x14ac:dyDescent="0.2">
      <c r="A17" s="60">
        <v>2.1</v>
      </c>
      <c r="B17" s="61" t="s">
        <v>74</v>
      </c>
      <c r="C17" s="58">
        <v>647.48</v>
      </c>
      <c r="D17" s="59" t="s">
        <v>11</v>
      </c>
      <c r="E17" s="58">
        <v>74.849999999999994</v>
      </c>
      <c r="F17" s="32">
        <f t="shared" si="0"/>
        <v>48463.88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</row>
    <row r="18" spans="1:43" s="3" customFormat="1" ht="12.75" customHeight="1" x14ac:dyDescent="0.2">
      <c r="A18" s="60">
        <v>2.2000000000000002</v>
      </c>
      <c r="B18" s="61" t="s">
        <v>75</v>
      </c>
      <c r="C18" s="58">
        <v>242.81</v>
      </c>
      <c r="D18" s="59" t="s">
        <v>79</v>
      </c>
      <c r="E18" s="58">
        <v>49.56</v>
      </c>
      <c r="F18" s="32">
        <f t="shared" si="0"/>
        <v>12033.66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</row>
    <row r="19" spans="1:43" s="3" customFormat="1" ht="25.5" x14ac:dyDescent="0.2">
      <c r="A19" s="60">
        <v>2.2999999999999998</v>
      </c>
      <c r="B19" s="61" t="s">
        <v>124</v>
      </c>
      <c r="C19" s="58">
        <v>16.649999999999999</v>
      </c>
      <c r="D19" s="59" t="s">
        <v>82</v>
      </c>
      <c r="E19" s="58">
        <v>463.21</v>
      </c>
      <c r="F19" s="32">
        <f t="shared" si="0"/>
        <v>7712.45</v>
      </c>
      <c r="G19" s="11"/>
      <c r="H19" s="11"/>
      <c r="I19" s="11"/>
      <c r="J19" s="11"/>
      <c r="K19" s="11"/>
      <c r="L19" s="2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3" customFormat="1" ht="12.75" customHeight="1" x14ac:dyDescent="0.2">
      <c r="A20" s="27"/>
      <c r="B20" s="55"/>
      <c r="C20" s="25"/>
      <c r="D20" s="24"/>
      <c r="E20" s="25"/>
      <c r="F20" s="32">
        <f t="shared" si="0"/>
        <v>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3" customFormat="1" x14ac:dyDescent="0.2">
      <c r="A21" s="62">
        <v>3</v>
      </c>
      <c r="B21" s="22" t="s">
        <v>84</v>
      </c>
      <c r="C21" s="63"/>
      <c r="D21" s="64"/>
      <c r="E21" s="65"/>
      <c r="F21" s="32">
        <f t="shared" si="0"/>
        <v>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3" customFormat="1" x14ac:dyDescent="0.2">
      <c r="A22" s="28">
        <v>3.1</v>
      </c>
      <c r="B22" s="61" t="s">
        <v>125</v>
      </c>
      <c r="C22" s="30">
        <v>3268.8</v>
      </c>
      <c r="D22" s="59" t="s">
        <v>81</v>
      </c>
      <c r="E22" s="30">
        <v>253.6</v>
      </c>
      <c r="F22" s="32">
        <f t="shared" si="0"/>
        <v>828967.68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3" customFormat="1" ht="13.5" customHeight="1" x14ac:dyDescent="0.2">
      <c r="A23" s="28">
        <v>3.2</v>
      </c>
      <c r="B23" s="61" t="s">
        <v>126</v>
      </c>
      <c r="C23" s="30">
        <v>1400.91</v>
      </c>
      <c r="D23" s="59" t="s">
        <v>81</v>
      </c>
      <c r="E23" s="30">
        <v>1656</v>
      </c>
      <c r="F23" s="32">
        <f t="shared" si="0"/>
        <v>2319906.96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3" customFormat="1" ht="15" x14ac:dyDescent="0.2">
      <c r="A24" s="28">
        <v>3.3</v>
      </c>
      <c r="B24" s="61" t="s">
        <v>127</v>
      </c>
      <c r="C24" s="30">
        <v>445.4</v>
      </c>
      <c r="D24" s="59" t="s">
        <v>80</v>
      </c>
      <c r="E24" s="30">
        <v>1717.14</v>
      </c>
      <c r="F24" s="32">
        <f t="shared" si="0"/>
        <v>764814.16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3" customFormat="1" ht="25.5" x14ac:dyDescent="0.2">
      <c r="A25" s="28">
        <v>3.4</v>
      </c>
      <c r="B25" s="61" t="s">
        <v>78</v>
      </c>
      <c r="C25" s="30">
        <v>1821.18</v>
      </c>
      <c r="D25" s="59" t="s">
        <v>82</v>
      </c>
      <c r="E25" s="30">
        <v>645.25</v>
      </c>
      <c r="F25" s="32">
        <f t="shared" si="0"/>
        <v>1175116.3999999999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3" customFormat="1" ht="25.5" x14ac:dyDescent="0.2">
      <c r="A26" s="28">
        <v>3.5</v>
      </c>
      <c r="B26" s="61" t="s">
        <v>73</v>
      </c>
      <c r="C26" s="30">
        <v>3712.75</v>
      </c>
      <c r="D26" s="59" t="s">
        <v>83</v>
      </c>
      <c r="E26" s="30">
        <v>184.22</v>
      </c>
      <c r="F26" s="32">
        <f t="shared" si="0"/>
        <v>683962.81</v>
      </c>
      <c r="G26" s="11"/>
      <c r="H26" s="11"/>
      <c r="I26" s="11"/>
      <c r="J26" s="11"/>
      <c r="K26" s="11"/>
      <c r="L26" s="11"/>
      <c r="M26" s="2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3" customFormat="1" ht="25.5" x14ac:dyDescent="0.2">
      <c r="A27" s="28">
        <v>3.6</v>
      </c>
      <c r="B27" s="61" t="s">
        <v>124</v>
      </c>
      <c r="C27" s="30">
        <v>1196.2</v>
      </c>
      <c r="D27" s="59" t="s">
        <v>82</v>
      </c>
      <c r="E27" s="30">
        <f>+E19</f>
        <v>463.21</v>
      </c>
      <c r="F27" s="32">
        <f t="shared" si="0"/>
        <v>554091.80000000005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3" customFormat="1" ht="12.75" customHeight="1" x14ac:dyDescent="0.2">
      <c r="A28" s="28"/>
      <c r="B28" s="29"/>
      <c r="C28" s="30"/>
      <c r="D28" s="31"/>
      <c r="E28" s="30"/>
      <c r="F28" s="32">
        <f t="shared" si="0"/>
        <v>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3" customFormat="1" ht="12.75" customHeight="1" x14ac:dyDescent="0.2">
      <c r="A29" s="36">
        <v>4</v>
      </c>
      <c r="B29" s="22" t="s">
        <v>35</v>
      </c>
      <c r="C29" s="25"/>
      <c r="D29" s="24"/>
      <c r="E29" s="25"/>
      <c r="F29" s="32">
        <f t="shared" si="0"/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s="3" customFormat="1" x14ac:dyDescent="0.2">
      <c r="A30" s="27">
        <v>4.0999999999999996</v>
      </c>
      <c r="B30" s="33" t="s">
        <v>70</v>
      </c>
      <c r="C30" s="25">
        <v>684.51</v>
      </c>
      <c r="D30" s="66" t="s">
        <v>11</v>
      </c>
      <c r="E30" s="67">
        <v>1633.99</v>
      </c>
      <c r="F30" s="32">
        <f t="shared" si="0"/>
        <v>1118482.49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</row>
    <row r="31" spans="1:43" s="3" customFormat="1" x14ac:dyDescent="0.2">
      <c r="A31" s="27">
        <v>4.2</v>
      </c>
      <c r="B31" s="33" t="s">
        <v>71</v>
      </c>
      <c r="C31" s="25">
        <v>1553.26</v>
      </c>
      <c r="D31" s="66" t="s">
        <v>11</v>
      </c>
      <c r="E31" s="25">
        <v>897</v>
      </c>
      <c r="F31" s="32">
        <f t="shared" si="0"/>
        <v>1393274.22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</row>
    <row r="32" spans="1:43" s="3" customFormat="1" x14ac:dyDescent="0.2">
      <c r="A32" s="27">
        <v>4.4000000000000004</v>
      </c>
      <c r="B32" s="33" t="s">
        <v>72</v>
      </c>
      <c r="C32" s="25">
        <v>4162.04</v>
      </c>
      <c r="D32" s="66" t="s">
        <v>11</v>
      </c>
      <c r="E32" s="25">
        <v>476.94</v>
      </c>
      <c r="F32" s="32">
        <f t="shared" si="0"/>
        <v>1985043.36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</row>
    <row r="33" spans="1:43" s="3" customFormat="1" ht="12.75" customHeight="1" x14ac:dyDescent="0.2">
      <c r="A33" s="27"/>
      <c r="B33" s="33"/>
      <c r="C33" s="25"/>
      <c r="D33" s="66"/>
      <c r="E33" s="25"/>
      <c r="F33" s="32">
        <f t="shared" si="0"/>
        <v>0</v>
      </c>
      <c r="G33" s="11"/>
      <c r="H33" s="2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</row>
    <row r="34" spans="1:43" s="3" customFormat="1" ht="15" x14ac:dyDescent="0.2">
      <c r="A34" s="36">
        <v>5</v>
      </c>
      <c r="B34" s="68" t="s">
        <v>36</v>
      </c>
      <c r="C34" s="25"/>
      <c r="D34" s="66"/>
      <c r="E34" s="25"/>
      <c r="F34" s="32">
        <f t="shared" si="0"/>
        <v>0</v>
      </c>
      <c r="G34" s="11"/>
      <c r="H34" s="11"/>
      <c r="I34" s="2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</row>
    <row r="35" spans="1:43" s="3" customFormat="1" ht="12.75" customHeight="1" x14ac:dyDescent="0.2">
      <c r="A35" s="27">
        <v>5.0999999999999996</v>
      </c>
      <c r="B35" s="33" t="s">
        <v>68</v>
      </c>
      <c r="C35" s="25">
        <v>664.57</v>
      </c>
      <c r="D35" s="66" t="s">
        <v>11</v>
      </c>
      <c r="E35" s="25">
        <v>39.299999999999997</v>
      </c>
      <c r="F35" s="32">
        <f t="shared" si="0"/>
        <v>26117.599999999999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</row>
    <row r="36" spans="1:43" s="3" customFormat="1" ht="12.75" customHeight="1" x14ac:dyDescent="0.2">
      <c r="A36" s="27">
        <v>5.2</v>
      </c>
      <c r="B36" s="33" t="s">
        <v>97</v>
      </c>
      <c r="C36" s="25">
        <v>1522.8</v>
      </c>
      <c r="D36" s="66" t="s">
        <v>11</v>
      </c>
      <c r="E36" s="25">
        <v>32.270000000000003</v>
      </c>
      <c r="F36" s="32">
        <f t="shared" si="0"/>
        <v>49140.76</v>
      </c>
      <c r="G36" s="11"/>
      <c r="H36" s="11"/>
      <c r="I36" s="11"/>
      <c r="J36" s="2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</row>
    <row r="37" spans="1:43" s="3" customFormat="1" ht="12.75" customHeight="1" x14ac:dyDescent="0.2">
      <c r="A37" s="27">
        <v>5.4</v>
      </c>
      <c r="B37" s="33" t="s">
        <v>69</v>
      </c>
      <c r="C37" s="25">
        <v>4080.43</v>
      </c>
      <c r="D37" s="66" t="s">
        <v>11</v>
      </c>
      <c r="E37" s="25">
        <v>27.98</v>
      </c>
      <c r="F37" s="32">
        <f t="shared" si="0"/>
        <v>114170.43</v>
      </c>
      <c r="G37" s="11"/>
      <c r="H37" s="11"/>
      <c r="I37" s="11"/>
      <c r="J37" s="11"/>
      <c r="K37" s="20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</row>
    <row r="38" spans="1:43" s="3" customFormat="1" ht="12.75" customHeight="1" x14ac:dyDescent="0.2">
      <c r="A38" s="27"/>
      <c r="B38" s="33"/>
      <c r="C38" s="25"/>
      <c r="D38" s="66"/>
      <c r="E38" s="25"/>
      <c r="F38" s="32">
        <f t="shared" si="0"/>
        <v>0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</row>
    <row r="39" spans="1:43" s="3" customFormat="1" x14ac:dyDescent="0.2">
      <c r="A39" s="36">
        <v>6</v>
      </c>
      <c r="B39" s="69" t="s">
        <v>37</v>
      </c>
      <c r="C39" s="70"/>
      <c r="D39" s="66"/>
      <c r="E39" s="35"/>
      <c r="F39" s="32">
        <f t="shared" si="0"/>
        <v>0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</row>
    <row r="40" spans="1:43" s="3" customFormat="1" ht="12.75" customHeight="1" x14ac:dyDescent="0.2">
      <c r="A40" s="27">
        <v>6.1</v>
      </c>
      <c r="B40" s="33" t="s">
        <v>66</v>
      </c>
      <c r="C40" s="25">
        <v>664.57</v>
      </c>
      <c r="D40" s="71" t="s">
        <v>11</v>
      </c>
      <c r="E40" s="35">
        <v>36.01</v>
      </c>
      <c r="F40" s="32">
        <f t="shared" si="0"/>
        <v>23931.17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</row>
    <row r="41" spans="1:43" s="3" customFormat="1" ht="12.75" customHeight="1" x14ac:dyDescent="0.2">
      <c r="A41" s="27">
        <v>6.2</v>
      </c>
      <c r="B41" s="33" t="s">
        <v>67</v>
      </c>
      <c r="C41" s="25">
        <v>1522.8</v>
      </c>
      <c r="D41" s="71" t="s">
        <v>11</v>
      </c>
      <c r="E41" s="35">
        <v>35.42</v>
      </c>
      <c r="F41" s="32">
        <f t="shared" si="0"/>
        <v>53937.58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</row>
    <row r="42" spans="1:43" s="3" customFormat="1" x14ac:dyDescent="0.2">
      <c r="A42" s="27">
        <v>6.4</v>
      </c>
      <c r="B42" s="33" t="s">
        <v>85</v>
      </c>
      <c r="C42" s="25">
        <v>4080.43</v>
      </c>
      <c r="D42" s="71" t="s">
        <v>11</v>
      </c>
      <c r="E42" s="35">
        <v>105.46</v>
      </c>
      <c r="F42" s="32">
        <f t="shared" si="0"/>
        <v>430322.15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</row>
    <row r="43" spans="1:43" s="3" customFormat="1" ht="12.75" customHeight="1" x14ac:dyDescent="0.2">
      <c r="A43" s="27"/>
      <c r="B43" s="33"/>
      <c r="C43" s="25"/>
      <c r="D43" s="34"/>
      <c r="E43" s="35"/>
      <c r="F43" s="32">
        <f t="shared" si="0"/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</row>
    <row r="44" spans="1:43" s="3" customFormat="1" ht="38.25" x14ac:dyDescent="0.2">
      <c r="A44" s="36">
        <v>7</v>
      </c>
      <c r="B44" s="72" t="s">
        <v>42</v>
      </c>
      <c r="C44" s="37"/>
      <c r="D44" s="38"/>
      <c r="E44" s="39"/>
      <c r="F44" s="32">
        <f t="shared" si="0"/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</row>
    <row r="45" spans="1:43" s="4" customFormat="1" x14ac:dyDescent="0.2">
      <c r="A45" s="73">
        <f>A44+0.1</f>
        <v>7.1</v>
      </c>
      <c r="B45" s="55" t="s">
        <v>62</v>
      </c>
      <c r="C45" s="74">
        <v>1</v>
      </c>
      <c r="D45" s="41" t="s">
        <v>54</v>
      </c>
      <c r="E45" s="75">
        <v>3717.09</v>
      </c>
      <c r="F45" s="32">
        <f t="shared" si="0"/>
        <v>3717.09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s="4" customFormat="1" x14ac:dyDescent="0.2">
      <c r="A46" s="73">
        <f t="shared" ref="A46:A52" si="1">A45+0.1</f>
        <v>7.2</v>
      </c>
      <c r="B46" s="55" t="s">
        <v>63</v>
      </c>
      <c r="C46" s="74">
        <v>7</v>
      </c>
      <c r="D46" s="41" t="s">
        <v>54</v>
      </c>
      <c r="E46" s="75">
        <v>3431.53</v>
      </c>
      <c r="F46" s="32">
        <f t="shared" si="0"/>
        <v>24020.71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s="4" customFormat="1" x14ac:dyDescent="0.2">
      <c r="A47" s="73">
        <f t="shared" si="1"/>
        <v>7.3</v>
      </c>
      <c r="B47" s="61" t="s">
        <v>118</v>
      </c>
      <c r="C47" s="25">
        <v>10</v>
      </c>
      <c r="D47" s="34" t="s">
        <v>54</v>
      </c>
      <c r="E47" s="35">
        <v>521.24</v>
      </c>
      <c r="F47" s="32">
        <f t="shared" si="0"/>
        <v>5212.3999999999996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s="4" customFormat="1" x14ac:dyDescent="0.2">
      <c r="A48" s="73">
        <f t="shared" si="1"/>
        <v>7.4</v>
      </c>
      <c r="B48" s="61" t="s">
        <v>119</v>
      </c>
      <c r="C48" s="25">
        <v>1</v>
      </c>
      <c r="D48" s="34" t="s">
        <v>54</v>
      </c>
      <c r="E48" s="35">
        <v>336.68</v>
      </c>
      <c r="F48" s="32">
        <f t="shared" si="0"/>
        <v>336.68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4" customFormat="1" x14ac:dyDescent="0.2">
      <c r="A49" s="73">
        <f t="shared" si="1"/>
        <v>7.5</v>
      </c>
      <c r="B49" s="215" t="s">
        <v>104</v>
      </c>
      <c r="C49" s="216">
        <v>1</v>
      </c>
      <c r="D49" s="212" t="s">
        <v>54</v>
      </c>
      <c r="E49" s="213">
        <v>6546.73</v>
      </c>
      <c r="F49" s="214">
        <f t="shared" si="0"/>
        <v>6546.73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4" customFormat="1" x14ac:dyDescent="0.2">
      <c r="A50" s="73">
        <f t="shared" si="1"/>
        <v>7.6</v>
      </c>
      <c r="B50" s="217" t="s">
        <v>109</v>
      </c>
      <c r="C50" s="218">
        <v>1</v>
      </c>
      <c r="D50" s="219" t="s">
        <v>54</v>
      </c>
      <c r="E50" s="220">
        <v>4599.7299999999996</v>
      </c>
      <c r="F50" s="221">
        <f t="shared" si="0"/>
        <v>4599.7299999999996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s="4" customFormat="1" x14ac:dyDescent="0.2">
      <c r="A51" s="73">
        <f t="shared" si="1"/>
        <v>7.7</v>
      </c>
      <c r="B51" s="215" t="s">
        <v>105</v>
      </c>
      <c r="C51" s="216">
        <v>1</v>
      </c>
      <c r="D51" s="212" t="s">
        <v>54</v>
      </c>
      <c r="E51" s="213">
        <v>3561.33</v>
      </c>
      <c r="F51" s="214">
        <f t="shared" si="0"/>
        <v>3561.33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s="4" customFormat="1" x14ac:dyDescent="0.2">
      <c r="A52" s="73">
        <f t="shared" si="1"/>
        <v>7.8</v>
      </c>
      <c r="B52" s="223" t="s">
        <v>117</v>
      </c>
      <c r="C52" s="211">
        <v>7</v>
      </c>
      <c r="D52" s="224" t="s">
        <v>54</v>
      </c>
      <c r="E52" s="225">
        <v>947.2</v>
      </c>
      <c r="F52" s="214">
        <f t="shared" si="0"/>
        <v>6630.4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s="4" customFormat="1" x14ac:dyDescent="0.2">
      <c r="A53" s="222">
        <f>A52+0.1</f>
        <v>7.9</v>
      </c>
      <c r="B53" s="223" t="s">
        <v>120</v>
      </c>
      <c r="C53" s="211">
        <v>14</v>
      </c>
      <c r="D53" s="224" t="s">
        <v>54</v>
      </c>
      <c r="E53" s="225">
        <v>728.2</v>
      </c>
      <c r="F53" s="214">
        <f t="shared" si="0"/>
        <v>10194.799999999999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4" customFormat="1" x14ac:dyDescent="0.2">
      <c r="A54" s="40">
        <v>7.1</v>
      </c>
      <c r="B54" s="55" t="s">
        <v>106</v>
      </c>
      <c r="C54" s="74">
        <v>2</v>
      </c>
      <c r="D54" s="41" t="s">
        <v>54</v>
      </c>
      <c r="E54" s="75">
        <v>2769.55</v>
      </c>
      <c r="F54" s="32">
        <f t="shared" si="0"/>
        <v>5539.1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4" customFormat="1" x14ac:dyDescent="0.2">
      <c r="A55" s="40">
        <f>A54+0.01</f>
        <v>7.11</v>
      </c>
      <c r="B55" s="55" t="s">
        <v>123</v>
      </c>
      <c r="C55" s="74">
        <v>28</v>
      </c>
      <c r="D55" s="41" t="s">
        <v>54</v>
      </c>
      <c r="E55" s="75">
        <v>334.74</v>
      </c>
      <c r="F55" s="32">
        <f t="shared" si="0"/>
        <v>9372.7199999999993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4" customFormat="1" x14ac:dyDescent="0.2">
      <c r="A56" s="40">
        <f>+A54+0.01</f>
        <v>7.11</v>
      </c>
      <c r="B56" s="55" t="s">
        <v>107</v>
      </c>
      <c r="C56" s="74">
        <v>1</v>
      </c>
      <c r="D56" s="41" t="s">
        <v>54</v>
      </c>
      <c r="E56" s="75">
        <v>4599.7299999999996</v>
      </c>
      <c r="F56" s="32">
        <f t="shared" si="0"/>
        <v>4599.7299999999996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4" customFormat="1" x14ac:dyDescent="0.2">
      <c r="A57" s="40">
        <f t="shared" ref="A57:A63" si="2">+A56+0.01</f>
        <v>7.12</v>
      </c>
      <c r="B57" s="76" t="s">
        <v>108</v>
      </c>
      <c r="C57" s="74">
        <v>1</v>
      </c>
      <c r="D57" s="41" t="s">
        <v>54</v>
      </c>
      <c r="E57" s="75">
        <v>2935.64</v>
      </c>
      <c r="F57" s="32">
        <f t="shared" si="0"/>
        <v>2935.64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4" customFormat="1" x14ac:dyDescent="0.2">
      <c r="A58" s="210">
        <f t="shared" si="2"/>
        <v>7.13</v>
      </c>
      <c r="B58" s="226" t="s">
        <v>121</v>
      </c>
      <c r="C58" s="211">
        <v>4</v>
      </c>
      <c r="D58" s="224" t="s">
        <v>54</v>
      </c>
      <c r="E58" s="225">
        <v>124.22</v>
      </c>
      <c r="F58" s="214">
        <f t="shared" si="0"/>
        <v>496.88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3" s="4" customFormat="1" x14ac:dyDescent="0.2">
      <c r="A59" s="210">
        <f t="shared" si="2"/>
        <v>7.14</v>
      </c>
      <c r="B59" s="226" t="s">
        <v>122</v>
      </c>
      <c r="C59" s="211">
        <v>7</v>
      </c>
      <c r="D59" s="224" t="s">
        <v>54</v>
      </c>
      <c r="E59" s="225">
        <v>89.47</v>
      </c>
      <c r="F59" s="214">
        <f t="shared" si="0"/>
        <v>626.29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1:43" s="4" customFormat="1" ht="12.75" customHeight="1" x14ac:dyDescent="0.2">
      <c r="A60" s="40">
        <f t="shared" si="2"/>
        <v>7.15</v>
      </c>
      <c r="B60" s="76" t="s">
        <v>64</v>
      </c>
      <c r="C60" s="25">
        <v>24</v>
      </c>
      <c r="D60" s="41" t="s">
        <v>54</v>
      </c>
      <c r="E60" s="75">
        <v>1384.48</v>
      </c>
      <c r="F60" s="32">
        <f t="shared" si="0"/>
        <v>33227.519999999997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1:43" s="12" customFormat="1" x14ac:dyDescent="0.2">
      <c r="A61" s="40">
        <f t="shared" si="2"/>
        <v>7.16</v>
      </c>
      <c r="B61" s="76" t="s">
        <v>98</v>
      </c>
      <c r="C61" s="23">
        <v>31</v>
      </c>
      <c r="D61" s="41" t="s">
        <v>54</v>
      </c>
      <c r="E61" s="78">
        <v>1566.25</v>
      </c>
      <c r="F61" s="32">
        <f t="shared" si="0"/>
        <v>48553.75</v>
      </c>
    </row>
    <row r="62" spans="1:43" s="12" customFormat="1" x14ac:dyDescent="0.2">
      <c r="A62" s="40">
        <f t="shared" si="2"/>
        <v>7.17</v>
      </c>
      <c r="B62" s="76" t="s">
        <v>65</v>
      </c>
      <c r="C62" s="77">
        <v>26</v>
      </c>
      <c r="D62" s="41" t="s">
        <v>54</v>
      </c>
      <c r="E62" s="78">
        <v>2390.48</v>
      </c>
      <c r="F62" s="32">
        <f t="shared" si="0"/>
        <v>62152.480000000003</v>
      </c>
    </row>
    <row r="63" spans="1:43" s="12" customFormat="1" x14ac:dyDescent="0.2">
      <c r="A63" s="40">
        <f t="shared" si="2"/>
        <v>7.18</v>
      </c>
      <c r="B63" s="79" t="s">
        <v>86</v>
      </c>
      <c r="C63" s="77">
        <v>6</v>
      </c>
      <c r="D63" s="41" t="s">
        <v>87</v>
      </c>
      <c r="E63" s="67">
        <v>5836.88</v>
      </c>
      <c r="F63" s="32">
        <f t="shared" si="0"/>
        <v>35021.279999999999</v>
      </c>
    </row>
    <row r="64" spans="1:43" s="13" customFormat="1" x14ac:dyDescent="0.2">
      <c r="A64" s="42"/>
      <c r="B64" s="43"/>
      <c r="C64" s="37"/>
      <c r="D64" s="38"/>
      <c r="E64" s="39"/>
      <c r="F64" s="32">
        <f t="shared" si="0"/>
        <v>0</v>
      </c>
    </row>
    <row r="65" spans="1:43" s="14" customFormat="1" ht="12.75" customHeight="1" x14ac:dyDescent="0.2">
      <c r="A65" s="36">
        <v>8</v>
      </c>
      <c r="B65" s="22" t="s">
        <v>38</v>
      </c>
      <c r="C65" s="80"/>
      <c r="D65" s="24"/>
      <c r="E65" s="25"/>
      <c r="F65" s="32">
        <f t="shared" si="0"/>
        <v>0</v>
      </c>
    </row>
    <row r="66" spans="1:43" s="3" customFormat="1" ht="12.75" customHeight="1" x14ac:dyDescent="0.2">
      <c r="A66" s="27">
        <v>8.1999999999999993</v>
      </c>
      <c r="B66" s="61" t="s">
        <v>99</v>
      </c>
      <c r="C66" s="80">
        <v>4</v>
      </c>
      <c r="D66" s="41" t="s">
        <v>54</v>
      </c>
      <c r="E66" s="25">
        <v>34444.57</v>
      </c>
      <c r="F66" s="32">
        <f t="shared" si="0"/>
        <v>137778.28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</row>
    <row r="67" spans="1:43" s="3" customFormat="1" ht="38.25" x14ac:dyDescent="0.2">
      <c r="A67" s="27">
        <v>8.4</v>
      </c>
      <c r="B67" s="61" t="s">
        <v>61</v>
      </c>
      <c r="C67" s="80">
        <v>4</v>
      </c>
      <c r="D67" s="41" t="s">
        <v>54</v>
      </c>
      <c r="E67" s="25">
        <v>27844.6</v>
      </c>
      <c r="F67" s="32">
        <f t="shared" si="0"/>
        <v>111378.4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s="3" customFormat="1" x14ac:dyDescent="0.2">
      <c r="A68" s="27">
        <v>8.5</v>
      </c>
      <c r="B68" s="61" t="s">
        <v>88</v>
      </c>
      <c r="C68" s="80">
        <v>8</v>
      </c>
      <c r="D68" s="41" t="s">
        <v>54</v>
      </c>
      <c r="E68" s="25">
        <v>5817.2</v>
      </c>
      <c r="F68" s="32">
        <f t="shared" si="0"/>
        <v>46537.599999999999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s="3" customFormat="1" x14ac:dyDescent="0.2">
      <c r="A69" s="27"/>
      <c r="B69" s="81"/>
      <c r="C69" s="25"/>
      <c r="D69" s="34"/>
      <c r="E69" s="35"/>
      <c r="F69" s="32">
        <f t="shared" si="0"/>
        <v>0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s="3" customFormat="1" ht="12.75" customHeight="1" x14ac:dyDescent="0.2">
      <c r="A70" s="90">
        <v>9</v>
      </c>
      <c r="B70" s="91" t="s">
        <v>18</v>
      </c>
      <c r="C70" s="92"/>
      <c r="D70" s="93"/>
      <c r="E70" s="94"/>
      <c r="F70" s="32">
        <f t="shared" si="0"/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</row>
    <row r="71" spans="1:43" s="3" customFormat="1" ht="12.75" customHeight="1" x14ac:dyDescent="0.2">
      <c r="A71" s="60">
        <v>9.1</v>
      </c>
      <c r="B71" s="61" t="s">
        <v>58</v>
      </c>
      <c r="C71" s="58">
        <v>242.81</v>
      </c>
      <c r="D71" s="59" t="s">
        <v>79</v>
      </c>
      <c r="E71" s="95">
        <v>36.020000000000003</v>
      </c>
      <c r="F71" s="32">
        <f t="shared" si="0"/>
        <v>8746.02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</row>
    <row r="72" spans="1:43" s="3" customFormat="1" x14ac:dyDescent="0.2">
      <c r="A72" s="60">
        <f t="shared" ref="A72:A75" si="3">+A71+0.1</f>
        <v>9.1999999999999993</v>
      </c>
      <c r="B72" s="61" t="s">
        <v>59</v>
      </c>
      <c r="C72" s="58">
        <v>242.81</v>
      </c>
      <c r="D72" s="59" t="s">
        <v>79</v>
      </c>
      <c r="E72" s="95">
        <v>117.38</v>
      </c>
      <c r="F72" s="32">
        <f t="shared" si="0"/>
        <v>28501.040000000001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</row>
    <row r="73" spans="1:43" s="3" customFormat="1" ht="15" x14ac:dyDescent="0.2">
      <c r="A73" s="60">
        <f t="shared" si="3"/>
        <v>9.3000000000000007</v>
      </c>
      <c r="B73" s="61" t="s">
        <v>90</v>
      </c>
      <c r="C73" s="58">
        <v>12.33</v>
      </c>
      <c r="D73" s="59" t="s">
        <v>80</v>
      </c>
      <c r="E73" s="58">
        <v>12457</v>
      </c>
      <c r="F73" s="32">
        <f t="shared" si="0"/>
        <v>153594.81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</row>
    <row r="74" spans="1:43" s="3" customFormat="1" x14ac:dyDescent="0.2">
      <c r="A74" s="60">
        <f t="shared" si="3"/>
        <v>9.4</v>
      </c>
      <c r="B74" s="61" t="s">
        <v>60</v>
      </c>
      <c r="C74" s="58">
        <v>12.33</v>
      </c>
      <c r="D74" s="59" t="s">
        <v>83</v>
      </c>
      <c r="E74" s="58">
        <v>1078</v>
      </c>
      <c r="F74" s="32">
        <f t="shared" si="0"/>
        <v>13291.74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</row>
    <row r="75" spans="1:43" s="3" customFormat="1" x14ac:dyDescent="0.2">
      <c r="A75" s="60">
        <f t="shared" si="3"/>
        <v>9.5</v>
      </c>
      <c r="B75" s="61" t="s">
        <v>89</v>
      </c>
      <c r="C75" s="58">
        <v>369.9</v>
      </c>
      <c r="D75" s="96" t="s">
        <v>100</v>
      </c>
      <c r="E75" s="58">
        <v>24.32</v>
      </c>
      <c r="F75" s="32">
        <f t="shared" si="0"/>
        <v>8995.9699999999993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</row>
    <row r="76" spans="1:43" s="3" customFormat="1" x14ac:dyDescent="0.2">
      <c r="A76" s="27"/>
      <c r="B76" s="81"/>
      <c r="C76" s="25"/>
      <c r="D76" s="34"/>
      <c r="E76" s="35"/>
      <c r="F76" s="32">
        <f t="shared" si="0"/>
        <v>0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</row>
    <row r="77" spans="1:43" x14ac:dyDescent="0.2">
      <c r="A77" s="98">
        <v>10</v>
      </c>
      <c r="B77" s="98" t="s">
        <v>30</v>
      </c>
      <c r="C77" s="99"/>
      <c r="D77" s="100"/>
      <c r="E77" s="99"/>
      <c r="F77" s="32">
        <f t="shared" si="0"/>
        <v>0</v>
      </c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43" ht="25.5" x14ac:dyDescent="0.2">
      <c r="A78" s="101">
        <v>10.1</v>
      </c>
      <c r="B78" s="61" t="s">
        <v>131</v>
      </c>
      <c r="C78" s="26">
        <v>30</v>
      </c>
      <c r="D78" s="102" t="s">
        <v>54</v>
      </c>
      <c r="E78" s="26">
        <v>7459</v>
      </c>
      <c r="F78" s="32">
        <f t="shared" si="0"/>
        <v>223770</v>
      </c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43" ht="25.5" x14ac:dyDescent="0.2">
      <c r="A79" s="103">
        <v>10.199999999999999</v>
      </c>
      <c r="B79" s="61" t="s">
        <v>132</v>
      </c>
      <c r="C79" s="104">
        <v>100</v>
      </c>
      <c r="D79" s="102" t="s">
        <v>54</v>
      </c>
      <c r="E79" s="104">
        <v>5582</v>
      </c>
      <c r="F79" s="32">
        <f t="shared" ref="F79:F92" si="4">ROUND(E79*C79,2)</f>
        <v>558200</v>
      </c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43" x14ac:dyDescent="0.2">
      <c r="A80" s="105"/>
      <c r="B80" s="106"/>
      <c r="C80" s="58"/>
      <c r="D80" s="96"/>
      <c r="E80" s="58"/>
      <c r="F80" s="32">
        <f t="shared" si="4"/>
        <v>0</v>
      </c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">
      <c r="A81" s="107">
        <v>11</v>
      </c>
      <c r="B81" s="108" t="s">
        <v>39</v>
      </c>
      <c r="C81" s="109"/>
      <c r="D81" s="110"/>
      <c r="E81" s="109"/>
      <c r="F81" s="32">
        <f t="shared" si="4"/>
        <v>0</v>
      </c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">
      <c r="A82" s="111"/>
      <c r="B82" s="97"/>
      <c r="C82" s="109"/>
      <c r="D82" s="110"/>
      <c r="E82" s="109"/>
      <c r="F82" s="32">
        <f t="shared" si="4"/>
        <v>0</v>
      </c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ht="25.5" x14ac:dyDescent="0.2">
      <c r="A83" s="112">
        <v>11.1</v>
      </c>
      <c r="B83" s="97" t="s">
        <v>41</v>
      </c>
      <c r="C83" s="109"/>
      <c r="D83" s="110"/>
      <c r="E83" s="109"/>
      <c r="F83" s="32">
        <f t="shared" si="4"/>
        <v>0</v>
      </c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">
      <c r="A84" s="112"/>
      <c r="B84" s="97"/>
      <c r="C84" s="109"/>
      <c r="D84" s="110"/>
      <c r="E84" s="109"/>
      <c r="F84" s="32">
        <f t="shared" si="4"/>
        <v>0</v>
      </c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">
      <c r="A85" s="111" t="s">
        <v>31</v>
      </c>
      <c r="B85" s="97" t="s">
        <v>40</v>
      </c>
      <c r="C85" s="109"/>
      <c r="D85" s="110"/>
      <c r="E85" s="109"/>
      <c r="F85" s="32">
        <f t="shared" si="4"/>
        <v>0</v>
      </c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ht="15" x14ac:dyDescent="0.25">
      <c r="A86" s="113" t="s">
        <v>110</v>
      </c>
      <c r="B86" s="114" t="s">
        <v>57</v>
      </c>
      <c r="C86" s="115">
        <v>3</v>
      </c>
      <c r="D86" s="116" t="s">
        <v>80</v>
      </c>
      <c r="E86" s="117">
        <v>1013.97</v>
      </c>
      <c r="F86" s="118">
        <f t="shared" si="4"/>
        <v>3041.91</v>
      </c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25.5" x14ac:dyDescent="0.2">
      <c r="A87" s="113" t="s">
        <v>111</v>
      </c>
      <c r="B87" s="114" t="s">
        <v>91</v>
      </c>
      <c r="C87" s="115">
        <v>4.05</v>
      </c>
      <c r="D87" s="116" t="s">
        <v>82</v>
      </c>
      <c r="E87" s="117">
        <v>209.99</v>
      </c>
      <c r="F87" s="118">
        <f t="shared" si="4"/>
        <v>850.46</v>
      </c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">
      <c r="A88" s="202"/>
      <c r="B88" s="203"/>
      <c r="C88" s="204"/>
      <c r="D88" s="205"/>
      <c r="E88" s="204"/>
      <c r="F88" s="206">
        <f t="shared" si="4"/>
        <v>0</v>
      </c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">
      <c r="A89" s="111" t="s">
        <v>32</v>
      </c>
      <c r="B89" s="119" t="s">
        <v>43</v>
      </c>
      <c r="C89" s="109"/>
      <c r="D89" s="110"/>
      <c r="E89" s="120"/>
      <c r="F89" s="32">
        <f t="shared" si="4"/>
        <v>0</v>
      </c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ht="25.5" x14ac:dyDescent="0.2">
      <c r="A90" s="113" t="s">
        <v>112</v>
      </c>
      <c r="B90" s="121" t="s">
        <v>128</v>
      </c>
      <c r="C90" s="109">
        <v>14.08</v>
      </c>
      <c r="D90" s="59" t="s">
        <v>101</v>
      </c>
      <c r="E90" s="120">
        <v>1259</v>
      </c>
      <c r="F90" s="32">
        <f t="shared" si="4"/>
        <v>17726.72</v>
      </c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">
      <c r="A91" s="113" t="s">
        <v>113</v>
      </c>
      <c r="B91" s="121" t="s">
        <v>56</v>
      </c>
      <c r="C91" s="109">
        <v>17.600000000000001</v>
      </c>
      <c r="D91" s="110" t="s">
        <v>11</v>
      </c>
      <c r="E91" s="120">
        <v>1067</v>
      </c>
      <c r="F91" s="32">
        <f t="shared" si="4"/>
        <v>18779.2</v>
      </c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">
      <c r="A92" s="105"/>
      <c r="B92" s="106"/>
      <c r="C92" s="58"/>
      <c r="D92" s="96"/>
      <c r="E92" s="58"/>
      <c r="F92" s="32">
        <f t="shared" si="4"/>
        <v>0</v>
      </c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x14ac:dyDescent="0.2">
      <c r="A93" s="56">
        <v>12</v>
      </c>
      <c r="B93" s="91" t="s">
        <v>93</v>
      </c>
      <c r="C93" s="58"/>
      <c r="D93" s="96"/>
      <c r="E93" s="58"/>
      <c r="F93" s="32"/>
      <c r="G93" s="8"/>
      <c r="H93" s="8"/>
      <c r="I93" s="8"/>
      <c r="J93" s="8" t="s">
        <v>77</v>
      </c>
      <c r="K93" s="8"/>
      <c r="L93" s="8"/>
      <c r="M93" s="8"/>
      <c r="N93" s="8"/>
      <c r="O93" s="8"/>
      <c r="P93" s="8"/>
    </row>
    <row r="94" spans="1:16" ht="25.5" x14ac:dyDescent="0.2">
      <c r="A94" s="105">
        <v>12.1</v>
      </c>
      <c r="B94" s="122" t="s">
        <v>92</v>
      </c>
      <c r="C94" s="123">
        <v>1</v>
      </c>
      <c r="D94" s="124" t="s">
        <v>54</v>
      </c>
      <c r="E94" s="123">
        <v>16756</v>
      </c>
      <c r="F94" s="118">
        <f t="shared" ref="F94" si="5">ROUND(E94*C94,2)</f>
        <v>16756</v>
      </c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">
      <c r="A95" s="105"/>
      <c r="B95" s="106"/>
      <c r="C95" s="58"/>
      <c r="D95" s="96"/>
      <c r="E95" s="58"/>
      <c r="F95" s="32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51" x14ac:dyDescent="0.2">
      <c r="A96" s="27">
        <v>13</v>
      </c>
      <c r="B96" s="44" t="s">
        <v>94</v>
      </c>
      <c r="C96" s="45">
        <v>6267.8</v>
      </c>
      <c r="D96" s="46" t="s">
        <v>11</v>
      </c>
      <c r="E96" s="47">
        <v>56</v>
      </c>
      <c r="F96" s="48">
        <f>ROUND(E96*C96,2)</f>
        <v>350996.8</v>
      </c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5.5" x14ac:dyDescent="0.2">
      <c r="A97" s="27">
        <v>14</v>
      </c>
      <c r="B97" s="49" t="s">
        <v>95</v>
      </c>
      <c r="C97" s="45">
        <v>6267.8</v>
      </c>
      <c r="D97" s="46" t="s">
        <v>11</v>
      </c>
      <c r="E97" s="45">
        <v>27.38</v>
      </c>
      <c r="F97" s="50">
        <f t="shared" ref="F97" si="6">ROUND(C97*E97,2)</f>
        <v>171612.36</v>
      </c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">
      <c r="A98" s="125"/>
      <c r="B98" s="126" t="s">
        <v>33</v>
      </c>
      <c r="C98" s="127"/>
      <c r="D98" s="128"/>
      <c r="E98" s="129"/>
      <c r="F98" s="130">
        <f>SUM(F14:F97)</f>
        <v>13929152.609999999</v>
      </c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">
      <c r="A99" s="27"/>
      <c r="B99" s="33"/>
      <c r="C99" s="80"/>
      <c r="D99" s="24"/>
      <c r="E99" s="25"/>
      <c r="F99" s="26"/>
    </row>
    <row r="100" spans="1:16" x14ac:dyDescent="0.2">
      <c r="A100" s="131" t="s">
        <v>102</v>
      </c>
      <c r="B100" s="69" t="s">
        <v>12</v>
      </c>
      <c r="C100" s="30"/>
      <c r="D100" s="132"/>
      <c r="E100" s="30"/>
      <c r="F100" s="133"/>
    </row>
    <row r="101" spans="1:16" ht="51" x14ac:dyDescent="0.2">
      <c r="A101" s="81">
        <v>1</v>
      </c>
      <c r="B101" s="134" t="s">
        <v>129</v>
      </c>
      <c r="C101" s="227">
        <v>1</v>
      </c>
      <c r="D101" s="228" t="s">
        <v>54</v>
      </c>
      <c r="E101" s="229">
        <v>43500</v>
      </c>
      <c r="F101" s="230">
        <f>ROUND(C101*E101,2)</f>
        <v>43500</v>
      </c>
    </row>
    <row r="102" spans="1:16" ht="25.5" x14ac:dyDescent="0.2">
      <c r="A102" s="81">
        <v>2</v>
      </c>
      <c r="B102" s="121" t="s">
        <v>130</v>
      </c>
      <c r="C102" s="231">
        <v>6</v>
      </c>
      <c r="D102" s="232" t="s">
        <v>55</v>
      </c>
      <c r="E102" s="231">
        <v>43789</v>
      </c>
      <c r="F102" s="230">
        <f>ROUND(C102*E102,2)</f>
        <v>262734</v>
      </c>
    </row>
    <row r="103" spans="1:16" x14ac:dyDescent="0.2">
      <c r="A103" s="136"/>
      <c r="B103" s="137" t="s">
        <v>103</v>
      </c>
      <c r="C103" s="138"/>
      <c r="D103" s="139"/>
      <c r="E103" s="138"/>
      <c r="F103" s="140">
        <f>SUM(F101:F102)</f>
        <v>306234</v>
      </c>
    </row>
    <row r="104" spans="1:16" x14ac:dyDescent="0.2">
      <c r="A104" s="141"/>
      <c r="B104" s="88"/>
      <c r="C104" s="141"/>
      <c r="D104" s="141"/>
      <c r="E104" s="141"/>
      <c r="F104" s="142"/>
    </row>
    <row r="105" spans="1:16" x14ac:dyDescent="0.2">
      <c r="A105" s="143"/>
      <c r="B105" s="144" t="s">
        <v>13</v>
      </c>
      <c r="C105" s="145"/>
      <c r="D105" s="146"/>
      <c r="E105" s="145"/>
      <c r="F105" s="147">
        <f>+F103+F98</f>
        <v>14235386.609999999</v>
      </c>
    </row>
    <row r="106" spans="1:16" x14ac:dyDescent="0.2">
      <c r="A106" s="148"/>
      <c r="B106" s="149" t="s">
        <v>13</v>
      </c>
      <c r="C106" s="148"/>
      <c r="D106" s="148"/>
      <c r="E106" s="148"/>
      <c r="F106" s="150">
        <f>+F105</f>
        <v>14235386.609999999</v>
      </c>
    </row>
    <row r="107" spans="1:16" x14ac:dyDescent="0.2">
      <c r="A107" s="141"/>
      <c r="B107" s="88"/>
      <c r="C107" s="141"/>
      <c r="D107" s="141"/>
      <c r="E107" s="141"/>
      <c r="F107" s="142"/>
    </row>
    <row r="108" spans="1:16" x14ac:dyDescent="0.2">
      <c r="A108" s="141"/>
      <c r="B108" s="151" t="s">
        <v>14</v>
      </c>
      <c r="C108" s="152"/>
      <c r="D108" s="153"/>
      <c r="E108" s="152"/>
      <c r="F108" s="154"/>
    </row>
    <row r="109" spans="1:16" x14ac:dyDescent="0.2">
      <c r="A109" s="141"/>
      <c r="B109" s="155" t="s">
        <v>46</v>
      </c>
      <c r="C109" s="156">
        <v>0.1</v>
      </c>
      <c r="D109" s="153"/>
      <c r="E109" s="152"/>
      <c r="F109" s="135">
        <f t="shared" ref="F109:F114" si="7">ROUND(C109*$F$105,2)</f>
        <v>1423538.66</v>
      </c>
    </row>
    <row r="110" spans="1:16" x14ac:dyDescent="0.2">
      <c r="A110" s="141"/>
      <c r="B110" s="155" t="s">
        <v>47</v>
      </c>
      <c r="C110" s="156">
        <v>0.04</v>
      </c>
      <c r="D110" s="157"/>
      <c r="E110" s="152"/>
      <c r="F110" s="135">
        <f t="shared" si="7"/>
        <v>569415.46</v>
      </c>
    </row>
    <row r="111" spans="1:16" x14ac:dyDescent="0.2">
      <c r="A111" s="141"/>
      <c r="B111" s="158" t="s">
        <v>48</v>
      </c>
      <c r="C111" s="156">
        <v>0.05</v>
      </c>
      <c r="D111" s="157"/>
      <c r="E111" s="152"/>
      <c r="F111" s="135">
        <f t="shared" si="7"/>
        <v>711769.33</v>
      </c>
    </row>
    <row r="112" spans="1:16" x14ac:dyDescent="0.2">
      <c r="A112" s="141"/>
      <c r="B112" s="155" t="s">
        <v>49</v>
      </c>
      <c r="C112" s="156">
        <v>0.01</v>
      </c>
      <c r="D112" s="157"/>
      <c r="E112" s="152"/>
      <c r="F112" s="135">
        <f t="shared" si="7"/>
        <v>142353.87</v>
      </c>
    </row>
    <row r="113" spans="1:43" s="5" customFormat="1" x14ac:dyDescent="0.2">
      <c r="A113" s="141"/>
      <c r="B113" s="155" t="s">
        <v>50</v>
      </c>
      <c r="C113" s="156">
        <v>0.04</v>
      </c>
      <c r="D113" s="157"/>
      <c r="E113" s="152"/>
      <c r="F113" s="135">
        <f t="shared" si="7"/>
        <v>569415.46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1:43" s="5" customFormat="1" x14ac:dyDescent="0.2">
      <c r="A114" s="141"/>
      <c r="B114" s="155" t="s">
        <v>51</v>
      </c>
      <c r="C114" s="156">
        <v>0.03</v>
      </c>
      <c r="D114" s="157"/>
      <c r="E114" s="152"/>
      <c r="F114" s="135">
        <f t="shared" si="7"/>
        <v>427061.6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1:43" s="5" customFormat="1" x14ac:dyDescent="0.2">
      <c r="A115" s="141"/>
      <c r="B115" s="158" t="s">
        <v>52</v>
      </c>
      <c r="C115" s="156">
        <v>0.18</v>
      </c>
      <c r="D115" s="159"/>
      <c r="E115" s="160"/>
      <c r="F115" s="135">
        <f>ROUND(C115*F109,2)</f>
        <v>256236.96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1:43" s="5" customFormat="1" x14ac:dyDescent="0.2">
      <c r="A116" s="141"/>
      <c r="B116" s="161" t="s">
        <v>19</v>
      </c>
      <c r="C116" s="162">
        <v>1E-3</v>
      </c>
      <c r="D116" s="163"/>
      <c r="E116" s="164"/>
      <c r="F116" s="135">
        <f>ROUND(C116*$F$105,2)</f>
        <v>14235.39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1:43" s="5" customFormat="1" x14ac:dyDescent="0.2">
      <c r="A117" s="141"/>
      <c r="B117" s="165" t="s">
        <v>53</v>
      </c>
      <c r="C117" s="156">
        <v>0.05</v>
      </c>
      <c r="D117" s="159"/>
      <c r="E117" s="160"/>
      <c r="F117" s="135">
        <f>ROUND(C117*$F$105,2)</f>
        <v>711769.33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1:43" s="5" customFormat="1" x14ac:dyDescent="0.2">
      <c r="A118" s="141"/>
      <c r="B118" s="51" t="s">
        <v>96</v>
      </c>
      <c r="C118" s="52">
        <v>0.1</v>
      </c>
      <c r="D118" s="53"/>
      <c r="E118" s="54"/>
      <c r="F118" s="135">
        <f>ROUND(C118*$F$105,2)</f>
        <v>1423538.66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1:43" s="5" customFormat="1" x14ac:dyDescent="0.2">
      <c r="A119" s="166"/>
      <c r="B119" s="167" t="s">
        <v>15</v>
      </c>
      <c r="C119" s="166"/>
      <c r="D119" s="168"/>
      <c r="E119" s="169"/>
      <c r="F119" s="170">
        <f>SUM(F109:F118)</f>
        <v>6249334.7199999997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1:43" s="5" customFormat="1" x14ac:dyDescent="0.2">
      <c r="A120" s="141"/>
      <c r="B120" s="151"/>
      <c r="C120" s="171"/>
      <c r="D120" s="159"/>
      <c r="E120" s="160"/>
      <c r="F120" s="172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1:43" s="5" customFormat="1" x14ac:dyDescent="0.2">
      <c r="A121" s="173"/>
      <c r="B121" s="174" t="s">
        <v>16</v>
      </c>
      <c r="C121" s="175"/>
      <c r="D121" s="175"/>
      <c r="E121" s="145"/>
      <c r="F121" s="176">
        <f>+F119+F106</f>
        <v>20484721.329999998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1:43" s="5" customFormat="1" x14ac:dyDescent="0.2">
      <c r="A122" s="177"/>
      <c r="B122" s="177"/>
      <c r="C122" s="177"/>
      <c r="D122" s="177"/>
      <c r="E122" s="178"/>
      <c r="F122" s="177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1:43" s="5" customFormat="1" x14ac:dyDescent="0.2">
      <c r="A123" s="179"/>
      <c r="B123" s="179"/>
      <c r="C123" s="179"/>
      <c r="D123" s="179"/>
      <c r="E123" s="180"/>
      <c r="F123" s="17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1:43" s="5" customFormat="1" x14ac:dyDescent="0.2">
      <c r="A124" s="179"/>
      <c r="B124" s="179"/>
      <c r="C124" s="179"/>
      <c r="D124" s="179"/>
      <c r="E124" s="180"/>
      <c r="F124" s="17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1:43" s="5" customFormat="1" x14ac:dyDescent="0.2">
      <c r="A125" s="179"/>
      <c r="B125" s="179"/>
      <c r="C125" s="179"/>
      <c r="D125" s="179"/>
      <c r="E125" s="180"/>
      <c r="F125" s="17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1:43" s="5" customFormat="1" x14ac:dyDescent="0.2">
      <c r="A126" s="179"/>
      <c r="B126" s="179"/>
      <c r="C126" s="179"/>
      <c r="D126" s="179"/>
      <c r="E126" s="180"/>
      <c r="F126" s="17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1:43" s="5" customFormat="1" x14ac:dyDescent="0.2">
      <c r="A127" s="181"/>
      <c r="B127" s="182"/>
      <c r="C127" s="183"/>
      <c r="D127" s="183"/>
      <c r="E127" s="184"/>
      <c r="F127" s="18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1:43" s="5" customFormat="1" x14ac:dyDescent="0.2">
      <c r="A128" s="186" t="s">
        <v>20</v>
      </c>
      <c r="B128" s="186"/>
      <c r="C128" s="236" t="s">
        <v>21</v>
      </c>
      <c r="D128" s="236"/>
      <c r="E128" s="236"/>
      <c r="F128" s="23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1:6" x14ac:dyDescent="0.2">
      <c r="A129" s="186"/>
      <c r="B129" s="186"/>
      <c r="C129" s="209"/>
      <c r="D129" s="209"/>
      <c r="E129" s="184"/>
      <c r="F129" s="209"/>
    </row>
    <row r="130" spans="1:6" x14ac:dyDescent="0.2">
      <c r="A130" s="186"/>
      <c r="B130" s="186"/>
      <c r="C130" s="186"/>
      <c r="D130" s="186"/>
      <c r="E130" s="184"/>
      <c r="F130" s="187"/>
    </row>
    <row r="131" spans="1:6" x14ac:dyDescent="0.2">
      <c r="A131" s="237" t="s">
        <v>44</v>
      </c>
      <c r="B131" s="237"/>
      <c r="C131" s="236" t="s">
        <v>115</v>
      </c>
      <c r="D131" s="236"/>
      <c r="E131" s="236"/>
      <c r="F131" s="236"/>
    </row>
    <row r="132" spans="1:6" x14ac:dyDescent="0.2">
      <c r="A132" s="188" t="s">
        <v>22</v>
      </c>
      <c r="B132" s="188"/>
      <c r="C132" s="188" t="s">
        <v>23</v>
      </c>
      <c r="D132" s="189"/>
      <c r="E132" s="184"/>
      <c r="F132" s="188"/>
    </row>
    <row r="133" spans="1:6" x14ac:dyDescent="0.2">
      <c r="A133" s="188"/>
      <c r="B133" s="188"/>
      <c r="C133" s="188"/>
      <c r="D133" s="189"/>
      <c r="E133" s="184"/>
      <c r="F133" s="188"/>
    </row>
    <row r="134" spans="1:6" x14ac:dyDescent="0.2">
      <c r="A134" s="188"/>
      <c r="B134" s="188"/>
      <c r="C134" s="188"/>
      <c r="D134" s="189"/>
      <c r="E134" s="184"/>
      <c r="F134" s="188"/>
    </row>
    <row r="135" spans="1:6" x14ac:dyDescent="0.2">
      <c r="A135" s="188"/>
      <c r="B135" s="188"/>
      <c r="C135" s="188"/>
      <c r="D135" s="189"/>
      <c r="E135" s="184"/>
      <c r="F135" s="188"/>
    </row>
    <row r="136" spans="1:6" x14ac:dyDescent="0.2">
      <c r="A136" s="188"/>
      <c r="B136" s="188"/>
      <c r="C136" s="188"/>
      <c r="D136" s="189"/>
      <c r="E136" s="184"/>
      <c r="F136" s="188"/>
    </row>
    <row r="137" spans="1:6" x14ac:dyDescent="0.2">
      <c r="A137" s="188"/>
      <c r="B137" s="188"/>
      <c r="C137" s="188"/>
      <c r="D137" s="189"/>
      <c r="E137" s="184"/>
      <c r="F137" s="188"/>
    </row>
    <row r="138" spans="1:6" x14ac:dyDescent="0.2">
      <c r="A138" s="190" t="s">
        <v>24</v>
      </c>
      <c r="B138" s="191"/>
      <c r="C138" s="238" t="s">
        <v>25</v>
      </c>
      <c r="D138" s="238"/>
      <c r="E138" s="238"/>
      <c r="F138" s="238"/>
    </row>
    <row r="139" spans="1:6" x14ac:dyDescent="0.2">
      <c r="A139" s="192"/>
      <c r="B139" s="191"/>
      <c r="C139" s="193"/>
      <c r="D139" s="191"/>
      <c r="E139" s="194"/>
      <c r="F139" s="193"/>
    </row>
    <row r="140" spans="1:6" x14ac:dyDescent="0.2">
      <c r="A140" s="192"/>
      <c r="B140" s="191"/>
      <c r="C140" s="193"/>
      <c r="D140" s="191"/>
      <c r="E140" s="194"/>
      <c r="F140" s="193"/>
    </row>
    <row r="141" spans="1:6" x14ac:dyDescent="0.2">
      <c r="A141" s="195" t="s">
        <v>26</v>
      </c>
      <c r="B141" s="196" t="s">
        <v>29</v>
      </c>
      <c r="C141" s="234" t="s">
        <v>27</v>
      </c>
      <c r="D141" s="234"/>
      <c r="E141" s="234"/>
      <c r="F141" s="234"/>
    </row>
    <row r="142" spans="1:6" x14ac:dyDescent="0.2">
      <c r="A142" s="188" t="s">
        <v>116</v>
      </c>
      <c r="B142" s="197"/>
      <c r="C142" s="234" t="s">
        <v>28</v>
      </c>
      <c r="D142" s="234"/>
      <c r="E142" s="234"/>
      <c r="F142" s="234"/>
    </row>
    <row r="143" spans="1:6" x14ac:dyDescent="0.2">
      <c r="A143" s="188"/>
      <c r="B143" s="197"/>
      <c r="C143" s="208"/>
      <c r="D143" s="208"/>
      <c r="E143" s="198"/>
      <c r="F143" s="208"/>
    </row>
    <row r="144" spans="1:6" x14ac:dyDescent="0.2">
      <c r="A144" s="188"/>
      <c r="B144" s="197"/>
      <c r="C144" s="208"/>
      <c r="D144" s="208"/>
      <c r="E144" s="198"/>
      <c r="F144" s="208"/>
    </row>
    <row r="145" spans="1:6" x14ac:dyDescent="0.2">
      <c r="A145" s="179"/>
      <c r="B145" s="199"/>
      <c r="C145" s="179"/>
      <c r="D145" s="179"/>
      <c r="E145" s="180"/>
      <c r="F145" s="180"/>
    </row>
    <row r="146" spans="1:6" x14ac:dyDescent="0.2">
      <c r="A146" s="179"/>
      <c r="B146" s="199"/>
      <c r="C146" s="179"/>
      <c r="D146" s="179"/>
      <c r="E146" s="180"/>
      <c r="F146" s="180"/>
    </row>
    <row r="147" spans="1:6" x14ac:dyDescent="0.2">
      <c r="A147" s="179"/>
      <c r="B147" s="179"/>
      <c r="C147" s="179"/>
      <c r="D147" s="179"/>
      <c r="E147" s="180"/>
      <c r="F147" s="180"/>
    </row>
    <row r="148" spans="1:6" x14ac:dyDescent="0.2">
      <c r="A148" s="179"/>
      <c r="B148" s="179"/>
      <c r="C148" s="179"/>
      <c r="D148" s="179"/>
      <c r="E148" s="180"/>
      <c r="F148" s="180"/>
    </row>
    <row r="149" spans="1:6" x14ac:dyDescent="0.2">
      <c r="A149" s="179"/>
      <c r="B149" s="179"/>
      <c r="C149" s="179"/>
      <c r="D149" s="179"/>
      <c r="E149" s="180"/>
      <c r="F149" s="180"/>
    </row>
    <row r="150" spans="1:6" x14ac:dyDescent="0.2">
      <c r="A150" s="179"/>
      <c r="B150" s="179"/>
      <c r="C150" s="179"/>
      <c r="D150" s="179"/>
      <c r="E150" s="180"/>
      <c r="F150" s="180"/>
    </row>
    <row r="151" spans="1:6" x14ac:dyDescent="0.2">
      <c r="A151" s="179"/>
      <c r="B151" s="179"/>
      <c r="C151" s="179"/>
      <c r="D151" s="179"/>
      <c r="E151" s="180"/>
      <c r="F151" s="180"/>
    </row>
    <row r="152" spans="1:6" x14ac:dyDescent="0.2">
      <c r="A152" s="179"/>
      <c r="B152" s="179"/>
      <c r="C152" s="179"/>
      <c r="D152" s="179"/>
      <c r="E152" s="180"/>
      <c r="F152" s="180"/>
    </row>
    <row r="153" spans="1:6" x14ac:dyDescent="0.2">
      <c r="A153" s="179"/>
      <c r="B153" s="179"/>
      <c r="C153" s="179"/>
      <c r="D153" s="179"/>
      <c r="E153" s="180"/>
      <c r="F153" s="180"/>
    </row>
    <row r="154" spans="1:6" x14ac:dyDescent="0.2">
      <c r="A154" s="179"/>
      <c r="B154" s="179"/>
      <c r="C154" s="179"/>
      <c r="D154" s="179"/>
      <c r="E154" s="180"/>
      <c r="F154" s="180"/>
    </row>
    <row r="155" spans="1:6" x14ac:dyDescent="0.2">
      <c r="A155" s="179"/>
      <c r="B155" s="179"/>
      <c r="C155" s="179"/>
      <c r="D155" s="179"/>
      <c r="E155" s="180"/>
      <c r="F155" s="180"/>
    </row>
    <row r="156" spans="1:6" x14ac:dyDescent="0.2">
      <c r="A156" s="179"/>
      <c r="B156" s="179"/>
      <c r="C156" s="179"/>
      <c r="D156" s="179"/>
      <c r="E156" s="180"/>
      <c r="F156" s="180"/>
    </row>
    <row r="157" spans="1:6" x14ac:dyDescent="0.2">
      <c r="A157" s="179"/>
      <c r="B157" s="179"/>
      <c r="C157" s="179"/>
      <c r="D157" s="179"/>
      <c r="E157" s="180"/>
      <c r="F157" s="180"/>
    </row>
    <row r="158" spans="1:6" x14ac:dyDescent="0.2">
      <c r="A158" s="179"/>
      <c r="B158" s="179"/>
      <c r="C158" s="179"/>
      <c r="D158" s="179"/>
      <c r="E158" s="180"/>
      <c r="F158" s="180"/>
    </row>
    <row r="159" spans="1:6" x14ac:dyDescent="0.2">
      <c r="A159" s="179"/>
      <c r="B159" s="179"/>
      <c r="C159" s="179"/>
      <c r="D159" s="179"/>
      <c r="E159" s="180"/>
      <c r="F159" s="180"/>
    </row>
    <row r="160" spans="1:6" x14ac:dyDescent="0.2">
      <c r="A160" s="179"/>
      <c r="B160" s="179"/>
      <c r="C160" s="179"/>
      <c r="D160" s="179"/>
      <c r="E160" s="180"/>
      <c r="F160" s="180"/>
    </row>
    <row r="161" spans="1:6" x14ac:dyDescent="0.2">
      <c r="A161" s="179"/>
      <c r="B161" s="179"/>
      <c r="C161" s="179"/>
      <c r="D161" s="179"/>
      <c r="E161" s="180"/>
      <c r="F161" s="180"/>
    </row>
    <row r="162" spans="1:6" x14ac:dyDescent="0.2">
      <c r="A162" s="179"/>
      <c r="B162" s="179"/>
      <c r="C162" s="179"/>
      <c r="D162" s="179"/>
      <c r="E162" s="180"/>
      <c r="F162" s="180"/>
    </row>
    <row r="163" spans="1:6" x14ac:dyDescent="0.2">
      <c r="A163" s="179"/>
      <c r="B163" s="179"/>
      <c r="C163" s="179"/>
      <c r="D163" s="179"/>
      <c r="E163" s="180"/>
      <c r="F163" s="180"/>
    </row>
    <row r="164" spans="1:6" x14ac:dyDescent="0.2">
      <c r="A164" s="179"/>
      <c r="B164" s="179"/>
      <c r="C164" s="179"/>
      <c r="D164" s="179"/>
      <c r="E164" s="180"/>
      <c r="F164" s="180"/>
    </row>
    <row r="165" spans="1:6" x14ac:dyDescent="0.2">
      <c r="A165" s="179"/>
      <c r="B165" s="179"/>
      <c r="C165" s="179"/>
      <c r="D165" s="179"/>
      <c r="E165" s="180"/>
      <c r="F165" s="180"/>
    </row>
    <row r="166" spans="1:6" x14ac:dyDescent="0.2">
      <c r="A166" s="200"/>
      <c r="B166" s="200"/>
      <c r="C166" s="200"/>
      <c r="D166" s="200"/>
      <c r="E166" s="201"/>
      <c r="F166" s="201"/>
    </row>
    <row r="167" spans="1:6" x14ac:dyDescent="0.2">
      <c r="A167" s="179"/>
      <c r="B167" s="179"/>
      <c r="C167" s="179"/>
      <c r="D167" s="179"/>
      <c r="E167" s="180"/>
      <c r="F167" s="180"/>
    </row>
    <row r="168" spans="1:6" x14ac:dyDescent="0.2">
      <c r="A168" s="177"/>
      <c r="B168" s="177"/>
      <c r="C168" s="177"/>
      <c r="D168" s="177"/>
      <c r="E168" s="178"/>
      <c r="F168" s="178"/>
    </row>
    <row r="169" spans="1:6" x14ac:dyDescent="0.2">
      <c r="A169" s="177"/>
      <c r="B169" s="177"/>
      <c r="C169" s="177"/>
      <c r="D169" s="177"/>
      <c r="E169" s="178"/>
      <c r="F169" s="178"/>
    </row>
    <row r="170" spans="1:6" x14ac:dyDescent="0.2">
      <c r="A170" s="177"/>
      <c r="B170" s="177"/>
      <c r="C170" s="177"/>
      <c r="D170" s="177"/>
      <c r="E170" s="178"/>
      <c r="F170" s="178"/>
    </row>
    <row r="171" spans="1:6" x14ac:dyDescent="0.2">
      <c r="A171" s="177"/>
      <c r="B171" s="177"/>
      <c r="C171" s="177"/>
      <c r="D171" s="177"/>
      <c r="E171" s="178"/>
      <c r="F171" s="178"/>
    </row>
    <row r="172" spans="1:6" x14ac:dyDescent="0.2">
      <c r="A172" s="177"/>
      <c r="B172" s="177"/>
      <c r="C172" s="177"/>
      <c r="D172" s="177"/>
      <c r="E172" s="178"/>
      <c r="F172" s="178"/>
    </row>
    <row r="173" spans="1:6" x14ac:dyDescent="0.2">
      <c r="A173" s="177"/>
      <c r="B173" s="177"/>
      <c r="C173" s="177"/>
      <c r="D173" s="177"/>
      <c r="E173" s="178"/>
      <c r="F173" s="178"/>
    </row>
    <row r="174" spans="1:6" x14ac:dyDescent="0.2">
      <c r="A174" s="177"/>
      <c r="B174" s="177"/>
      <c r="C174" s="177"/>
      <c r="D174" s="177"/>
      <c r="E174" s="178"/>
      <c r="F174" s="178"/>
    </row>
    <row r="175" spans="1:6" x14ac:dyDescent="0.2">
      <c r="A175" s="177"/>
      <c r="B175" s="177"/>
      <c r="C175" s="177"/>
      <c r="D175" s="177"/>
      <c r="E175" s="178"/>
      <c r="F175" s="178"/>
    </row>
    <row r="176" spans="1:6" x14ac:dyDescent="0.2">
      <c r="A176" s="177"/>
      <c r="B176" s="177"/>
      <c r="C176" s="177"/>
      <c r="D176" s="177"/>
      <c r="E176" s="178"/>
      <c r="F176" s="178"/>
    </row>
    <row r="177" spans="1:6" x14ac:dyDescent="0.2">
      <c r="A177" s="177"/>
      <c r="B177" s="177"/>
      <c r="C177" s="177"/>
      <c r="D177" s="177"/>
      <c r="E177" s="178"/>
      <c r="F177" s="178"/>
    </row>
    <row r="178" spans="1:6" x14ac:dyDescent="0.2">
      <c r="A178" s="177"/>
      <c r="B178" s="177"/>
      <c r="C178" s="177"/>
      <c r="D178" s="177"/>
      <c r="E178" s="178"/>
      <c r="F178" s="178"/>
    </row>
    <row r="179" spans="1:6" x14ac:dyDescent="0.2">
      <c r="A179" s="177"/>
      <c r="B179" s="177"/>
      <c r="C179" s="177"/>
      <c r="D179" s="177"/>
      <c r="E179" s="178"/>
      <c r="F179" s="178"/>
    </row>
    <row r="180" spans="1:6" x14ac:dyDescent="0.2">
      <c r="A180" s="177"/>
      <c r="B180" s="177"/>
      <c r="C180" s="177"/>
      <c r="D180" s="177"/>
      <c r="E180" s="178"/>
      <c r="F180" s="178"/>
    </row>
    <row r="181" spans="1:6" x14ac:dyDescent="0.2">
      <c r="A181" s="15"/>
      <c r="B181" s="15"/>
      <c r="C181" s="15"/>
      <c r="D181" s="15"/>
      <c r="E181" s="16"/>
      <c r="F181" s="16"/>
    </row>
    <row r="182" spans="1:6" x14ac:dyDescent="0.2">
      <c r="A182" s="15"/>
      <c r="B182" s="15"/>
      <c r="C182" s="15"/>
      <c r="D182" s="15"/>
      <c r="E182" s="16"/>
      <c r="F182" s="16"/>
    </row>
    <row r="183" spans="1:6" x14ac:dyDescent="0.2">
      <c r="A183" s="15"/>
      <c r="B183" s="15"/>
      <c r="C183" s="15"/>
      <c r="D183" s="15"/>
      <c r="E183" s="16"/>
      <c r="F183" s="16"/>
    </row>
    <row r="184" spans="1:6" x14ac:dyDescent="0.2">
      <c r="A184" s="15"/>
      <c r="B184" s="15"/>
      <c r="C184" s="15"/>
      <c r="D184" s="15"/>
      <c r="E184" s="16"/>
      <c r="F184" s="16"/>
    </row>
    <row r="185" spans="1:6" x14ac:dyDescent="0.2">
      <c r="A185" s="15"/>
      <c r="B185" s="15"/>
      <c r="C185" s="15"/>
      <c r="D185" s="15"/>
      <c r="E185" s="16"/>
      <c r="F185" s="16"/>
    </row>
    <row r="189" spans="1:6" x14ac:dyDescent="0.2">
      <c r="A189" s="17"/>
      <c r="B189" s="17"/>
      <c r="C189" s="17"/>
      <c r="D189" s="17"/>
      <c r="E189" s="18"/>
      <c r="F189" s="18"/>
    </row>
  </sheetData>
  <mergeCells count="13">
    <mergeCell ref="A7:F7"/>
    <mergeCell ref="A1:F1"/>
    <mergeCell ref="A2:F2"/>
    <mergeCell ref="A3:F3"/>
    <mergeCell ref="A4:F4"/>
    <mergeCell ref="A6:F6"/>
    <mergeCell ref="C142:F142"/>
    <mergeCell ref="A9:F9"/>
    <mergeCell ref="C128:F128"/>
    <mergeCell ref="A131:B131"/>
    <mergeCell ref="C131:F131"/>
    <mergeCell ref="C138:F138"/>
    <mergeCell ref="C141:F141"/>
  </mergeCells>
  <dataValidations count="1">
    <dataValidation type="list" allowBlank="1" showInputMessage="1" showErrorMessage="1" sqref="B8">
      <formula1>$B$2:$B$121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scale="95" orientation="portrait" r:id="rId1"/>
  <headerFooter alignWithMargins="0">
    <oddFooter xml:space="preserve">&amp;CAmpliación Acueducto Higüey,, Sector Las Caobas (Parte 3)&amp;R&amp;P/&amp;N
</oddFooter>
  </headerFooter>
  <rowBreaks count="3" manualBreakCount="3">
    <brk id="50" max="5" man="1"/>
    <brk id="88" max="5" man="1"/>
    <brk id="10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 Las Caobas-Parte 3</vt:lpstr>
      <vt:lpstr>'Red Las Caobas-Parte 3'!Área_de_impresión</vt:lpstr>
      <vt:lpstr>'Red Las Caobas-Parte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Juan Amado Pérez Guzmán</cp:lastModifiedBy>
  <cp:lastPrinted>2021-12-20T17:33:29Z</cp:lastPrinted>
  <dcterms:created xsi:type="dcterms:W3CDTF">2019-10-15T13:22:51Z</dcterms:created>
  <dcterms:modified xsi:type="dcterms:W3CDTF">2022-07-27T19:46:34Z</dcterms:modified>
</cp:coreProperties>
</file>