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ENVIAR A IVAN\"/>
    </mc:Choice>
  </mc:AlternateContent>
  <bookViews>
    <workbookView xWindow="4545" yWindow="1440" windowWidth="14385" windowHeight="14505"/>
  </bookViews>
  <sheets>
    <sheet name="ACT. NO. 01" sheetId="2" r:id="rId1"/>
  </sheets>
  <definedNames>
    <definedName name="\a">#N/A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_xlnm.Print_Area" localSheetId="0">'ACT. NO. 01'!$A$1:$F$311</definedName>
    <definedName name="Imprimir_área_IM">#REF!</definedName>
    <definedName name="_xlnm.Print_Titles" localSheetId="0">'ACT. NO. 01'!$1:$13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7" i="2" l="1"/>
  <c r="E235" i="2"/>
  <c r="G236" i="2"/>
  <c r="F263" i="2" l="1"/>
  <c r="G252" i="2" l="1"/>
  <c r="G251" i="2"/>
  <c r="G250" i="2"/>
  <c r="G249" i="2"/>
  <c r="G248" i="2"/>
  <c r="G247" i="2"/>
  <c r="G246" i="2"/>
  <c r="G245" i="2"/>
  <c r="F211" i="2"/>
  <c r="F218" i="2" l="1"/>
  <c r="F215" i="2"/>
  <c r="F213" i="2"/>
  <c r="F268" i="2"/>
  <c r="F267" i="2"/>
  <c r="A267" i="2"/>
  <c r="A268" i="2" s="1"/>
  <c r="F244" i="2"/>
  <c r="F246" i="2" s="1"/>
  <c r="F220" i="2" l="1"/>
  <c r="F222" i="2" s="1"/>
  <c r="F270" i="2"/>
  <c r="F275" i="2" s="1"/>
  <c r="F277" i="2" l="1"/>
  <c r="F273" i="2"/>
  <c r="F276" i="2" s="1"/>
  <c r="F274" i="2"/>
  <c r="F237" i="2"/>
  <c r="F235" i="2"/>
  <c r="F232" i="2"/>
  <c r="F198" i="2"/>
  <c r="F197" i="2"/>
  <c r="F192" i="2"/>
  <c r="F190" i="2"/>
  <c r="F189" i="2"/>
  <c r="F188" i="2"/>
  <c r="F187" i="2"/>
  <c r="F186" i="2"/>
  <c r="F185" i="2"/>
  <c r="F184" i="2"/>
  <c r="F183" i="2"/>
  <c r="F182" i="2"/>
  <c r="F181" i="2"/>
  <c r="F177" i="2"/>
  <c r="F176" i="2"/>
  <c r="F175" i="2"/>
  <c r="F174" i="2"/>
  <c r="F173" i="2"/>
  <c r="F171" i="2"/>
  <c r="F170" i="2"/>
  <c r="F165" i="2"/>
  <c r="A165" i="2"/>
  <c r="F163" i="2"/>
  <c r="F162" i="2"/>
  <c r="F161" i="2"/>
  <c r="F160" i="2"/>
  <c r="A160" i="2"/>
  <c r="A161" i="2" s="1"/>
  <c r="A162" i="2" s="1"/>
  <c r="A163" i="2" s="1"/>
  <c r="F157" i="2"/>
  <c r="F156" i="2"/>
  <c r="F155" i="2"/>
  <c r="F154" i="2"/>
  <c r="F153" i="2"/>
  <c r="F152" i="2"/>
  <c r="F151" i="2"/>
  <c r="F150" i="2"/>
  <c r="F149" i="2"/>
  <c r="F148" i="2"/>
  <c r="A148" i="2"/>
  <c r="A149" i="2" s="1"/>
  <c r="A150" i="2" s="1"/>
  <c r="A151" i="2" s="1"/>
  <c r="A152" i="2" s="1"/>
  <c r="A153" i="2" s="1"/>
  <c r="A154" i="2" s="1"/>
  <c r="A155" i="2" s="1"/>
  <c r="A156" i="2" s="1"/>
  <c r="F145" i="2"/>
  <c r="F138" i="2"/>
  <c r="F137" i="2"/>
  <c r="F136" i="2"/>
  <c r="F135" i="2"/>
  <c r="F134" i="2"/>
  <c r="F133" i="2"/>
  <c r="F129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A101" i="2"/>
  <c r="A102" i="2" s="1"/>
  <c r="A103" i="2" s="1"/>
  <c r="A104" i="2" s="1"/>
  <c r="A105" i="2" s="1"/>
  <c r="A106" i="2" s="1"/>
  <c r="A107" i="2" s="1"/>
  <c r="A108" i="2" s="1"/>
  <c r="A109" i="2" s="1"/>
  <c r="F98" i="2"/>
  <c r="F97" i="2"/>
  <c r="C96" i="2"/>
  <c r="F96" i="2" s="1"/>
  <c r="F95" i="2"/>
  <c r="F94" i="2"/>
  <c r="F93" i="2"/>
  <c r="F92" i="2"/>
  <c r="F91" i="2"/>
  <c r="F90" i="2"/>
  <c r="F89" i="2"/>
  <c r="F88" i="2"/>
  <c r="F87" i="2"/>
  <c r="F86" i="2"/>
  <c r="A86" i="2"/>
  <c r="A87" i="2" s="1"/>
  <c r="A88" i="2" s="1"/>
  <c r="A89" i="2" s="1"/>
  <c r="A90" i="2" s="1"/>
  <c r="A91" i="2" s="1"/>
  <c r="A92" i="2" s="1"/>
  <c r="A93" i="2" s="1"/>
  <c r="F84" i="2"/>
  <c r="A84" i="2"/>
  <c r="F83" i="2"/>
  <c r="F82" i="2"/>
  <c r="F81" i="2"/>
  <c r="A81" i="2"/>
  <c r="A82" i="2" s="1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A57" i="2"/>
  <c r="A58" i="2" s="1"/>
  <c r="A59" i="2" s="1"/>
  <c r="A60" i="2" s="1"/>
  <c r="A61" i="2" s="1"/>
  <c r="A62" i="2" s="1"/>
  <c r="A63" i="2" s="1"/>
  <c r="A64" i="2" s="1"/>
  <c r="A65" i="2" s="1"/>
  <c r="F54" i="2"/>
  <c r="F53" i="2"/>
  <c r="F52" i="2"/>
  <c r="A52" i="2"/>
  <c r="F49" i="2"/>
  <c r="F48" i="2"/>
  <c r="F47" i="2"/>
  <c r="A47" i="2"/>
  <c r="A48" i="2" s="1"/>
  <c r="A49" i="2" s="1"/>
  <c r="F46" i="2"/>
  <c r="F44" i="2"/>
  <c r="F43" i="2"/>
  <c r="F42" i="2"/>
  <c r="A42" i="2"/>
  <c r="A43" i="2" s="1"/>
  <c r="A44" i="2" s="1"/>
  <c r="F41" i="2"/>
  <c r="F40" i="2"/>
  <c r="F39" i="2"/>
  <c r="F38" i="2"/>
  <c r="F37" i="2"/>
  <c r="F36" i="2"/>
  <c r="F35" i="2"/>
  <c r="A35" i="2"/>
  <c r="A36" i="2" s="1"/>
  <c r="A37" i="2" s="1"/>
  <c r="A38" i="2" s="1"/>
  <c r="A39" i="2" s="1"/>
  <c r="F32" i="2"/>
  <c r="F26" i="2"/>
  <c r="F24" i="2"/>
  <c r="F23" i="2"/>
  <c r="F22" i="2"/>
  <c r="F21" i="2"/>
  <c r="F20" i="2"/>
  <c r="F19" i="2"/>
  <c r="F18" i="2"/>
  <c r="H85" i="2"/>
  <c r="F239" i="2" l="1"/>
  <c r="F248" i="2" s="1"/>
  <c r="F250" i="2" s="1"/>
  <c r="F278" i="2"/>
  <c r="F280" i="2" s="1"/>
  <c r="F28" i="2"/>
  <c r="F194" i="2"/>
  <c r="F199" i="2"/>
  <c r="F140" i="2"/>
  <c r="F201" i="2" l="1"/>
  <c r="F252" i="2" s="1"/>
  <c r="F256" i="2" l="1"/>
  <c r="F258" i="2"/>
  <c r="F259" i="2"/>
  <c r="F260" i="2"/>
  <c r="F262" i="2"/>
  <c r="F255" i="2"/>
  <c r="F261" i="2" s="1"/>
  <c r="F257" i="2"/>
  <c r="F264" i="2" l="1"/>
  <c r="F282" i="2" l="1"/>
</calcChain>
</file>

<file path=xl/sharedStrings.xml><?xml version="1.0" encoding="utf-8"?>
<sst xmlns="http://schemas.openxmlformats.org/spreadsheetml/2006/main" count="377" uniqueCount="237">
  <si>
    <t>UD</t>
  </si>
  <si>
    <t>INSTITUTO NACIONAL DE AGUAS POTABLES Y ALCANTARILLADOS</t>
  </si>
  <si>
    <t>INAPA</t>
  </si>
  <si>
    <t>HONORARIOS PROFESIONALES</t>
  </si>
  <si>
    <t>DIRECCION DE SUPERVISION Y FISCALIZACION DE OBRAS</t>
  </si>
  <si>
    <t>M3</t>
  </si>
  <si>
    <t>U</t>
  </si>
  <si>
    <t>M</t>
  </si>
  <si>
    <t>Z</t>
  </si>
  <si>
    <t>A</t>
  </si>
  <si>
    <t>HR</t>
  </si>
  <si>
    <t>B</t>
  </si>
  <si>
    <t>C</t>
  </si>
  <si>
    <t>MOVIMIENTO DE TIERRA</t>
  </si>
  <si>
    <t>SUMINISTRO Y COLOCACION DE PIEZAS ESPECIALES</t>
  </si>
  <si>
    <t>SUMINISTRO Y COLOCACION DE VALVULAS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</si>
  <si>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</si>
  <si>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</si>
  <si>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</si>
  <si>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</si>
  <si>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</si>
  <si>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CAJA DE ACOMETIDA PLASTICA EN POLIETILENO 10"</t>
  </si>
  <si>
    <t>ANCLAJES DE H.S.</t>
  </si>
  <si>
    <t>CEMENTO SOLVENTE Y TEFLON</t>
  </si>
  <si>
    <t xml:space="preserve">EXCAVACION Y TAPADO </t>
  </si>
  <si>
    <t>MANO DE OBRA PLOMERO</t>
  </si>
  <si>
    <t>SUB-TOTAL GENERAL</t>
  </si>
  <si>
    <t>TRANSPORTE</t>
  </si>
  <si>
    <t xml:space="preserve">EMPALME EN TUBERIA Ø8'' EXISTENTE EN SALIDA DEPOSITO REGULADOR DEL AC. LIMONAL-LA VEREDA </t>
  </si>
  <si>
    <t xml:space="preserve">SUMINISTRO Y COLOCACION DE PIEZAS ESPECIALES  Y ANCLAJES  </t>
  </si>
  <si>
    <t xml:space="preserve">REDUCCION DE Ø8'' X 6'' ACERO SCH-30 CON PROTECCION ANTICORROSIVA  </t>
  </si>
  <si>
    <t xml:space="preserve">CODOS DE Ø8'' X 45' ACERO SCH-40 CON PROTECCION ANTICORROSIVA  </t>
  </si>
  <si>
    <t>JUNTAS MECANICAS TIPO DRESSER 8"</t>
  </si>
  <si>
    <t>JUNTAS MECANICAS TIPO DRESSER 6"</t>
  </si>
  <si>
    <t>MAO DE OBRA (INC. COLOCACION DE PIEZAS, CORTE DE TUBERIA, UBICACION TUBERIA EXISTENTE)</t>
  </si>
  <si>
    <t xml:space="preserve">ANCLAJE  P/PIEZAS  (VER DETALLE Y ESPECIFICACIONES EN EL PLANO), FC'= 140 KG/CM2 (CODOS) </t>
  </si>
  <si>
    <t xml:space="preserve">ANCLAJE P/PIEZAS  (VER DETALLE Y ESPECIFICACIONES EN EL PLANO), FC'= 140 KG/CM2 (REDUCCIONES) </t>
  </si>
  <si>
    <t xml:space="preserve">LIMPIEZA FINAL </t>
  </si>
  <si>
    <t>SUB-TOTAL  A</t>
  </si>
  <si>
    <t>AMPLIACION DE LINEA MATRIZ Y RED DE DISTRIBUCION</t>
  </si>
  <si>
    <t>REPLANTEO</t>
  </si>
  <si>
    <t>EXCAVACION MATERIAL COMPACTO CON EQUIPO</t>
  </si>
  <si>
    <t>ASIENTO DE ARENA (SUMINISTRO Y COLOCACION)</t>
  </si>
  <si>
    <t>RELLENO COMPACTADO CON COMPACTADOR MECANICO EN CAPAS DE 0.20 M.</t>
  </si>
  <si>
    <t>SUMINISTRO DE MATERIAL DE MINA PARA RELLENO (SUJETO  APROBACION DE SUPERVISION), CONSIDERAR 30% DEL RELLENO,  D= 15 KM</t>
  </si>
  <si>
    <t>BOTE DE MATERIAL CON CAMION (D= 5 KM)</t>
  </si>
  <si>
    <t>SUMINISTRO DE TUBERIAS</t>
  </si>
  <si>
    <t>DE Ø6" PVC (SDR-26) C/J.G.+ 3% POR PERDIDA</t>
  </si>
  <si>
    <t>DE Ø4" PVC (SDR-26) C/J.G.+ 2% POR PERDIDA</t>
  </si>
  <si>
    <t>DE Ø3" PVC (SDR-26) C/J.G.+ 2% POR PERDIDA</t>
  </si>
  <si>
    <t>COLOCACION DE TUBERIAS</t>
  </si>
  <si>
    <t>PRUEBAS HIDROSTATICAS</t>
  </si>
  <si>
    <t xml:space="preserve">EN TUB. DE Ø6" PVC SRD-26 C/JUNTA GOMA </t>
  </si>
  <si>
    <t xml:space="preserve">EN TUB. DE Ø4" PVC SRD-26 C/JUNTA GOMA </t>
  </si>
  <si>
    <t xml:space="preserve">EN TUB. DE Ø3" PVC SRD-26 C/JUNTA GOMA </t>
  </si>
  <si>
    <t xml:space="preserve">JUNTA TAPON  Ø3  ACERO SCH-80 CON PROTECCION ANTICORROSIVA </t>
  </si>
  <si>
    <t>JUNTA TAPON  Ø4  ACERO SCH-80 CON PROTECCION ANTICORROSIVA</t>
  </si>
  <si>
    <t>TEE 4" X 4"  ACERO SCH-80 CON PROTECCION ANTICORROSIVA</t>
  </si>
  <si>
    <t>TEE 4" X 3"  ACERO SCH-80 CON PROTECCION ANTICORROSIVA</t>
  </si>
  <si>
    <t>TEE 3" X 3"  ACERO SCH-80 CON PROTECCION ANTICORROSIVA</t>
  </si>
  <si>
    <t>CRUZ 4" X 4"  ACERO SCH-80 CON PROTECCION ANTICORROSIVA</t>
  </si>
  <si>
    <t>YEE 3" X 3"  ACERO SCH-80 CON PROTECCION ANTICORROSIVA</t>
  </si>
  <si>
    <t>CODO Ø3" X 45º  ACERO SCH-80 CON PROTECCION ANTICORROSIVA</t>
  </si>
  <si>
    <t>CODO Ø4" X 60º  ACERO SCH-80 CON PROTECCION ANTICORROSIVA</t>
  </si>
  <si>
    <t>CODO Ø4" X 45º  ACERO SCH-80 CON PROTECCION ANTICORROSIVA</t>
  </si>
  <si>
    <t>REDUCCION  6" X 4"  ACERO SCH-40 CON PROTECCION ANTICORROSIVA</t>
  </si>
  <si>
    <t>REDUCCION  8" X 6"  ACERO SCH-40 CON PROTECCION ANTICORROSIVA</t>
  </si>
  <si>
    <t>JUNTAS MECANICAS TIPO DRESSER 6" 150 PSI</t>
  </si>
  <si>
    <t>JUNTAS MECANICAS TIPO DRESSER 4" 150 PSI</t>
  </si>
  <si>
    <t>JUNTAS MECANICAS TIPO DRESSER 3" 150 PSI</t>
  </si>
  <si>
    <t>JUNTAS MECANICAS TIPO DRESSER 8" 150 PSI</t>
  </si>
  <si>
    <t xml:space="preserve">ANCLAJE H.S.  P/PIEZAS  (VER DETALLE Y ESPECIFICACIONES EN EL PLANO), FC'= 140 KG/CM2 </t>
  </si>
  <si>
    <t xml:space="preserve">ANCLAJE H.S  P/PIEZAS  (VER DETALLE Y ESPECIFICACIONES EN EL PLANO), FC'= 140 KG/CM2 (REDUCCIONES) </t>
  </si>
  <si>
    <t>VALVULA DE COMPUERTA Ø8" H.F. 150 PSI, PLATILLADA (INCLUYE 2 J/GOMA, 2 JUEGOS DE TORNILLOS, 2 NIPLES, 2 JUNTA MECANICA TIPO DRESSER)</t>
  </si>
  <si>
    <t>VALVULA DE COMPUERTA Ø6" H.F. 150 PSI, PLATILLADA (INCLUYE 2 J/GOMA, 2 JUEGOS DE TORNILLOS, 2 NIPLES, 2 JUNTA MECANICA TIPO DRESSER)</t>
  </si>
  <si>
    <t>VALVULA DE COMPUERTA Ø4" H.F. 150 PSI, PLATILLADA (INCLUYE 2 J/GOMA, 2 JUEGOS DE TORNILLOS, 2 NIPLES, 2 JUNTA MECANICA TIPO DRESSER)</t>
  </si>
  <si>
    <t>VALVULA DE COMPUERTA Ø3" H.F. 150 PSI PLATILLADA (INCLUYE 2 J/GOMA, 2 JUEGOS DE TORNILLOS, 2 NIPLES, 2 JUNTA MECANICA TIPO DRESSER)</t>
  </si>
  <si>
    <t>REGISTRO PARA VALVULA INC. ESCALERA CON BARRA DE ACERO GALVANIZADO DE 3/4"  (SEGUN DETALLE)</t>
  </si>
  <si>
    <t>CAJA TELESCOPICA (INC. BASE Y TAPA DE H.S.)</t>
  </si>
  <si>
    <t>CRUCE DE CANAL EN TUBERIA Ø4" ACERO, L=6.00 M (INC. BRAZOS)</t>
  </si>
  <si>
    <t>SUM. TUBERIA Ø4" ACERO SCH-80  SIN COSTURA CON RECUBRIMIENTO ANTICORROSIVO</t>
  </si>
  <si>
    <t>SUM. CODO 4" X 45º ACERO SCH-80, CON RECUBRIMIENTO ANTICORROSIVO</t>
  </si>
  <si>
    <t>JUNTA MECANICA TIPO  DRESSER Ø4'' (150 PSI)</t>
  </si>
  <si>
    <t xml:space="preserve">ANCLAJE H.S </t>
  </si>
  <si>
    <t>PINTURA OXIDO ROJO</t>
  </si>
  <si>
    <t>PINTURA AZUL MANTENIMIENTO</t>
  </si>
  <si>
    <t xml:space="preserve">ABRAZADERA </t>
  </si>
  <si>
    <t xml:space="preserve">MANO DE OBRA PLOMERO </t>
  </si>
  <si>
    <t>BOMBA DE ACHIQUE Ø3" (5,5 HP)</t>
  </si>
  <si>
    <t>EQUIPOS</t>
  </si>
  <si>
    <t>BOMBA DE ACHIQUE Ø4" (5,5 HP)</t>
  </si>
  <si>
    <t>CRUCE DE CANAL EN TUBERIA Ø3" ACERO, L=6.00 M (INC. BRAZOS)</t>
  </si>
  <si>
    <t>SUM. TUBERIA Ø3" ACERO SCH-80  SIN COSTURA CON RECUBRIMIENTO ANTICORROSIVO</t>
  </si>
  <si>
    <t>SUM. CODO 3" X 45º ACERO SCH-80, CON RECUBRIMIENTO ANTICORROSIVO</t>
  </si>
  <si>
    <t>JUNTA MECANICA TIPO  DRESSER Ø3'' (150 PSI)</t>
  </si>
  <si>
    <t xml:space="preserve">ANCLAJE H.S  </t>
  </si>
  <si>
    <t>INSTALACION DE ACOMETIDAS URBANA (506 UD.)</t>
  </si>
  <si>
    <t>TUBERIA 1/2"  SCH-40  PVC LONGITUD PROMEDIO</t>
  </si>
  <si>
    <t>CHECK 1/2" H.G</t>
  </si>
  <si>
    <t>TAPON HEMBRA 1/2" PVC</t>
  </si>
  <si>
    <t>SEÑALIZACION Y MANEJO DE TRANSITO Y SEGURIDAD VIAL (INC. CONO PARA AVISOS, CINTA PRECAUSION, LETRERO)</t>
  </si>
  <si>
    <t>ASFALTO</t>
  </si>
  <si>
    <t xml:space="preserve">CARPETA ASFALTICA </t>
  </si>
  <si>
    <t>CORTE DE ASFALTO  e=2"</t>
  </si>
  <si>
    <t>REMOCION DE ASFALTO, e=2"</t>
  </si>
  <si>
    <t>M2</t>
  </si>
  <si>
    <t>BOTE CARPETA ASFALTICA A 5 KM</t>
  </si>
  <si>
    <t>SUMINISTRO Y COLOCACION DE BASE PARA ASFALTO 20%   ESPONJ.</t>
  </si>
  <si>
    <t>REPOSICION CARPETA ASFALTICA DE 2" (INCL.  RIEGO DE IMPRIMACION SIMPLE)</t>
  </si>
  <si>
    <t>TRANSPORTE DE ASFALTO (DIST. APROX. =35 KMS )</t>
  </si>
  <si>
    <t>M3/KM</t>
  </si>
  <si>
    <t>SUB TOTAL  B</t>
  </si>
  <si>
    <t>ACONDICIONAMIENTO DE UNIDADES EXISTENTES DE ESTACION DE BOMBEO, CASETA DE CLORACION, DEPOSITO REGULADOR SUPERFICIAL METALICO Y  AREAS EXTERIORES</t>
  </si>
  <si>
    <t>I</t>
  </si>
  <si>
    <t>TRABAJOS PRELIMINARES</t>
  </si>
  <si>
    <t>LIMPIEZA GENERAL DE AREA (INC. DESYERBO, RETIRO DE MALEZA, ELIMINACION DE VIVERO EXISTENTE Y BOTE C/CAMION, 81 m2)</t>
  </si>
  <si>
    <t>II</t>
  </si>
  <si>
    <t>CASETA DE CLORACION</t>
  </si>
  <si>
    <t>TERMINACIÓN DE SUPERFICIE:</t>
  </si>
  <si>
    <t>PAÑETE INTERIOR, EXTERIOR Y TECHO</t>
  </si>
  <si>
    <t xml:space="preserve">FINO DE TECHO </t>
  </si>
  <si>
    <t>PINTURA ACRILICA</t>
  </si>
  <si>
    <t>PINTURA BASE BLANCA</t>
  </si>
  <si>
    <t>PISO HORMIGON  SIMPLE</t>
  </si>
  <si>
    <t xml:space="preserve">CANTOS </t>
  </si>
  <si>
    <t>ANTEPECHO</t>
  </si>
  <si>
    <t>ZABALETA</t>
  </si>
  <si>
    <t>PUERTA POLIMETAL ( INC. LLAVÍN E INSTALACION )</t>
  </si>
  <si>
    <t>ACERA PERIMETRAL 0.60M</t>
  </si>
  <si>
    <t>ELECTRIFICACIÓN:</t>
  </si>
  <si>
    <t>ENTRADA ELÉCTRICA</t>
  </si>
  <si>
    <t>PA</t>
  </si>
  <si>
    <t>SALIDA ELÉCTRICA</t>
  </si>
  <si>
    <t>INTERRUPTORES  SENCILLOS</t>
  </si>
  <si>
    <t>TOMACORRIENTES SENCILLOS</t>
  </si>
  <si>
    <t>MISCELANEOS</t>
  </si>
  <si>
    <t>LIMPIEZA FINAL</t>
  </si>
  <si>
    <t>III</t>
  </si>
  <si>
    <t>CASETA BOMBEO Y DEPOSITO REGULADOR</t>
  </si>
  <si>
    <t>CASETA DE BOMBEO</t>
  </si>
  <si>
    <t xml:space="preserve">PINTURA ACRILICA INCLUYE BASE </t>
  </si>
  <si>
    <t>DEPOSITO REGULADOR</t>
  </si>
  <si>
    <t>PINTURA (INCLUYE SUMINISTRO Y MANO DE OBRA)</t>
  </si>
  <si>
    <t>PINTURA EN PAREDES  EXTERIOR  OXIDO ROJO</t>
  </si>
  <si>
    <t xml:space="preserve">M2 </t>
  </si>
  <si>
    <t>PINTURA EN TECHO  EXTERIOR  OXIDO ROJO</t>
  </si>
  <si>
    <t>PINTURA EN PAREDES  EXTERIOR  AMERLOCK</t>
  </si>
  <si>
    <t>PINTURA EN TECHO  AMERLOCK</t>
  </si>
  <si>
    <t>IV</t>
  </si>
  <si>
    <t>AREA EXTERIOR GENERAL</t>
  </si>
  <si>
    <t xml:space="preserve">VERJA PERIMETRAL </t>
  </si>
  <si>
    <t>MALLA CICLONICA (C/3LINEA DE BLOCK)</t>
  </si>
  <si>
    <t>COLUMNA C1 (0.15X0.15) - 8.15 QQ/M3</t>
  </si>
  <si>
    <t>COLUMNA C2 (0.25X0.25) - 4.79 QQ/M3</t>
  </si>
  <si>
    <t>PUERTA DE MALLA CICLONICA  (4 M)</t>
  </si>
  <si>
    <t>CASETA P/MATERIALES</t>
  </si>
  <si>
    <t>RAMPA Y ANDAMIOS P/VACIADO</t>
  </si>
  <si>
    <t>P.A.</t>
  </si>
  <si>
    <t>LOGO Y LETRERO INAPA</t>
  </si>
  <si>
    <t>EMBELLECIMIENTO DE GRAVILLA</t>
  </si>
  <si>
    <t>P.A</t>
  </si>
  <si>
    <t>SUB TOTAL C</t>
  </si>
  <si>
    <t xml:space="preserve">VARIOS </t>
  </si>
  <si>
    <t>VALLA ANUNCIANDO OBRA 16' X 10' IMPRESION FULL COLOR CONTENIENDO LOGO DE INAPA, NOMBRE DE PROYECTO Y CONTRATISTA. ESTRUCTURA EN TUBOS GALVANIZADOS 1 1/2"X 1 1/2" Y SOPORTES EN TUBO CUAD. 4" X 4"</t>
  </si>
  <si>
    <t>CAMPAMENTO ( INCLUYE ALQUILER DEL SOLAR CON O SIN CASA, BAÑOS MOVILES Y CASETA DE MATERIALES, 3.66 X 4.87 M2)</t>
  </si>
  <si>
    <t xml:space="preserve">MESES </t>
  </si>
  <si>
    <t>SUB-TOTAL  Z</t>
  </si>
  <si>
    <t>SEGUROS, PÓLIZAS Y FIANZAS</t>
  </si>
  <si>
    <t>GASTOS ADMINISTRATIVOS</t>
  </si>
  <si>
    <t>SUPERVISIÓN</t>
  </si>
  <si>
    <t>LEY 6-86</t>
  </si>
  <si>
    <t>ITBIS (LEY 07-2007)</t>
  </si>
  <si>
    <t>CODIA</t>
  </si>
  <si>
    <t>MANTENIMIENTO Y OPERACION DE SISTEMA INAPA</t>
  </si>
  <si>
    <t>LIMPIEZA Y AFORO DE POZO EXISTENTE</t>
  </si>
  <si>
    <t xml:space="preserve">LIMPIEZA DE POZO </t>
  </si>
  <si>
    <t>AFORO 48 HORAS MAYOR 300 GPM. MENOR DE 100 PIES</t>
  </si>
  <si>
    <t>SUB-TOTAL LIMPIEZA Y AFORO DE POZO</t>
  </si>
  <si>
    <t>GASTOS INDIRECTOS PARA POZOS</t>
  </si>
  <si>
    <t>SUPERVISION</t>
  </si>
  <si>
    <t xml:space="preserve"> CODIA</t>
  </si>
  <si>
    <t>SUB-TOTAL GASTOS INDIRECTOS  PARA POZO</t>
  </si>
  <si>
    <t xml:space="preserve">TOTAL A EJECUTAR LIMP. Y AFORO DE POZO </t>
  </si>
  <si>
    <t>No.</t>
  </si>
  <si>
    <t>DESCRIPCION</t>
  </si>
  <si>
    <t>CANT.</t>
  </si>
  <si>
    <t>UNID.</t>
  </si>
  <si>
    <t>P.U. RD$</t>
  </si>
  <si>
    <t>VALOR RD$</t>
  </si>
  <si>
    <t>SUB TOTAL FASE B</t>
  </si>
  <si>
    <t>D</t>
  </si>
  <si>
    <t>SUB TOTAL FASE D</t>
  </si>
  <si>
    <t xml:space="preserve">SUB-TOTAL NUEVAS PARTIDAS ( N.P.) </t>
  </si>
  <si>
    <t>SUB TOTAL PRESUPUESTO ACT. NO. 01</t>
  </si>
  <si>
    <t>GASTOS INDIRECTOS</t>
  </si>
  <si>
    <t>TOTAL GASTOS INDIRECTOS</t>
  </si>
  <si>
    <t xml:space="preserve">                            PREPARADO POR:</t>
  </si>
  <si>
    <t xml:space="preserve">                         REVISADO POR:</t>
  </si>
  <si>
    <t xml:space="preserve">                            INGENIERA CIVIL I</t>
  </si>
  <si>
    <t xml:space="preserve">                    DIRECCIÓN DE SUPERVISIÓN</t>
  </si>
  <si>
    <t xml:space="preserve">             DIRECCIÓN DE SUPERVISIÓN </t>
  </si>
  <si>
    <t xml:space="preserve">                     Y FISCALIZACIÓN DE OBRAS</t>
  </si>
  <si>
    <t xml:space="preserve">              Y FISCALIZACIÓN DE OBRAS</t>
  </si>
  <si>
    <t xml:space="preserve">  APROBADO POR:</t>
  </si>
  <si>
    <t>DIRECTOR</t>
  </si>
  <si>
    <t xml:space="preserve">                                                       DIRECCIÓN DE SUPERVISIÓN Y FISCALIZACIÓN DE OBRAS </t>
  </si>
  <si>
    <t>Obra: AMPLIACION RED DE DISTRIBUCION ACUEDUCTO MULTIPLE LIMONAL LA VEREDA, ACUEDUCTO RIO ARRIBA, PROVINCIA PERAVIA, LOTE II</t>
  </si>
  <si>
    <t>Zona: IV</t>
  </si>
  <si>
    <t>Contratista: ING. JOSE DOLORES ESPINOSA FELIZ</t>
  </si>
  <si>
    <t>Contrato: 084/2019</t>
  </si>
  <si>
    <t>PRESUPUESTO  ACTUALIZADO NO. 01 D/F FEBRERO 2021</t>
  </si>
  <si>
    <t>PRESUPUESTO  ACTUALIZADO NO. 01 D/F  FEBRERO 2021</t>
  </si>
  <si>
    <t xml:space="preserve">ELECTRIFICACIÓN Y EQUIPAMIENTO </t>
  </si>
  <si>
    <t xml:space="preserve">ELECTRIFICACIÓN PRIMARIA </t>
  </si>
  <si>
    <t>TRANSFORMADOR TIPO POSTE 37.5 KVA 7200/12400 SALIDA 240/480</t>
  </si>
  <si>
    <t>MOTOR ELECTRICO SUMERGIBLE MARCA FRANKLIN ELECTRIC DE 30 HP 3 FASES 460 VOLTIOS 60 HZ. 3450 RPM</t>
  </si>
  <si>
    <t>MOTOR ELECTRICO SUMERGIBLE MARCA FRANKLIN ELECTRIC DE 15 HP 1 FASES 230 VOLTIOS 60 HZ. 3450 RPM</t>
  </si>
  <si>
    <t xml:space="preserve">EQUIPAMIENTO </t>
  </si>
  <si>
    <t>E</t>
  </si>
  <si>
    <t xml:space="preserve">REPARACIONES VARIAS </t>
  </si>
  <si>
    <t>USO DE EQUIPO DE EXCAVACIÓN</t>
  </si>
  <si>
    <t xml:space="preserve">USO DE RETROPALA SIMILAR A CAT 4-16 </t>
  </si>
  <si>
    <t>SUB TOTAL FASE E</t>
  </si>
  <si>
    <t>TOTAL A CONTRATAR ( RD$)</t>
  </si>
  <si>
    <t xml:space="preserve"> 1-  PRESUPUESTO ACTUALIZADO  No. 1 D/F FEBRERO  2021.</t>
  </si>
  <si>
    <t xml:space="preserve">AUMENTO DE CANTIDAD ( A.C.) </t>
  </si>
  <si>
    <t>AMPLIACION DE LINEA MATRIZ Y RED DE DISTRIBUCIÓN</t>
  </si>
  <si>
    <t xml:space="preserve">SUB-TOTAL AUMENTO DE CANTIDAD ( A.C.) </t>
  </si>
  <si>
    <t>ESTE PRESUPUESTO FUE ELABORADO DE ACUERDO A LAS INFORMACIONES SUMINISTRADAS EN MEMO COORD. NO. 026/2021 D/F 26 DE ENERO 2021</t>
  </si>
  <si>
    <t xml:space="preserve">ING. JUANA MEREDITH CASTILLO </t>
  </si>
  <si>
    <t xml:space="preserve">COORDINADORA DE PROYECTOS </t>
  </si>
  <si>
    <t xml:space="preserve">                         INGENIERO CIVIL I</t>
  </si>
  <si>
    <t xml:space="preserve">                  ING. FIOR D'ALIZA GUILLÉN</t>
  </si>
  <si>
    <t>ING. MIGUEL  ÁNGEL MATOS GÓMEZ</t>
  </si>
  <si>
    <t>NUEVAS PARTIDAS (N.P)</t>
  </si>
  <si>
    <t xml:space="preserve">SUB TOTAL GENERAL ( PRES. ORIGINAL + PRES. ACT. NO. 1) </t>
  </si>
  <si>
    <t>Ubicación: PROVINCIA  PERAVIA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</si>
</sst>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5" formatCode="_(&quot;$&quot;* #,##0_);_(&quot;$&quot;* \(#,##0\);_(&quot;$&quot;* &quot;-&quot;_);_(@_)"/>
    <numFmt numFmtId="166" formatCode="_-* #,##0.00_-;\-* #,##0.00_-;_-* &quot;-&quot;??_-;_-@_-"/>
    <numFmt numFmtId="167" formatCode="_-* #,##0.00\ _€_-;\-* #,##0.00\ _€_-;_-* &quot;-&quot;??\ _€_-;_-@_-"/>
    <numFmt numFmtId="169" formatCode="#,##0.00;[Red]#,##0.00"/>
    <numFmt numFmtId="170" formatCode="#,##0.00_ ;\-#,##0.00\ "/>
    <numFmt numFmtId="171" formatCode="#,##0.0_);\(#,##0.0\)"/>
    <numFmt numFmtId="172" formatCode="0.000"/>
    <numFmt numFmtId="173" formatCode="0.0"/>
    <numFmt numFmtId="174" formatCode="#,##0.0;\-#,##0.0"/>
    <numFmt numFmtId="175" formatCode="#,##0;\-#,##0"/>
    <numFmt numFmtId="176" formatCode="0.0%"/>
    <numFmt numFmtId="177" formatCode="#.0"/>
    <numFmt numFmtId="178" formatCode="_-* #,##0.0\ _€_-;\-* #,##0.0\ _€_-;_-* &quot;-&quot;??\ _€_-;_-@_-"/>
  </numFmts>
  <fonts count="21" x14ac:knownFonts="1">
    <font>
      <sz val="10"/>
      <name val="Tms Rmn"/>
    </font>
    <font>
      <sz val="10"/>
      <name val="Arial"/>
      <family val="2"/>
    </font>
    <font>
      <sz val="10"/>
      <name val="Tms Rmn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63"/>
      <name val="Arial"/>
      <family val="2"/>
    </font>
    <font>
      <sz val="11"/>
      <name val="Arial"/>
      <family val="2"/>
    </font>
    <font>
      <b/>
      <sz val="11"/>
      <color rgb="FF333333"/>
      <name val="Times New Roman"/>
      <family val="1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color indexed="17"/>
      <name val="Courier"/>
      <family val="3"/>
    </font>
    <font>
      <sz val="10"/>
      <name val="Courier"/>
      <family val="3"/>
    </font>
    <font>
      <sz val="10"/>
      <color rgb="FFFF0000"/>
      <name val="Arial"/>
      <family val="2"/>
    </font>
    <font>
      <b/>
      <sz val="10"/>
      <name val="Courier"/>
      <family val="3"/>
    </font>
    <font>
      <sz val="10"/>
      <color indexed="17"/>
      <name val="Arial"/>
      <family val="2"/>
    </font>
    <font>
      <sz val="10"/>
      <name val="Times New Roman"/>
      <family val="1"/>
    </font>
    <font>
      <sz val="10"/>
      <color indexed="63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39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39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177" fontId="1" fillId="0" borderId="0" applyFill="0" applyBorder="0" applyAlignment="0" applyProtection="0"/>
  </cellStyleXfs>
  <cellXfs count="201">
    <xf numFmtId="39" fontId="0" fillId="0" borderId="0" xfId="0"/>
    <xf numFmtId="10" fontId="1" fillId="2" borderId="1" xfId="27" applyNumberFormat="1" applyFont="1" applyFill="1" applyBorder="1" applyAlignment="1">
      <alignment horizontal="right" vertical="top" wrapText="1"/>
    </xf>
    <xf numFmtId="39" fontId="1" fillId="0" borderId="1" xfId="27" applyFont="1" applyFill="1" applyBorder="1" applyAlignment="1">
      <alignment vertical="top" wrapText="1"/>
    </xf>
    <xf numFmtId="39" fontId="9" fillId="3" borderId="0" xfId="0" applyFont="1" applyFill="1" applyAlignment="1">
      <alignment vertical="top" wrapText="1"/>
    </xf>
    <xf numFmtId="39" fontId="1" fillId="3" borderId="0" xfId="0" applyFont="1" applyFill="1" applyAlignment="1">
      <alignment vertical="top" wrapText="1"/>
    </xf>
    <xf numFmtId="39" fontId="3" fillId="2" borderId="0" xfId="0" applyFont="1" applyFill="1" applyAlignment="1">
      <alignment vertical="top" wrapText="1"/>
    </xf>
    <xf numFmtId="39" fontId="1" fillId="2" borderId="6" xfId="0" applyFont="1" applyFill="1" applyBorder="1" applyAlignment="1">
      <alignment vertical="top"/>
    </xf>
    <xf numFmtId="39" fontId="1" fillId="2" borderId="0" xfId="0" applyFont="1" applyFill="1" applyAlignment="1">
      <alignment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39" fontId="12" fillId="5" borderId="3" xfId="0" applyFont="1" applyFill="1" applyBorder="1" applyAlignment="1">
      <alignment horizontal="center" vertical="top" wrapText="1"/>
    </xf>
    <xf numFmtId="4" fontId="12" fillId="5" borderId="3" xfId="0" applyNumberFormat="1" applyFont="1" applyFill="1" applyBorder="1" applyAlignment="1">
      <alignment horizontal="center" vertical="top" wrapText="1"/>
    </xf>
    <xf numFmtId="39" fontId="1" fillId="6" borderId="0" xfId="0" applyFont="1" applyFill="1" applyAlignment="1">
      <alignment horizontal="center" vertical="top" wrapText="1"/>
    </xf>
    <xf numFmtId="173" fontId="1" fillId="2" borderId="11" xfId="0" applyNumberFormat="1" applyFont="1" applyFill="1" applyBorder="1" applyAlignment="1">
      <alignment horizontal="right" vertical="top" wrapText="1"/>
    </xf>
    <xf numFmtId="39" fontId="1" fillId="2" borderId="11" xfId="0" applyFont="1" applyFill="1" applyBorder="1" applyAlignment="1">
      <alignment vertical="top" wrapText="1"/>
    </xf>
    <xf numFmtId="169" fontId="1" fillId="2" borderId="11" xfId="0" applyNumberFormat="1" applyFont="1" applyFill="1" applyBorder="1" applyAlignment="1">
      <alignment horizontal="center" vertical="top" wrapText="1"/>
    </xf>
    <xf numFmtId="169" fontId="1" fillId="2" borderId="11" xfId="0" applyNumberFormat="1" applyFont="1" applyFill="1" applyBorder="1" applyAlignment="1">
      <alignment vertical="top" wrapText="1"/>
    </xf>
    <xf numFmtId="39" fontId="1" fillId="2" borderId="0" xfId="0" applyFont="1" applyFill="1" applyAlignment="1">
      <alignment vertical="top"/>
    </xf>
    <xf numFmtId="0" fontId="3" fillId="2" borderId="1" xfId="27" applyNumberFormat="1" applyFont="1" applyFill="1" applyBorder="1" applyAlignment="1">
      <alignment horizontal="center" vertical="top"/>
    </xf>
    <xf numFmtId="0" fontId="3" fillId="2" borderId="1" xfId="27" quotePrefix="1" applyNumberFormat="1" applyFont="1" applyFill="1" applyBorder="1" applyAlignment="1">
      <alignment vertical="top" wrapText="1"/>
    </xf>
    <xf numFmtId="169" fontId="1" fillId="2" borderId="1" xfId="0" applyNumberFormat="1" applyFont="1" applyFill="1" applyBorder="1" applyAlignment="1">
      <alignment horizontal="center" vertical="top" wrapText="1"/>
    </xf>
    <xf numFmtId="175" fontId="3" fillId="2" borderId="1" xfId="0" applyNumberFormat="1" applyFont="1" applyFill="1" applyBorder="1" applyAlignment="1">
      <alignment horizontal="right" vertical="top"/>
    </xf>
    <xf numFmtId="39" fontId="11" fillId="2" borderId="1" xfId="0" applyFont="1" applyFill="1" applyBorder="1" applyAlignment="1">
      <alignment horizontal="left" vertical="top" wrapText="1"/>
    </xf>
    <xf numFmtId="39" fontId="3" fillId="5" borderId="7" xfId="0" applyFont="1" applyFill="1" applyBorder="1" applyAlignment="1">
      <alignment horizontal="right" vertical="top" wrapText="1"/>
    </xf>
    <xf numFmtId="4" fontId="13" fillId="2" borderId="0" xfId="0" applyNumberFormat="1" applyFont="1" applyFill="1" applyAlignment="1">
      <alignment vertical="top" wrapText="1"/>
    </xf>
    <xf numFmtId="4" fontId="13" fillId="2" borderId="1" xfId="0" applyNumberFormat="1" applyFont="1" applyFill="1" applyBorder="1" applyAlignment="1">
      <alignment vertical="top" wrapText="1"/>
    </xf>
    <xf numFmtId="39" fontId="1" fillId="2" borderId="1" xfId="0" applyFont="1" applyFill="1" applyBorder="1" applyAlignment="1">
      <alignment horizontal="left" vertical="top" wrapText="1"/>
    </xf>
    <xf numFmtId="39" fontId="1" fillId="2" borderId="1" xfId="0" applyFont="1" applyFill="1" applyBorder="1" applyAlignment="1">
      <alignment horizontal="right" vertical="top" wrapText="1"/>
    </xf>
    <xf numFmtId="4" fontId="13" fillId="0" borderId="0" xfId="0" applyNumberFormat="1" applyFont="1" applyAlignment="1">
      <alignment vertical="top" wrapText="1"/>
    </xf>
    <xf numFmtId="4" fontId="13" fillId="0" borderId="1" xfId="0" applyNumberFormat="1" applyFont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13" fillId="7" borderId="0" xfId="0" applyNumberFormat="1" applyFont="1" applyFill="1" applyAlignment="1">
      <alignment vertical="top" wrapText="1"/>
    </xf>
    <xf numFmtId="4" fontId="13" fillId="7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top"/>
    </xf>
    <xf numFmtId="169" fontId="1" fillId="2" borderId="1" xfId="0" applyNumberFormat="1" applyFont="1" applyFill="1" applyBorder="1" applyAlignment="1">
      <alignment horizontal="center" vertical="top"/>
    </xf>
    <xf numFmtId="39" fontId="3" fillId="2" borderId="1" xfId="0" applyFont="1" applyFill="1" applyBorder="1" applyAlignment="1">
      <alignment horizontal="left" vertical="top" wrapText="1"/>
    </xf>
    <xf numFmtId="39" fontId="1" fillId="2" borderId="1" xfId="0" applyFont="1" applyFill="1" applyBorder="1" applyAlignment="1">
      <alignment horizontal="center" vertical="top" wrapText="1"/>
    </xf>
    <xf numFmtId="174" fontId="1" fillId="5" borderId="1" xfId="0" applyNumberFormat="1" applyFont="1" applyFill="1" applyBorder="1" applyAlignment="1">
      <alignment horizontal="center" vertical="top"/>
    </xf>
    <xf numFmtId="39" fontId="3" fillId="5" borderId="1" xfId="0" applyFont="1" applyFill="1" applyBorder="1" applyAlignment="1">
      <alignment horizontal="center" vertical="top" wrapText="1"/>
    </xf>
    <xf numFmtId="4" fontId="1" fillId="5" borderId="1" xfId="43" applyNumberFormat="1" applyFont="1" applyFill="1" applyBorder="1" applyAlignment="1" applyProtection="1">
      <alignment horizontal="center" vertical="top" wrapText="1"/>
    </xf>
    <xf numFmtId="4" fontId="1" fillId="5" borderId="1" xfId="0" applyNumberFormat="1" applyFont="1" applyFill="1" applyBorder="1" applyAlignment="1">
      <alignment horizontal="center" vertical="top"/>
    </xf>
    <xf numFmtId="39" fontId="3" fillId="5" borderId="1" xfId="0" applyFont="1" applyFill="1" applyBorder="1" applyAlignment="1">
      <alignment horizontal="right" vertical="top" wrapText="1"/>
    </xf>
    <xf numFmtId="39" fontId="3" fillId="2" borderId="1" xfId="0" applyFont="1" applyFill="1" applyBorder="1" applyAlignment="1">
      <alignment horizontal="center" vertical="top" wrapText="1"/>
    </xf>
    <xf numFmtId="43" fontId="1" fillId="2" borderId="1" xfId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right" vertical="top" wrapText="1"/>
    </xf>
    <xf numFmtId="4" fontId="13" fillId="6" borderId="0" xfId="0" applyNumberFormat="1" applyFont="1" applyFill="1" applyAlignment="1">
      <alignment vertical="top" wrapText="1"/>
    </xf>
    <xf numFmtId="4" fontId="1" fillId="5" borderId="1" xfId="0" applyNumberFormat="1" applyFont="1" applyFill="1" applyBorder="1" applyAlignment="1">
      <alignment horizontal="center" vertical="top" wrapText="1"/>
    </xf>
    <xf numFmtId="169" fontId="1" fillId="5" borderId="1" xfId="0" applyNumberFormat="1" applyFont="1" applyFill="1" applyBorder="1" applyAlignment="1">
      <alignment horizontal="center" vertical="top" wrapText="1"/>
    </xf>
    <xf numFmtId="4" fontId="13" fillId="6" borderId="1" xfId="0" applyNumberFormat="1" applyFont="1" applyFill="1" applyBorder="1" applyAlignment="1">
      <alignment vertical="top" wrapText="1"/>
    </xf>
    <xf numFmtId="39" fontId="3" fillId="8" borderId="1" xfId="0" applyFont="1" applyFill="1" applyBorder="1" applyAlignment="1">
      <alignment horizontal="center" vertical="top" wrapText="1"/>
    </xf>
    <xf numFmtId="39" fontId="1" fillId="5" borderId="1" xfId="0" applyFont="1" applyFill="1" applyBorder="1" applyAlignment="1">
      <alignment vertical="top"/>
    </xf>
    <xf numFmtId="169" fontId="1" fillId="5" borderId="1" xfId="0" applyNumberFormat="1" applyFont="1" applyFill="1" applyBorder="1" applyAlignment="1">
      <alignment horizontal="center" vertical="top"/>
    </xf>
    <xf numFmtId="39" fontId="3" fillId="2" borderId="1" xfId="0" applyFont="1" applyFill="1" applyBorder="1" applyAlignment="1">
      <alignment horizontal="right" vertical="top" wrapText="1"/>
    </xf>
    <xf numFmtId="39" fontId="1" fillId="2" borderId="1" xfId="0" applyFont="1" applyFill="1" applyBorder="1" applyAlignment="1">
      <alignment vertical="top"/>
    </xf>
    <xf numFmtId="4" fontId="3" fillId="2" borderId="1" xfId="1" applyNumberFormat="1" applyFont="1" applyFill="1" applyBorder="1" applyAlignment="1">
      <alignment vertical="top"/>
    </xf>
    <xf numFmtId="4" fontId="14" fillId="6" borderId="0" xfId="0" applyNumberFormat="1" applyFont="1" applyFill="1" applyAlignment="1">
      <alignment vertical="top" wrapText="1"/>
    </xf>
    <xf numFmtId="4" fontId="14" fillId="6" borderId="1" xfId="0" applyNumberFormat="1" applyFont="1" applyFill="1" applyBorder="1" applyAlignment="1">
      <alignment vertical="top" wrapText="1"/>
    </xf>
    <xf numFmtId="43" fontId="1" fillId="2" borderId="1" xfId="46" applyFill="1" applyBorder="1" applyAlignment="1">
      <alignment vertical="top" wrapText="1"/>
    </xf>
    <xf numFmtId="4" fontId="3" fillId="5" borderId="1" xfId="1" applyNumberFormat="1" applyFont="1" applyFill="1" applyBorder="1" applyAlignment="1">
      <alignment vertical="top"/>
    </xf>
    <xf numFmtId="4" fontId="13" fillId="5" borderId="0" xfId="0" applyNumberFormat="1" applyFont="1" applyFill="1" applyAlignment="1">
      <alignment vertical="top" wrapText="1"/>
    </xf>
    <xf numFmtId="4" fontId="13" fillId="5" borderId="1" xfId="0" applyNumberFormat="1" applyFont="1" applyFill="1" applyBorder="1" applyAlignment="1">
      <alignment vertical="top" wrapText="1"/>
    </xf>
    <xf numFmtId="39" fontId="1" fillId="5" borderId="3" xfId="0" applyFont="1" applyFill="1" applyBorder="1" applyAlignment="1">
      <alignment vertical="top"/>
    </xf>
    <xf numFmtId="169" fontId="1" fillId="5" borderId="3" xfId="0" applyNumberFormat="1" applyFont="1" applyFill="1" applyBorder="1" applyAlignment="1">
      <alignment horizontal="center" vertical="top"/>
    </xf>
    <xf numFmtId="4" fontId="1" fillId="5" borderId="3" xfId="0" applyNumberFormat="1" applyFont="1" applyFill="1" applyBorder="1" applyAlignment="1">
      <alignment horizontal="center" vertical="top"/>
    </xf>
    <xf numFmtId="4" fontId="3" fillId="5" borderId="3" xfId="1" applyNumberFormat="1" applyFont="1" applyFill="1" applyBorder="1" applyAlignment="1">
      <alignment vertical="top"/>
    </xf>
    <xf numFmtId="4" fontId="13" fillId="9" borderId="0" xfId="0" applyNumberFormat="1" applyFont="1" applyFill="1" applyAlignment="1">
      <alignment vertical="top" wrapText="1"/>
    </xf>
    <xf numFmtId="4" fontId="13" fillId="9" borderId="1" xfId="0" applyNumberFormat="1" applyFont="1" applyFill="1" applyBorder="1" applyAlignment="1">
      <alignment vertical="top" wrapText="1"/>
    </xf>
    <xf numFmtId="39" fontId="1" fillId="3" borderId="1" xfId="0" applyFont="1" applyFill="1" applyBorder="1" applyAlignment="1">
      <alignment vertical="top"/>
    </xf>
    <xf numFmtId="176" fontId="1" fillId="3" borderId="1" xfId="0" applyNumberFormat="1" applyFont="1" applyFill="1" applyBorder="1" applyAlignment="1">
      <alignment horizontal="center" vertical="top"/>
    </xf>
    <xf numFmtId="4" fontId="1" fillId="3" borderId="1" xfId="45" applyNumberFormat="1" applyFont="1" applyFill="1" applyBorder="1" applyAlignment="1">
      <alignment vertical="top"/>
    </xf>
    <xf numFmtId="39" fontId="1" fillId="3" borderId="1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4" fontId="16" fillId="9" borderId="3" xfId="0" applyNumberFormat="1" applyFont="1" applyFill="1" applyBorder="1" applyAlignment="1">
      <alignment vertical="top" wrapText="1"/>
    </xf>
    <xf numFmtId="39" fontId="1" fillId="2" borderId="6" xfId="0" applyFont="1" applyFill="1" applyBorder="1" applyAlignment="1">
      <alignment horizontal="right" vertical="top" wrapText="1"/>
    </xf>
    <xf numFmtId="39" fontId="1" fillId="5" borderId="1" xfId="0" applyFont="1" applyFill="1" applyBorder="1" applyAlignment="1">
      <alignment vertical="top" wrapText="1"/>
    </xf>
    <xf numFmtId="4" fontId="3" fillId="5" borderId="1" xfId="1" applyNumberFormat="1" applyFont="1" applyFill="1" applyBorder="1" applyAlignment="1">
      <alignment vertical="top" wrapText="1"/>
    </xf>
    <xf numFmtId="169" fontId="1" fillId="3" borderId="1" xfId="0" applyNumberFormat="1" applyFont="1" applyFill="1" applyBorder="1" applyAlignment="1">
      <alignment horizontal="center" vertical="top" wrapText="1"/>
    </xf>
    <xf numFmtId="4" fontId="1" fillId="3" borderId="1" xfId="1" applyNumberFormat="1" applyFont="1" applyFill="1" applyBorder="1" applyAlignment="1">
      <alignment vertical="top" wrapText="1"/>
    </xf>
    <xf numFmtId="4" fontId="13" fillId="5" borderId="7" xfId="0" applyNumberFormat="1" applyFont="1" applyFill="1" applyBorder="1" applyAlignment="1">
      <alignment vertical="top" wrapText="1"/>
    </xf>
    <xf numFmtId="4" fontId="17" fillId="9" borderId="0" xfId="0" applyNumberFormat="1" applyFont="1" applyFill="1" applyAlignment="1">
      <alignment vertical="top" wrapText="1"/>
    </xf>
    <xf numFmtId="4" fontId="17" fillId="9" borderId="1" xfId="0" applyNumberFormat="1" applyFont="1" applyFill="1" applyBorder="1" applyAlignment="1">
      <alignment vertical="top" wrapText="1"/>
    </xf>
    <xf numFmtId="4" fontId="3" fillId="2" borderId="0" xfId="1" applyNumberFormat="1" applyFont="1" applyFill="1" applyBorder="1" applyAlignment="1">
      <alignment vertical="top" wrapText="1"/>
    </xf>
    <xf numFmtId="39" fontId="1" fillId="9" borderId="0" xfId="0" applyFont="1" applyFill="1" applyAlignment="1">
      <alignment vertical="top" wrapText="1"/>
    </xf>
    <xf numFmtId="39" fontId="1" fillId="6" borderId="0" xfId="0" applyFont="1" applyFill="1" applyAlignment="1">
      <alignment vertical="top"/>
    </xf>
    <xf numFmtId="39" fontId="20" fillId="0" borderId="0" xfId="0" applyFont="1" applyAlignment="1">
      <alignment vertical="top"/>
    </xf>
    <xf numFmtId="39" fontId="20" fillId="0" borderId="0" xfId="0" applyFont="1" applyAlignment="1">
      <alignment vertical="top" wrapText="1"/>
    </xf>
    <xf numFmtId="39" fontId="20" fillId="0" borderId="0" xfId="0" applyFont="1" applyAlignment="1">
      <alignment horizontal="center" vertical="top"/>
    </xf>
    <xf numFmtId="43" fontId="3" fillId="2" borderId="0" xfId="1" applyFont="1" applyFill="1" applyBorder="1" applyAlignment="1">
      <alignment horizontal="center" vertical="top" wrapText="1"/>
    </xf>
    <xf numFmtId="43" fontId="12" fillId="5" borderId="3" xfId="1" applyFont="1" applyFill="1" applyBorder="1" applyAlignment="1">
      <alignment horizontal="center" vertical="top" wrapText="1"/>
    </xf>
    <xf numFmtId="4" fontId="1" fillId="5" borderId="1" xfId="43" applyNumberFormat="1" applyFont="1" applyFill="1" applyBorder="1" applyAlignment="1">
      <alignment horizontal="center" vertical="top" wrapText="1"/>
    </xf>
    <xf numFmtId="43" fontId="1" fillId="5" borderId="1" xfId="1" applyFont="1" applyFill="1" applyBorder="1" applyAlignment="1">
      <alignment horizontal="center" vertical="top"/>
    </xf>
    <xf numFmtId="43" fontId="1" fillId="5" borderId="3" xfId="1" applyFont="1" applyFill="1" applyBorder="1" applyAlignment="1">
      <alignment horizontal="center" vertical="top"/>
    </xf>
    <xf numFmtId="4" fontId="1" fillId="2" borderId="1" xfId="45" applyNumberFormat="1" applyFont="1" applyFill="1" applyBorder="1" applyAlignment="1">
      <alignment horizontal="center" vertical="top"/>
    </xf>
    <xf numFmtId="4" fontId="1" fillId="3" borderId="1" xfId="45" applyNumberFormat="1" applyFont="1" applyFill="1" applyBorder="1" applyAlignment="1">
      <alignment horizontal="center" vertical="top"/>
    </xf>
    <xf numFmtId="43" fontId="1" fillId="3" borderId="1" xfId="1" applyFont="1" applyFill="1" applyBorder="1" applyAlignment="1">
      <alignment horizontal="center" vertical="top" wrapText="1"/>
    </xf>
    <xf numFmtId="43" fontId="1" fillId="5" borderId="1" xfId="1" applyFont="1" applyFill="1" applyBorder="1" applyAlignment="1">
      <alignment horizontal="center" vertical="top" wrapText="1"/>
    </xf>
    <xf numFmtId="43" fontId="1" fillId="2" borderId="0" xfId="1" applyFont="1" applyFill="1" applyBorder="1" applyAlignment="1">
      <alignment horizontal="center" vertical="top" wrapText="1"/>
    </xf>
    <xf numFmtId="171" fontId="1" fillId="2" borderId="1" xfId="0" applyNumberFormat="1" applyFont="1" applyFill="1" applyBorder="1" applyAlignment="1">
      <alignment horizontal="right" vertical="top" wrapText="1"/>
    </xf>
    <xf numFmtId="39" fontId="1" fillId="2" borderId="1" xfId="27" applyFont="1" applyFill="1" applyBorder="1" applyAlignment="1">
      <alignment vertical="top"/>
    </xf>
    <xf numFmtId="37" fontId="3" fillId="2" borderId="1" xfId="0" applyNumberFormat="1" applyFont="1" applyFill="1" applyBorder="1" applyAlignment="1">
      <alignment horizontal="right" vertical="top" wrapText="1"/>
    </xf>
    <xf numFmtId="39" fontId="1" fillId="0" borderId="6" xfId="0" applyFont="1" applyBorder="1" applyAlignment="1">
      <alignment horizontal="right" vertical="top" wrapText="1"/>
    </xf>
    <xf numFmtId="39" fontId="3" fillId="5" borderId="6" xfId="0" applyFont="1" applyFill="1" applyBorder="1" applyAlignment="1">
      <alignment horizontal="right" vertical="top" wrapText="1"/>
    </xf>
    <xf numFmtId="39" fontId="1" fillId="3" borderId="6" xfId="0" quotePrefix="1" applyFont="1" applyFill="1" applyBorder="1" applyAlignment="1">
      <alignment horizontal="right" vertical="top" wrapText="1"/>
    </xf>
    <xf numFmtId="39" fontId="3" fillId="2" borderId="6" xfId="0" applyFont="1" applyFill="1" applyBorder="1" applyAlignment="1">
      <alignment horizontal="right" vertical="top" wrapText="1"/>
    </xf>
    <xf numFmtId="169" fontId="1" fillId="2" borderId="11" xfId="0" applyNumberFormat="1" applyFont="1" applyFill="1" applyBorder="1" applyAlignment="1">
      <alignment horizontal="center" vertical="top"/>
    </xf>
    <xf numFmtId="39" fontId="1" fillId="5" borderId="7" xfId="0" applyFont="1" applyFill="1" applyBorder="1" applyAlignment="1">
      <alignment vertical="top" wrapText="1"/>
    </xf>
    <xf numFmtId="169" fontId="1" fillId="5" borderId="7" xfId="0" applyNumberFormat="1" applyFont="1" applyFill="1" applyBorder="1" applyAlignment="1">
      <alignment horizontal="center" vertical="top" wrapText="1"/>
    </xf>
    <xf numFmtId="4" fontId="1" fillId="5" borderId="7" xfId="0" applyNumberFormat="1" applyFont="1" applyFill="1" applyBorder="1" applyAlignment="1">
      <alignment horizontal="center" vertical="top" wrapText="1"/>
    </xf>
    <xf numFmtId="43" fontId="1" fillId="5" borderId="7" xfId="1" applyFont="1" applyFill="1" applyBorder="1" applyAlignment="1">
      <alignment horizontal="center" vertical="top" wrapText="1"/>
    </xf>
    <xf numFmtId="4" fontId="3" fillId="5" borderId="7" xfId="1" applyNumberFormat="1" applyFont="1" applyFill="1" applyBorder="1" applyAlignment="1">
      <alignment vertical="top" wrapText="1"/>
    </xf>
    <xf numFmtId="39" fontId="3" fillId="5" borderId="3" xfId="0" applyFont="1" applyFill="1" applyBorder="1" applyAlignment="1">
      <alignment horizontal="left" vertical="top" wrapText="1"/>
    </xf>
    <xf numFmtId="10" fontId="13" fillId="9" borderId="3" xfId="37" applyNumberFormat="1" applyFont="1" applyFill="1" applyBorder="1" applyAlignment="1">
      <alignment vertical="top" wrapText="1"/>
    </xf>
    <xf numFmtId="0" fontId="8" fillId="2" borderId="6" xfId="42" applyFont="1" applyFill="1" applyBorder="1" applyAlignment="1">
      <alignment horizontal="center" vertical="top" wrapText="1"/>
    </xf>
    <xf numFmtId="0" fontId="8" fillId="2" borderId="2" xfId="42" applyFont="1" applyFill="1" applyBorder="1" applyAlignment="1">
      <alignment horizontal="center" vertical="top" wrapText="1"/>
    </xf>
    <xf numFmtId="0" fontId="8" fillId="2" borderId="0" xfId="42" applyFont="1" applyFill="1" applyBorder="1" applyAlignment="1">
      <alignment horizontal="center" vertical="top" wrapText="1"/>
    </xf>
    <xf numFmtId="39" fontId="1" fillId="2" borderId="0" xfId="0" applyFont="1" applyFill="1" applyBorder="1" applyAlignment="1">
      <alignment vertical="top"/>
    </xf>
    <xf numFmtId="39" fontId="1" fillId="2" borderId="0" xfId="0" applyFont="1" applyFill="1" applyBorder="1" applyAlignment="1">
      <alignment vertical="top" wrapText="1"/>
    </xf>
    <xf numFmtId="39" fontId="1" fillId="2" borderId="0" xfId="0" applyFont="1" applyFill="1" applyBorder="1" applyAlignment="1">
      <alignment horizontal="center" vertical="top"/>
    </xf>
    <xf numFmtId="39" fontId="3" fillId="2" borderId="0" xfId="0" applyFont="1" applyFill="1" applyBorder="1" applyAlignment="1">
      <alignment horizontal="center" vertical="top" wrapText="1"/>
    </xf>
    <xf numFmtId="39" fontId="1" fillId="2" borderId="12" xfId="0" applyFont="1" applyFill="1" applyBorder="1" applyAlignment="1">
      <alignment vertical="top"/>
    </xf>
    <xf numFmtId="39" fontId="1" fillId="2" borderId="4" xfId="0" applyFont="1" applyFill="1" applyBorder="1" applyAlignment="1">
      <alignment vertical="top" wrapText="1"/>
    </xf>
    <xf numFmtId="39" fontId="1" fillId="2" borderId="4" xfId="0" applyFont="1" applyFill="1" applyBorder="1" applyAlignment="1">
      <alignment horizontal="center" vertical="top"/>
    </xf>
    <xf numFmtId="39" fontId="3" fillId="2" borderId="4" xfId="0" applyFont="1" applyFill="1" applyBorder="1" applyAlignment="1">
      <alignment horizontal="center" vertical="top" wrapText="1"/>
    </xf>
    <xf numFmtId="43" fontId="3" fillId="2" borderId="4" xfId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39" fontId="3" fillId="2" borderId="1" xfId="27" applyFont="1" applyFill="1" applyBorder="1" applyAlignment="1">
      <alignment horizontal="right" vertical="top"/>
    </xf>
    <xf numFmtId="37" fontId="3" fillId="2" borderId="1" xfId="27" applyNumberFormat="1" applyFont="1" applyFill="1" applyBorder="1" applyAlignment="1">
      <alignment horizontal="right" vertical="top"/>
    </xf>
    <xf numFmtId="171" fontId="1" fillId="2" borderId="1" xfId="27" applyNumberFormat="1" applyFont="1" applyFill="1" applyBorder="1" applyAlignment="1">
      <alignment horizontal="right" vertical="top"/>
    </xf>
    <xf numFmtId="37" fontId="1" fillId="2" borderId="1" xfId="27" applyNumberFormat="1" applyFont="1" applyFill="1" applyBorder="1" applyAlignment="1">
      <alignment horizontal="right" vertical="top"/>
    </xf>
    <xf numFmtId="39" fontId="1" fillId="2" borderId="1" xfId="27" applyFont="1" applyFill="1" applyBorder="1" applyAlignment="1">
      <alignment horizontal="right" vertical="top"/>
    </xf>
    <xf numFmtId="171" fontId="1" fillId="2" borderId="7" xfId="27" applyNumberFormat="1" applyFont="1" applyFill="1" applyBorder="1" applyAlignment="1">
      <alignment horizontal="right" vertical="top"/>
    </xf>
    <xf numFmtId="171" fontId="1" fillId="0" borderId="1" xfId="27" applyNumberFormat="1" applyFont="1" applyFill="1" applyBorder="1" applyAlignment="1">
      <alignment horizontal="right" vertical="top"/>
    </xf>
    <xf numFmtId="2" fontId="5" fillId="2" borderId="1" xfId="27" applyNumberFormat="1" applyFont="1" applyFill="1" applyBorder="1" applyAlignment="1">
      <alignment horizontal="right" vertical="top"/>
    </xf>
    <xf numFmtId="1" fontId="1" fillId="2" borderId="1" xfId="27" applyNumberFormat="1" applyFont="1" applyFill="1" applyBorder="1" applyAlignment="1">
      <alignment horizontal="right" vertical="top"/>
    </xf>
    <xf numFmtId="39" fontId="20" fillId="0" borderId="6" xfId="0" applyFont="1" applyBorder="1" applyAlignment="1">
      <alignment vertical="top"/>
    </xf>
    <xf numFmtId="166" fontId="1" fillId="2" borderId="1" xfId="2" applyFill="1" applyBorder="1" applyAlignment="1">
      <alignment vertical="top"/>
    </xf>
    <xf numFmtId="166" fontId="1" fillId="2" borderId="1" xfId="2" applyFill="1" applyBorder="1" applyAlignment="1">
      <alignment horizontal="center" vertical="top"/>
    </xf>
    <xf numFmtId="39" fontId="3" fillId="0" borderId="1" xfId="27" applyFont="1" applyFill="1" applyBorder="1" applyAlignment="1">
      <alignment vertical="top" wrapText="1"/>
    </xf>
    <xf numFmtId="39" fontId="1" fillId="2" borderId="1" xfId="27" applyFont="1" applyFill="1" applyBorder="1" applyAlignment="1">
      <alignment horizontal="center" vertical="top"/>
    </xf>
    <xf numFmtId="39" fontId="1" fillId="0" borderId="7" xfId="27" applyFont="1" applyFill="1" applyBorder="1" applyAlignment="1">
      <alignment vertical="top" wrapText="1"/>
    </xf>
    <xf numFmtId="166" fontId="1" fillId="2" borderId="7" xfId="2" applyFill="1" applyBorder="1" applyAlignment="1">
      <alignment vertical="top"/>
    </xf>
    <xf numFmtId="166" fontId="1" fillId="2" borderId="7" xfId="2" applyFill="1" applyBorder="1" applyAlignment="1">
      <alignment horizontal="center" vertical="top"/>
    </xf>
    <xf numFmtId="39" fontId="1" fillId="2" borderId="7" xfId="27" applyFont="1" applyFill="1" applyBorder="1" applyAlignment="1">
      <alignment vertical="top"/>
    </xf>
    <xf numFmtId="166" fontId="1" fillId="0" borderId="1" xfId="2" applyFill="1" applyBorder="1" applyAlignment="1">
      <alignment vertical="top"/>
    </xf>
    <xf numFmtId="166" fontId="1" fillId="0" borderId="1" xfId="2" applyFill="1" applyBorder="1" applyAlignment="1">
      <alignment horizontal="center" vertical="top"/>
    </xf>
    <xf numFmtId="39" fontId="1" fillId="0" borderId="1" xfId="27" applyFont="1" applyFill="1" applyBorder="1" applyAlignment="1">
      <alignment vertical="top"/>
    </xf>
    <xf numFmtId="166" fontId="4" fillId="2" borderId="1" xfId="2" applyFont="1" applyFill="1" applyBorder="1" applyAlignment="1">
      <alignment horizontal="center" vertical="top"/>
    </xf>
    <xf numFmtId="166" fontId="1" fillId="2" borderId="1" xfId="2" applyFill="1" applyBorder="1" applyAlignment="1">
      <alignment horizontal="right" vertical="top"/>
    </xf>
    <xf numFmtId="166" fontId="5" fillId="2" borderId="1" xfId="2" applyFont="1" applyFill="1" applyBorder="1" applyAlignment="1">
      <alignment horizontal="right" vertical="top"/>
    </xf>
    <xf numFmtId="166" fontId="5" fillId="2" borderId="1" xfId="2" applyFont="1" applyFill="1" applyBorder="1" applyAlignment="1">
      <alignment horizontal="center" vertical="top"/>
    </xf>
    <xf numFmtId="4" fontId="1" fillId="2" borderId="1" xfId="27" applyNumberFormat="1" applyFont="1" applyFill="1" applyBorder="1" applyAlignment="1">
      <alignment vertical="top"/>
    </xf>
    <xf numFmtId="10" fontId="1" fillId="2" borderId="1" xfId="38" applyNumberFormat="1" applyFill="1" applyBorder="1" applyAlignment="1">
      <alignment vertical="top"/>
    </xf>
    <xf numFmtId="37" fontId="3" fillId="2" borderId="1" xfId="27" applyNumberFormat="1" applyFont="1" applyFill="1" applyBorder="1" applyAlignment="1">
      <alignment vertical="top"/>
    </xf>
    <xf numFmtId="39" fontId="3" fillId="2" borderId="6" xfId="27" applyFont="1" applyFill="1" applyBorder="1" applyAlignment="1">
      <alignment vertical="top"/>
    </xf>
    <xf numFmtId="171" fontId="1" fillId="2" borderId="1" xfId="27" applyNumberFormat="1" applyFont="1" applyFill="1" applyBorder="1" applyAlignment="1">
      <alignment vertical="top"/>
    </xf>
    <xf numFmtId="39" fontId="1" fillId="2" borderId="6" xfId="27" applyFont="1" applyFill="1" applyBorder="1" applyAlignment="1">
      <alignment vertical="top"/>
    </xf>
    <xf numFmtId="39" fontId="6" fillId="2" borderId="1" xfId="27" applyFont="1" applyFill="1" applyBorder="1" applyAlignment="1">
      <alignment vertical="top"/>
    </xf>
    <xf numFmtId="39" fontId="1" fillId="2" borderId="7" xfId="27" applyFont="1" applyFill="1" applyBorder="1" applyAlignment="1">
      <alignment horizontal="right" vertical="top"/>
    </xf>
    <xf numFmtId="39" fontId="1" fillId="5" borderId="7" xfId="0" applyFont="1" applyFill="1" applyBorder="1" applyAlignment="1">
      <alignment vertical="top"/>
    </xf>
    <xf numFmtId="39" fontId="3" fillId="5" borderId="7" xfId="0" applyFont="1" applyFill="1" applyBorder="1" applyAlignment="1">
      <alignment horizontal="center" vertical="top" wrapText="1"/>
    </xf>
    <xf numFmtId="169" fontId="1" fillId="5" borderId="7" xfId="0" applyNumberFormat="1" applyFont="1" applyFill="1" applyBorder="1" applyAlignment="1">
      <alignment horizontal="center" vertical="top"/>
    </xf>
    <xf numFmtId="4" fontId="1" fillId="5" borderId="7" xfId="0" applyNumberFormat="1" applyFont="1" applyFill="1" applyBorder="1" applyAlignment="1">
      <alignment horizontal="center" vertical="top"/>
    </xf>
    <xf numFmtId="43" fontId="1" fillId="5" borderId="7" xfId="1" applyFont="1" applyFill="1" applyBorder="1" applyAlignment="1">
      <alignment horizontal="center" vertical="top"/>
    </xf>
    <xf numFmtId="4" fontId="3" fillId="5" borderId="7" xfId="1" applyNumberFormat="1" applyFont="1" applyFill="1" applyBorder="1" applyAlignment="1">
      <alignment vertical="top"/>
    </xf>
    <xf numFmtId="39" fontId="3" fillId="2" borderId="0" xfId="0" applyFont="1" applyFill="1" applyBorder="1" applyAlignment="1">
      <alignment horizontal="right" vertical="top" wrapText="1"/>
    </xf>
    <xf numFmtId="169" fontId="1" fillId="2" borderId="0" xfId="0" applyNumberFormat="1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 applyBorder="1" applyAlignment="1">
      <alignment horizontal="center" vertical="top"/>
    </xf>
    <xf numFmtId="4" fontId="1" fillId="2" borderId="0" xfId="45" applyNumberFormat="1" applyFont="1" applyFill="1" applyBorder="1" applyAlignment="1">
      <alignment horizontal="right" vertical="top" wrapText="1"/>
    </xf>
    <xf numFmtId="39" fontId="1" fillId="2" borderId="0" xfId="0" applyFont="1" applyFill="1" applyBorder="1" applyAlignment="1">
      <alignment horizontal="center" vertical="top" wrapText="1"/>
    </xf>
    <xf numFmtId="43" fontId="1" fillId="2" borderId="0" xfId="45" applyFont="1" applyFill="1" applyBorder="1" applyAlignment="1">
      <alignment horizontal="right" vertical="top" wrapText="1"/>
    </xf>
    <xf numFmtId="0" fontId="19" fillId="3" borderId="0" xfId="23" applyFont="1" applyFill="1" applyBorder="1" applyAlignment="1">
      <alignment horizontal="left" vertical="top" wrapText="1"/>
    </xf>
    <xf numFmtId="0" fontId="19" fillId="3" borderId="0" xfId="23" applyFont="1" applyFill="1" applyBorder="1" applyAlignment="1">
      <alignment horizontal="center" vertical="top"/>
    </xf>
    <xf numFmtId="39" fontId="15" fillId="2" borderId="0" xfId="0" applyFont="1" applyFill="1" applyBorder="1" applyAlignment="1">
      <alignment vertical="top" wrapText="1"/>
    </xf>
    <xf numFmtId="0" fontId="1" fillId="10" borderId="0" xfId="48" applyFont="1" applyFill="1" applyBorder="1" applyAlignment="1" applyProtection="1">
      <alignment horizontal="left" vertical="top"/>
      <protection locked="0"/>
    </xf>
    <xf numFmtId="39" fontId="1" fillId="2" borderId="0" xfId="0" applyFont="1" applyFill="1" applyBorder="1" applyAlignment="1">
      <alignment horizontal="right" vertical="top" wrapText="1"/>
    </xf>
    <xf numFmtId="0" fontId="19" fillId="3" borderId="0" xfId="23" applyFont="1" applyFill="1" applyBorder="1" applyAlignment="1">
      <alignment horizontal="left" vertical="top"/>
    </xf>
    <xf numFmtId="178" fontId="15" fillId="2" borderId="0" xfId="49" applyNumberFormat="1" applyFont="1" applyFill="1" applyBorder="1" applyAlignment="1">
      <alignment horizontal="left" vertical="top" wrapText="1"/>
    </xf>
    <xf numFmtId="178" fontId="1" fillId="2" borderId="0" xfId="49" applyNumberFormat="1" applyFill="1" applyBorder="1" applyAlignment="1">
      <alignment horizontal="left" vertical="top" wrapText="1"/>
    </xf>
    <xf numFmtId="171" fontId="1" fillId="2" borderId="1" xfId="27" applyNumberFormat="1" applyFont="1" applyFill="1" applyBorder="1" applyAlignment="1">
      <alignment horizontal="right" vertical="top"/>
    </xf>
    <xf numFmtId="39" fontId="1" fillId="0" borderId="1" xfId="27" applyFont="1" applyFill="1" applyBorder="1" applyAlignment="1">
      <alignment horizontal="left" vertical="top" wrapText="1"/>
    </xf>
    <xf numFmtId="39" fontId="1" fillId="2" borderId="0" xfId="0" applyFont="1" applyFill="1" applyBorder="1" applyAlignment="1">
      <alignment horizontal="center" vertical="top"/>
    </xf>
    <xf numFmtId="39" fontId="3" fillId="2" borderId="0" xfId="0" applyFont="1" applyFill="1" applyBorder="1" applyAlignment="1">
      <alignment horizontal="center" vertical="top"/>
    </xf>
    <xf numFmtId="0" fontId="3" fillId="10" borderId="0" xfId="48" applyFont="1" applyFill="1" applyBorder="1" applyAlignment="1" applyProtection="1">
      <alignment vertical="top"/>
      <protection locked="0"/>
    </xf>
    <xf numFmtId="0" fontId="1" fillId="10" borderId="0" xfId="48" applyFont="1" applyFill="1" applyBorder="1" applyAlignment="1" applyProtection="1">
      <alignment horizontal="left" vertical="top" wrapText="1"/>
      <protection locked="0"/>
    </xf>
    <xf numFmtId="39" fontId="1" fillId="2" borderId="0" xfId="0" applyFont="1" applyFill="1" applyBorder="1" applyAlignment="1">
      <alignment horizontal="left" vertical="top"/>
    </xf>
    <xf numFmtId="39" fontId="1" fillId="2" borderId="0" xfId="0" applyFont="1" applyFill="1" applyBorder="1" applyAlignment="1">
      <alignment horizontal="left" vertical="top" wrapText="1"/>
    </xf>
    <xf numFmtId="39" fontId="3" fillId="2" borderId="0" xfId="0" applyFont="1" applyFill="1" applyBorder="1" applyAlignment="1">
      <alignment horizontal="left" vertical="top" wrapText="1"/>
    </xf>
    <xf numFmtId="39" fontId="1" fillId="2" borderId="0" xfId="0" applyFont="1" applyFill="1" applyAlignment="1">
      <alignment horizontal="left" vertical="top" wrapText="1"/>
    </xf>
    <xf numFmtId="39" fontId="11" fillId="4" borderId="12" xfId="0" applyFont="1" applyFill="1" applyBorder="1" applyAlignment="1">
      <alignment horizontal="center" vertical="top" wrapText="1"/>
    </xf>
    <xf numFmtId="39" fontId="11" fillId="4" borderId="4" xfId="0" applyFont="1" applyFill="1" applyBorder="1" applyAlignment="1">
      <alignment horizontal="center" vertical="top" wrapText="1"/>
    </xf>
    <xf numFmtId="39" fontId="11" fillId="4" borderId="5" xfId="0" applyFont="1" applyFill="1" applyBorder="1" applyAlignment="1">
      <alignment horizontal="center" vertical="top" wrapText="1"/>
    </xf>
    <xf numFmtId="0" fontId="8" fillId="2" borderId="8" xfId="42" applyFont="1" applyFill="1" applyBorder="1" applyAlignment="1">
      <alignment horizontal="center" vertical="top" wrapText="1"/>
    </xf>
    <xf numFmtId="0" fontId="8" fillId="2" borderId="9" xfId="42" applyFont="1" applyFill="1" applyBorder="1" applyAlignment="1">
      <alignment horizontal="center" vertical="top" wrapText="1"/>
    </xf>
    <xf numFmtId="0" fontId="8" fillId="2" borderId="10" xfId="42" applyFont="1" applyFill="1" applyBorder="1" applyAlignment="1">
      <alignment horizontal="center" vertical="top" wrapText="1"/>
    </xf>
    <xf numFmtId="0" fontId="8" fillId="2" borderId="6" xfId="42" applyFont="1" applyFill="1" applyBorder="1" applyAlignment="1">
      <alignment horizontal="center" vertical="top" wrapText="1"/>
    </xf>
    <xf numFmtId="0" fontId="8" fillId="2" borderId="0" xfId="42" applyFont="1" applyFill="1" applyBorder="1" applyAlignment="1">
      <alignment horizontal="center" vertical="top" wrapText="1"/>
    </xf>
    <xf numFmtId="0" fontId="8" fillId="2" borderId="2" xfId="42" applyFont="1" applyFill="1" applyBorder="1" applyAlignment="1">
      <alignment horizontal="center" vertical="top" wrapText="1"/>
    </xf>
    <xf numFmtId="0" fontId="10" fillId="2" borderId="6" xfId="42" applyFont="1" applyFill="1" applyBorder="1" applyAlignment="1">
      <alignment horizontal="center" vertical="top" wrapText="1"/>
    </xf>
    <xf numFmtId="39" fontId="1" fillId="2" borderId="6" xfId="0" applyFont="1" applyFill="1" applyBorder="1" applyAlignment="1">
      <alignment horizontal="left" vertical="top" wrapText="1"/>
    </xf>
    <xf numFmtId="39" fontId="1" fillId="2" borderId="2" xfId="0" applyFont="1" applyFill="1" applyBorder="1" applyAlignment="1">
      <alignment horizontal="left" vertical="top" wrapText="1"/>
    </xf>
  </cellXfs>
  <cellStyles count="50">
    <cellStyle name="Millares" xfId="1" builtinId="3"/>
    <cellStyle name="Millares 10" xfId="2"/>
    <cellStyle name="Millares 10 2" xfId="45"/>
    <cellStyle name="Millares 10 2 2" xfId="3"/>
    <cellStyle name="Millares 11" xfId="46"/>
    <cellStyle name="Millares 11 3" xfId="4"/>
    <cellStyle name="Millares 12" xfId="5"/>
    <cellStyle name="Millares 14" xfId="6"/>
    <cellStyle name="Millares 16" xfId="7"/>
    <cellStyle name="Millares 2" xfId="8"/>
    <cellStyle name="Millares 2 11 2" xfId="9"/>
    <cellStyle name="Millares 2 2" xfId="10"/>
    <cellStyle name="Millares 2 2 2 2" xfId="11"/>
    <cellStyle name="Millares 2 2 3" xfId="49"/>
    <cellStyle name="Millares 3" xfId="12"/>
    <cellStyle name="Millares 3 2" xfId="13"/>
    <cellStyle name="Millares 3 3" xfId="14"/>
    <cellStyle name="Millares 3 3 5" xfId="15"/>
    <cellStyle name="Millares 4" xfId="16"/>
    <cellStyle name="Millares 4 2" xfId="17"/>
    <cellStyle name="Millares 46" xfId="18"/>
    <cellStyle name="Millares 5 3" xfId="19"/>
    <cellStyle name="Millares 5 3 2" xfId="43"/>
    <cellStyle name="Normal" xfId="0" builtinId="0"/>
    <cellStyle name="Normal 10 2" xfId="47"/>
    <cellStyle name="Normal 14 2" xfId="20"/>
    <cellStyle name="Normal 2" xfId="21"/>
    <cellStyle name="Normal 2 10" xfId="22"/>
    <cellStyle name="Normal 2 3" xfId="23"/>
    <cellStyle name="Normal 2_ANALISIS REC 3" xfId="24"/>
    <cellStyle name="Normal 20" xfId="25"/>
    <cellStyle name="Normal 3" xfId="26"/>
    <cellStyle name="Normal 3 2" xfId="27"/>
    <cellStyle name="Normal 31_correccion de averia ac.hatillo prov.hato mayor oct.2011" xfId="28"/>
    <cellStyle name="Normal 40" xfId="29"/>
    <cellStyle name="Normal 42" xfId="30"/>
    <cellStyle name="Normal 45" xfId="31"/>
    <cellStyle name="Normal 5" xfId="32"/>
    <cellStyle name="Normal 5 2" xfId="33"/>
    <cellStyle name="Normal 5 2 2" xfId="44"/>
    <cellStyle name="Normal 53" xfId="34"/>
    <cellStyle name="Normal 6 2" xfId="35"/>
    <cellStyle name="Normal 9" xfId="36"/>
    <cellStyle name="Normal_REC. 1 No.204-05 AL AC. LA ANGELINA-LA CANA-Las guaranas-_REC. 3 No. xxx-08 AL 018-02 ACUEDUCTO MULTIPLE ANGELINA-LAS CANAS- LAS GUARANAS" xfId="48"/>
    <cellStyle name="Normal_Rec. No.3 118-03   Pta. de trat.A.Negras san juan de la maguana 2" xfId="42"/>
    <cellStyle name="Porcentaje" xfId="37" builtinId="5"/>
    <cellStyle name="Porcentaje 2 2" xfId="38"/>
    <cellStyle name="Porcentual 2 2" xfId="39"/>
    <cellStyle name="Porcentual 3" xfId="40"/>
    <cellStyle name="Porcentual 5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309</xdr:row>
      <xdr:rowOff>0</xdr:rowOff>
    </xdr:from>
    <xdr:ext cx="104775" cy="308529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5AF61CDD-235B-45EA-BDC2-6B829175FD54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AB761BF-24B4-4DDF-AF06-EB673AFE1DA4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CA98433E-339F-486E-AFAE-93D36010B521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308529"/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1CD310F0-F403-4105-8571-D73BA000E080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308529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D170A62C-3D39-44E5-806D-2C397AAD7212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FDBE4787-D4AA-430D-BA6E-220CD8DFDA0A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0AC77BE-C44F-4595-8219-D0500530D5C0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308529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ABA6698C-DE61-4079-8691-136D3C3D20C1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79CEC44B-9FDB-4968-B4F8-4D1CF7291652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C32EB71E-73AC-4948-8AE0-9323CA3631A0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308529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A0F188F-DA6A-478A-983C-A4F933A38343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308529"/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2B260745-394E-4347-8B02-C76FD0E41974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1130B420-DECA-46CD-9DE5-A931DA576F11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35E05556-D2CA-419E-85B7-E5B2F6109E0F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308529"/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CD9B3734-C77C-4250-AEDB-A2FBF421BD55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BE3DD8D3-97E1-4C00-84A4-534C77AE6C70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4C72A5EA-D493-4CAB-83DD-5402D2555A75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308529"/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8D4156A6-5AE9-464F-A0AC-3AED68A1A49F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308529"/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1E823B2D-C792-4C89-9E84-D4E17E1604B5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91E9A8A5-7F6B-481D-8630-7DA81CDA801F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309</xdr:row>
      <xdr:rowOff>0</xdr:rowOff>
    </xdr:from>
    <xdr:ext cx="104775" cy="299004"/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944262AC-6B49-4D5F-A110-BBD6D2BE793E}"/>
            </a:ext>
          </a:extLst>
        </xdr:cNvPr>
        <xdr:cNvSpPr txBox="1">
          <a:spLocks noChangeArrowheads="1"/>
        </xdr:cNvSpPr>
      </xdr:nvSpPr>
      <xdr:spPr bwMode="auto">
        <a:xfrm>
          <a:off x="1876425" y="150599775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94</xdr:row>
      <xdr:rowOff>86552</xdr:rowOff>
    </xdr:from>
    <xdr:ext cx="95250" cy="294447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F35788A0-3C95-47E2-8D6B-55FF5EEE4BD8}"/>
            </a:ext>
          </a:extLst>
        </xdr:cNvPr>
        <xdr:cNvSpPr txBox="1">
          <a:spLocks noChangeArrowheads="1"/>
        </xdr:cNvSpPr>
      </xdr:nvSpPr>
      <xdr:spPr bwMode="auto">
        <a:xfrm>
          <a:off x="3257136" y="22251227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89</xdr:row>
      <xdr:rowOff>28575</xdr:rowOff>
    </xdr:from>
    <xdr:ext cx="95250" cy="294447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C6F2E091-0B67-4760-94CE-BD491AE56F59}"/>
            </a:ext>
          </a:extLst>
        </xdr:cNvPr>
        <xdr:cNvSpPr txBox="1">
          <a:spLocks noChangeArrowheads="1"/>
        </xdr:cNvSpPr>
      </xdr:nvSpPr>
      <xdr:spPr bwMode="auto">
        <a:xfrm>
          <a:off x="1799397" y="205740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E09E399E-5A29-498B-A546-924733B25502}"/>
            </a:ext>
          </a:extLst>
        </xdr:cNvPr>
        <xdr:cNvSpPr txBox="1">
          <a:spLocks noChangeArrowheads="1"/>
        </xdr:cNvSpPr>
      </xdr:nvSpPr>
      <xdr:spPr bwMode="auto">
        <a:xfrm>
          <a:off x="3257136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4042E3EF-E4C2-47DD-9984-00F9C08B1C7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3882E8A2-F1A9-48ED-89ED-1E5AE6CE0B4D}"/>
            </a:ext>
          </a:extLst>
        </xdr:cNvPr>
        <xdr:cNvSpPr txBox="1">
          <a:spLocks noChangeArrowheads="1"/>
        </xdr:cNvSpPr>
      </xdr:nvSpPr>
      <xdr:spPr bwMode="auto">
        <a:xfrm>
          <a:off x="1857375" y="51539775"/>
          <a:ext cx="95250" cy="165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BF1C140A-C1E9-4D5E-B5A2-5B9B14C42BBD}"/>
            </a:ext>
          </a:extLst>
        </xdr:cNvPr>
        <xdr:cNvSpPr txBox="1">
          <a:spLocks noChangeArrowheads="1"/>
        </xdr:cNvSpPr>
      </xdr:nvSpPr>
      <xdr:spPr bwMode="auto">
        <a:xfrm>
          <a:off x="3257136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FD74979A-2AD3-4F94-B50D-10D68ABC0FD1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1A7CE0BB-90E0-499E-BAF1-DACEB34D2AE6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A4D1C3D4-C1F3-42A7-AA8F-ADD41F887C4D}"/>
            </a:ext>
          </a:extLst>
        </xdr:cNvPr>
        <xdr:cNvSpPr txBox="1">
          <a:spLocks noChangeArrowheads="1"/>
        </xdr:cNvSpPr>
      </xdr:nvSpPr>
      <xdr:spPr bwMode="auto">
        <a:xfrm>
          <a:off x="3257136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1990154B-164B-4D10-9182-C93656383A51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EA036CF7-A61C-4495-A6A4-15B39CE2B5D2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13E77F65-34FD-435E-8944-2FF8C0E895C8}"/>
            </a:ext>
          </a:extLst>
        </xdr:cNvPr>
        <xdr:cNvSpPr txBox="1">
          <a:spLocks noChangeArrowheads="1"/>
        </xdr:cNvSpPr>
      </xdr:nvSpPr>
      <xdr:spPr bwMode="auto">
        <a:xfrm>
          <a:off x="3257136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114BEAA4-855D-4AD3-9E66-38191639E705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94EB8591-367D-42BB-96C2-44246BE660E4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E2FD3744-1867-40DC-92B3-DEC47131F70A}"/>
            </a:ext>
          </a:extLst>
        </xdr:cNvPr>
        <xdr:cNvSpPr txBox="1">
          <a:spLocks noChangeArrowheads="1"/>
        </xdr:cNvSpPr>
      </xdr:nvSpPr>
      <xdr:spPr bwMode="auto">
        <a:xfrm>
          <a:off x="3257136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BBDC7CA1-9388-4FEA-B1A1-FC3F1D7B3EDC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ACDB180D-BC9B-4392-859B-0D71CF866FBE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352E6C99-1818-434B-8162-C9C4F482CC1E}"/>
            </a:ext>
          </a:extLst>
        </xdr:cNvPr>
        <xdr:cNvSpPr txBox="1">
          <a:spLocks noChangeArrowheads="1"/>
        </xdr:cNvSpPr>
      </xdr:nvSpPr>
      <xdr:spPr bwMode="auto">
        <a:xfrm>
          <a:off x="3257136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669E275E-6E92-40F5-BF91-84C4E75ED2E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B8DAE839-62D8-44E5-80DF-7E7E70B8F47C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6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8663DC3E-5BA5-4207-B663-D566FAF90CE6}"/>
            </a:ext>
          </a:extLst>
        </xdr:cNvPr>
        <xdr:cNvSpPr txBox="1">
          <a:spLocks noChangeArrowheads="1"/>
        </xdr:cNvSpPr>
      </xdr:nvSpPr>
      <xdr:spPr bwMode="auto">
        <a:xfrm>
          <a:off x="1857375" y="205740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6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49D01C3E-D2C9-4A0F-98AE-0366150A1899}"/>
            </a:ext>
          </a:extLst>
        </xdr:cNvPr>
        <xdr:cNvSpPr txBox="1">
          <a:spLocks noChangeArrowheads="1"/>
        </xdr:cNvSpPr>
      </xdr:nvSpPr>
      <xdr:spPr bwMode="auto">
        <a:xfrm>
          <a:off x="1857375" y="205740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DD822497-8F39-40E2-AD34-1AEA1D95E767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22C5E8DE-9F5B-4F48-8E29-0ECEF145A89B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52FA1E85-606C-4556-842A-E673B87869AB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B6DEF9E4-39E9-4DFC-91AC-0AA98E0B1C4F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4A45B22E-D22D-4A06-B052-7016478A2746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299CDFD3-84DF-4F4F-85E6-EFBD4BC0EEA6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762B050A-34C4-4AA2-A0F3-7A31033C8FA5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ED4D35BA-C3A9-46CB-8871-19E6771A22E0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B503447D-3716-4A83-9EF6-1572EE0B580B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8213CB3A-F0EB-4D15-89CA-CFA71DE3E27F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7902ABC8-4497-4DC4-A99E-FCB62A6E314A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B51F1070-9F54-4C89-9262-732C8980C0F9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1DC8A3D3-45CD-4022-9EE7-876F7770C40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9A854850-1331-4766-B9B6-91F56590C7C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A9E36200-C109-413F-BE95-EC8A1663207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7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81B44051-1A5C-405B-8253-6C36110CD005}"/>
            </a:ext>
          </a:extLst>
        </xdr:cNvPr>
        <xdr:cNvSpPr txBox="1">
          <a:spLocks noChangeArrowheads="1"/>
        </xdr:cNvSpPr>
      </xdr:nvSpPr>
      <xdr:spPr bwMode="auto">
        <a:xfrm>
          <a:off x="1857375" y="205740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7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C319A05C-1BC5-48D7-A9E6-E38FF395DA34}"/>
            </a:ext>
          </a:extLst>
        </xdr:cNvPr>
        <xdr:cNvSpPr txBox="1">
          <a:spLocks noChangeArrowheads="1"/>
        </xdr:cNvSpPr>
      </xdr:nvSpPr>
      <xdr:spPr bwMode="auto">
        <a:xfrm>
          <a:off x="1857375" y="205740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6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7B4539AE-AE4D-42FD-A859-F664D1F3C3D3}"/>
            </a:ext>
          </a:extLst>
        </xdr:cNvPr>
        <xdr:cNvSpPr txBox="1">
          <a:spLocks noChangeArrowheads="1"/>
        </xdr:cNvSpPr>
      </xdr:nvSpPr>
      <xdr:spPr bwMode="auto">
        <a:xfrm>
          <a:off x="1857375" y="205740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6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79A9A94F-B668-4D7D-BBC2-9508A854E959}"/>
            </a:ext>
          </a:extLst>
        </xdr:cNvPr>
        <xdr:cNvSpPr txBox="1">
          <a:spLocks noChangeArrowheads="1"/>
        </xdr:cNvSpPr>
      </xdr:nvSpPr>
      <xdr:spPr bwMode="auto">
        <a:xfrm>
          <a:off x="1857375" y="205740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13E0C70-61E9-4A7E-B703-A14579DB5368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0829B4A5-E92C-4710-9FA9-A14D4EF87EE9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5BC9C27-97A2-40FE-9CA3-B12C194BD5DC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F918D490-831D-4FC4-9F71-746065D30EB2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469DDC92-17AB-4316-BF7F-4E3DBF808004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2680EAF1-AD4F-4AB1-8031-834384AE26CB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1542368C-2930-4B11-AAD1-265B810683F2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63FDF8C3-3E4E-4F8B-A8B3-6CE75D02F6D7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F9EE9A19-9B2F-459F-83E2-DA818D2AD486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2F2AB2B0-B8FE-49FD-A8E5-54F5E2FE3EFD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3E14A6DE-995D-422E-B422-865071630CDF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42778AD1-F323-4DBB-BE41-94F77AE64A63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62ED38D5-D134-4A5E-AADC-205609571E9B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90C3475C-6864-42FA-89D7-E75FA41A50F7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6F13370E-25B1-44CC-A5D1-6266260E1F4C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D738CB43-0719-4182-AE4D-02FACC566D2B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B53EB606-590E-4930-A06C-81F2062B75D2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5D077B14-BF96-4CA4-A658-7C006F21EA57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78462569-1911-48CC-8495-3214B818B7CE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A0582E55-92BA-4A30-ABB7-627A181223D6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4D852422-CE41-4F57-B60C-B3E5AC820CA8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326E3467-243B-4418-A802-B3DC3D621584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FFE8F903-877E-4FB0-A294-B62FDD1C2B69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50F41EB6-2897-4305-87BE-C32BA02719B2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E9C01DFA-9BFD-4DB7-B628-5D734DAE163B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A6A282C6-2B44-4EB8-B7E6-1E591E751C0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696D5DE3-FA95-4D1E-9F14-750240A711D8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E1769769-E187-4C1A-86D6-10C18CAFA869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7F5C4167-05C2-43C5-98F7-22133C70576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B10C61AD-2EC8-4631-9D8C-1969B7AB3E2A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D6A688F5-D9B8-4ACE-9D71-05F807DD015A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B8D4883-3192-4D0A-B4ED-7E2B3B25F61D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885280BA-8980-45A1-8A5E-029A4CE18BBC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515DAB05-1521-47C6-94BC-31D13EB278A5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BC9437E7-9626-4226-85E1-2D64E2B96A81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A185D25-988B-45DD-A719-E016AD451FA9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7B8B9015-7CD5-4F48-88AF-F2F870C9360A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33A3E93B-74EE-4479-8D23-65F01D0C058F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8AD52995-5461-4ED6-9A89-B1407085CBC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277C1FA7-ADB3-4631-9B47-0BD7C355EA8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06D41C58-F453-43C1-BA19-549BC10C4FA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486CA6E8-4DDC-419C-810D-969DA9327399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66BA51A6-AAEA-4797-ABF5-B4067F0274A5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46D9CF9E-D652-4E35-A733-F94140F940C8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D04724B9-940A-433B-8C9E-FBD534DEDC35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4AFE588B-5DFE-45D8-9D38-CE6BFA10C7EC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E3C7D11D-7B96-4152-8FF5-8CDD4A30A5CB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1799F719-D8CA-4B53-87C3-EA947CF5E8EC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D9C75C2C-DE83-4237-86DD-770296C3FD8F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9E749EE-1E5C-418F-BC6B-F0FADCDDB90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B8B030CD-697C-44C7-8B43-C21885E6C28A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F295F9C0-736B-4721-B25C-345DD0D76407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59E66E2-287C-4974-8D65-492268C4A6C1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5E4B1A14-AFBA-42C6-B44E-A40DA5D12C98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123832E6-57DD-4830-BCF8-54BB51C53CF8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1DD74B4-94BE-46B6-9B86-D2352D1109EE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37D76869-8450-43E2-A085-304EE107108C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EEB9F139-6DEB-4B52-9755-2B504ABCACA3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8EF52184-0D4A-4BDB-B137-4952FE0DBB75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2E74D95F-0517-4D85-A163-D5BED12413A2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84A40003-8CFA-4C89-BAB2-66A7EC5870DE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D5171BCF-7B24-4711-976A-0B9B103EE039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BC9ED387-BFA4-4463-AAC7-AF9D60402F1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4DD59C61-5361-4866-B1B8-8DEDE4AA91B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A23EF61A-3A8B-474F-85D4-D4BEF0608E7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301D53F-6DA5-4890-8FFF-ADFAA7169AB7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C984B0D7-29BC-40AA-9E8A-8838287D7E4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6B0BE040-C349-47F7-A1CB-75F67D10422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60C26E69-9AE0-41F9-8ECC-801B1DEDB308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E97E517C-684E-4A5D-B175-2D6401F222F1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3B8D7CB0-9A5D-43FB-8205-A4BE194DD7EC}"/>
            </a:ext>
          </a:extLst>
        </xdr:cNvPr>
        <xdr:cNvSpPr txBox="1">
          <a:spLocks noChangeArrowheads="1"/>
        </xdr:cNvSpPr>
      </xdr:nvSpPr>
      <xdr:spPr bwMode="auto">
        <a:xfrm>
          <a:off x="1857375" y="517017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95250" cy="161585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74A8EB8F-B4E3-4827-8E67-7F287476F72A}"/>
            </a:ext>
          </a:extLst>
        </xdr:cNvPr>
        <xdr:cNvSpPr txBox="1">
          <a:spLocks noChangeArrowheads="1"/>
        </xdr:cNvSpPr>
      </xdr:nvSpPr>
      <xdr:spPr bwMode="auto">
        <a:xfrm>
          <a:off x="571500" y="2524125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95250" cy="16158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ECD6E91B-7E2B-4E98-B782-B1BB8F6D8882}"/>
            </a:ext>
          </a:extLst>
        </xdr:cNvPr>
        <xdr:cNvSpPr txBox="1">
          <a:spLocks noChangeArrowheads="1"/>
        </xdr:cNvSpPr>
      </xdr:nvSpPr>
      <xdr:spPr bwMode="auto">
        <a:xfrm>
          <a:off x="571500" y="517017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95250" cy="161585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54FB57E0-E0B0-4841-A83D-7DCD1681A666}"/>
            </a:ext>
          </a:extLst>
        </xdr:cNvPr>
        <xdr:cNvSpPr txBox="1">
          <a:spLocks noChangeArrowheads="1"/>
        </xdr:cNvSpPr>
      </xdr:nvSpPr>
      <xdr:spPr bwMode="auto">
        <a:xfrm>
          <a:off x="571500" y="517017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201</xdr:row>
      <xdr:rowOff>0</xdr:rowOff>
    </xdr:from>
    <xdr:ext cx="95250" cy="161925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E96D266C-8D19-40D6-926F-E955472850DE}"/>
            </a:ext>
          </a:extLst>
        </xdr:cNvPr>
        <xdr:cNvSpPr txBox="1">
          <a:spLocks noChangeArrowheads="1"/>
        </xdr:cNvSpPr>
      </xdr:nvSpPr>
      <xdr:spPr bwMode="auto">
        <a:xfrm>
          <a:off x="1876425" y="5137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8ED71155-4ACB-4358-8840-2A32304C279C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CCF82DD7-A6C8-4B86-B4A0-CD6B4B106DAE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855977B6-5B8C-4DCE-9E1F-B5C84059BC0C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620A0355-D460-4460-9D85-A00ABA909336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201</xdr:row>
      <xdr:rowOff>0</xdr:rowOff>
    </xdr:from>
    <xdr:ext cx="95250" cy="161925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813BF810-7FC8-4D97-800C-9DD005EA5786}"/>
            </a:ext>
          </a:extLst>
        </xdr:cNvPr>
        <xdr:cNvSpPr txBox="1">
          <a:spLocks noChangeArrowheads="1"/>
        </xdr:cNvSpPr>
      </xdr:nvSpPr>
      <xdr:spPr bwMode="auto">
        <a:xfrm>
          <a:off x="1905000" y="5137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2A5F3B1F-9745-4B5E-88BB-3F5E7EF6230C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9000049D-21CE-436F-917C-8EA9430C4670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202</xdr:row>
      <xdr:rowOff>2597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C73E8739-2E20-4B43-B73B-10757A567559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202</xdr:row>
      <xdr:rowOff>2597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BCEDEAC8-0125-4A31-B5C3-403F0A247A75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202</xdr:row>
      <xdr:rowOff>2597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A588EBFA-12D4-438A-B64E-14EDA6E8A809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2E5A8F9C-C351-4298-BA5F-6F213E7A9E34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A44E4F5B-CE79-4B65-B404-89CE856D5C8C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2C6E5F25-8C62-41F3-ACB5-F57A41720434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9D96884C-3D60-4F19-9A17-A140B63677A7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9B15C053-2843-4CB7-ACE7-3C5943563F74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549A1D87-9B92-40BC-9436-FD05EE6C244B}"/>
            </a:ext>
          </a:extLst>
        </xdr:cNvPr>
        <xdr:cNvSpPr txBox="1">
          <a:spLocks noChangeArrowheads="1"/>
        </xdr:cNvSpPr>
      </xdr:nvSpPr>
      <xdr:spPr bwMode="auto">
        <a:xfrm>
          <a:off x="1857375" y="513778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201</xdr:row>
      <xdr:rowOff>0</xdr:rowOff>
    </xdr:from>
    <xdr:to>
      <xdr:col>1</xdr:col>
      <xdr:colOff>2780886</xdr:colOff>
      <xdr:row>202</xdr:row>
      <xdr:rowOff>122769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62CBBBFC-A0F0-45EF-8390-07D93D64CF64}"/>
            </a:ext>
          </a:extLst>
        </xdr:cNvPr>
        <xdr:cNvSpPr txBox="1">
          <a:spLocks noChangeArrowheads="1"/>
        </xdr:cNvSpPr>
      </xdr:nvSpPr>
      <xdr:spPr bwMode="auto">
        <a:xfrm>
          <a:off x="3257136" y="51863625"/>
          <a:ext cx="95250" cy="286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AEAE5115-DF7B-4EBF-B17D-5FA310D8953B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D90DFDDF-B3A9-42CD-BEB5-57C4B0B94EEE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43261F11-ABB6-4EFD-B6DE-8D2D80953D5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9F9AFF36-3CD7-405A-8770-D1884283E4DF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6451511-CA17-4801-8889-8F727C15D181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B80A4F95-B8B9-4700-93D2-21E12A75A22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31E176AE-9BF3-4737-AA2F-C51DA9E2667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3D1BB524-CE31-4D0F-94CA-99A82908179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6F444C65-D32D-463F-B76C-4187CC33AD57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2F64B13A-0590-4DD0-9A6B-A930CC6265E7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D27BAD5D-CDF6-4FDF-B88C-4C25BF4048D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20EC8311-6939-4E60-B35D-5B06213AE51A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E2A0855E-D592-4CEE-930C-16DD5A7D51EE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8A652654-135D-486A-9BBC-928B40639DE1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A6599EA5-17E6-41E1-AFFE-537AA77BED2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A23A027F-23EA-47CB-AE66-6CB2FA67C223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48F320FF-B3D6-4198-8BBB-60E7232C6B3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DA85C21A-4CB6-4378-94DC-86B0EF9462BF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C5AE9211-E0F2-4E8B-99CA-1DF2A66C8EC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F35B991B-DE90-4A2D-8190-38C8031B2A4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5DD806C2-7FD0-4A60-801E-79BF275B0A8D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2F5B9FA9-62D8-4BA7-8372-4372C6992413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308C723C-8ADC-4569-8F7D-F497D688351B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B1338583-EBA3-44BC-9B4E-7473C4A31B5F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6242CA4A-E74B-4E40-AA61-25B74B7D8B2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91C0B353-F335-4DF7-BB18-2413AA5E0CA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56B15C2D-2804-4F60-A3DC-F73966B9241D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598EFF44-3C53-4F99-AD8F-E6BD6A53578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DA0E7E8E-3399-429A-82A5-25B876F14A87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523256E9-D5F2-472B-AFED-6194638E60B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1BAAB0B5-6AD8-4BD4-BAC8-AF7C3E69EFEE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201</xdr:row>
      <xdr:rowOff>0</xdr:rowOff>
    </xdr:from>
    <xdr:to>
      <xdr:col>1</xdr:col>
      <xdr:colOff>1419225</xdr:colOff>
      <xdr:row>201</xdr:row>
      <xdr:rowOff>126724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B53BAF15-BCDE-482A-803F-6C4230B971B6}"/>
            </a:ext>
          </a:extLst>
        </xdr:cNvPr>
        <xdr:cNvSpPr txBox="1">
          <a:spLocks noChangeArrowheads="1"/>
        </xdr:cNvSpPr>
      </xdr:nvSpPr>
      <xdr:spPr bwMode="auto">
        <a:xfrm>
          <a:off x="1895475" y="51863625"/>
          <a:ext cx="95250" cy="12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52F0AD36-2D2B-44B6-A5C8-0AE9DCBB9A8D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80A3682C-EC3D-4751-B60B-D4541DA7BF9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EC29C0D7-F1A6-466D-AA6B-4B572B27957E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AAF06977-F1EC-4252-8300-3280F4FDE43D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D7649DC1-B3E8-4A35-A070-6B5C3F14ACB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195FFEDF-FBD0-4006-90EA-6B30D108A8B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6271F4F-AB73-4CB7-9680-2C604623DEA1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92598637-D880-42EB-B414-01B774606143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D3A0B9DF-0D35-42F2-A199-6E89083B9248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7E020328-730A-4375-8571-87DDFBEE2FE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EBDCC444-3C92-405A-B0C6-B727D7A69EE7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E229D273-45F5-4E6E-9648-3A80AAE00A6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6C0E7493-20DC-4589-8AED-8F1B88AAB66A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B924E99C-F91B-40B5-A0C9-A2EE2CBBD21E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D1BD3694-FC7E-453E-85F1-284BBFE20DF3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7D335292-8CDB-46B0-8485-F254E6138AA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1157E37-0F8E-4D3B-9350-9468E93A08E7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323AAB1-7FF7-4CE9-BC6F-94EBFD8D8B5D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0C75A013-C0CB-4F35-A2D4-C7C61325BFB7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89E92A88-C737-4B2F-A307-3279F2B39A6D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487CFCB5-BEBC-4AFA-AB73-32D3778343A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C603E5C3-76B2-4497-BB0E-AD085CA9475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3DF8BBFE-61B1-4691-9602-AE016990985C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8ACAE8C6-17E7-4B24-948C-DC4346DDDECA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C9C69A4E-9262-40C4-9D65-6500E66DD60A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B70B089D-2033-4C3B-ACFC-FEE4665F96A9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3EBB5B81-C660-4173-83A6-434DB9798FDA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89B6A741-528C-4F13-96CB-31996C3E043C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76753C3E-5DD1-49CC-86F4-79DBFB58875E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2BEBD1B9-F49C-4EED-A6E8-CB1E18D8DDBC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3D10230-85EC-4FEB-A155-CAE74CD6ED9C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5FB3DC10-255A-48BC-9C6C-C2FC46E37A5B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632E8CB3-9D7A-4BC0-B8C1-2FD660DF96BC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92499F2D-D57C-42F5-8BCB-E2494983FD8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101D59BA-39BB-44F0-B7B2-58AC36263D6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A4A6EC41-2BAB-44BD-8A08-B12712D6E429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7E144A92-E56A-4BD3-8801-4986D75284CD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2B2E591E-A691-4A36-856F-C51352044C2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0B7B5E05-26AE-483D-8404-975DC3631479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58FA4E2B-25B0-4FBE-A1B2-BA71D37E9A49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6D63A676-4365-4BAA-B3AF-383F3822392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358295EA-6833-489F-9975-49B4B1CEFFD5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39321BF6-4E14-4578-BC60-6FA39356B66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C66D4DF0-928F-49EB-BE5B-3E6523D596F9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2FA66DE2-CD87-48D8-A88F-5F23E30207BB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E3880F74-F476-42B8-AF2A-C4DDAB54FC2F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29C4C80C-F55F-4A40-B7C5-1173E5BF9979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5D86BF1B-6064-47CC-A71A-C649A48826F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28C38E2-8AD6-4750-A850-9AAC64D395A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6BA6C0A4-0E3A-4614-A243-B26E308F158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7850B5FB-BDAD-4028-B738-2CE2A4380B1E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905D24D5-2562-4326-8D58-D48DB8F2D1BC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505B3936-38E7-40DD-9793-31D2AAFDF0C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6D19BCA6-A2E7-469B-809D-A364A8DD8CC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E28C9022-C96A-499C-BC8A-439FEF0C6957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65616DA0-A27A-406D-8F4B-24638A1727CD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BD623976-953A-4B17-86D3-CC17499577DD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52740551-0E01-4110-8B4E-03627AA08E7E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51DE443C-3053-4C32-9825-798929F569B4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1EAE4418-ACAB-4B3D-BB94-E256465567D5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A8AA821-E7AB-4B78-9D7A-AEFFAD1E7275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38B8C04E-B63B-45EB-B925-3319E6C0A2C5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6BC422CC-2572-4027-8C56-7D544D9A252D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4F33029A-5728-45D7-B3F7-6172752F45EE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7F64F116-A2A3-4D61-A24E-D3F5D575371B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9D7C89AA-0BB7-4240-A797-FA9EF175AC61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F480F33D-E742-425B-8881-6AA318FA1716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D7269264-AC80-4850-A87D-BAD18E8D49A0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1CA9FA58-1CB6-4831-9A01-AF4389A68117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EA9D3247-4522-48E0-9DEA-1AF7F33E2B45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DAE4A7C6-90C4-429C-B4E6-C427A9C501A2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C0182484-2071-40AB-A01B-07E38EAAB8A9}"/>
            </a:ext>
          </a:extLst>
        </xdr:cNvPr>
        <xdr:cNvSpPr txBox="1">
          <a:spLocks noChangeArrowheads="1"/>
        </xdr:cNvSpPr>
      </xdr:nvSpPr>
      <xdr:spPr bwMode="auto">
        <a:xfrm>
          <a:off x="1857375" y="51863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74</xdr:row>
      <xdr:rowOff>0</xdr:rowOff>
    </xdr:from>
    <xdr:ext cx="95250" cy="161925"/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87F808D-FEFA-4633-945E-E9296FBC07F8}"/>
            </a:ext>
          </a:extLst>
        </xdr:cNvPr>
        <xdr:cNvSpPr txBox="1">
          <a:spLocks noChangeArrowheads="1"/>
        </xdr:cNvSpPr>
      </xdr:nvSpPr>
      <xdr:spPr bwMode="auto">
        <a:xfrm>
          <a:off x="1876425" y="175926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D060094F-D807-46A9-99E3-33A3C62378A4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40BA5448-D340-43C8-B9FE-9482E47FFA50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1907A32E-C71F-45C4-806E-5913FA08FE01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C908D50E-BD81-4802-A857-AFA95BABEB6F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1925"/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BF99E97E-7CF9-43F5-8E07-1B8CFC051BC4}"/>
            </a:ext>
          </a:extLst>
        </xdr:cNvPr>
        <xdr:cNvSpPr txBox="1">
          <a:spLocks noChangeArrowheads="1"/>
        </xdr:cNvSpPr>
      </xdr:nvSpPr>
      <xdr:spPr bwMode="auto">
        <a:xfrm>
          <a:off x="1905000" y="175926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7C7091F9-BCA4-4ECE-8788-3ECEC2585E0C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D225A2D4-DF1D-48DD-983A-896FBEFDDC18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8249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68340026-E5FA-4F1C-8FED-865D88F05F19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6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8249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893AF45C-E14A-4E8B-9C30-8222D1AF6953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6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8249"/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6A0E0FBE-C23A-459E-9C93-6C627D3B9100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6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590ED35C-290E-46FD-B7A6-85904CE2C2CA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85BBCBF6-E0C5-4FAD-B116-0BAAE751A00B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DC1766FF-3CF8-4C08-B577-A410FBF72311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665A3503-2617-4991-97BC-D2C3636AB469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E874AD15-E82D-4011-925D-03932BF4CD20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944AFE78-BBBB-47E6-89F2-EAC3CE43A522}"/>
            </a:ext>
          </a:extLst>
        </xdr:cNvPr>
        <xdr:cNvSpPr txBox="1">
          <a:spLocks noChangeArrowheads="1"/>
        </xdr:cNvSpPr>
      </xdr:nvSpPr>
      <xdr:spPr bwMode="auto">
        <a:xfrm>
          <a:off x="1857375" y="1759267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119932</xdr:colOff>
      <xdr:row>0</xdr:row>
      <xdr:rowOff>25117</xdr:rowOff>
    </xdr:from>
    <xdr:to>
      <xdr:col>1</xdr:col>
      <xdr:colOff>312813</xdr:colOff>
      <xdr:row>4</xdr:row>
      <xdr:rowOff>55367</xdr:rowOff>
    </xdr:to>
    <xdr:pic>
      <xdr:nvPicPr>
        <xdr:cNvPr id="277" name="Imagen 5">
          <a:extLst>
            <a:ext uri="{FF2B5EF4-FFF2-40B4-BE49-F238E27FC236}">
              <a16:creationId xmlns:a16="http://schemas.microsoft.com/office/drawing/2014/main" id="{1609B76A-CF29-4281-AFD0-399670054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32" y="25117"/>
          <a:ext cx="764381" cy="79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247</xdr:row>
      <xdr:rowOff>0</xdr:rowOff>
    </xdr:from>
    <xdr:ext cx="95250" cy="294447"/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1FBEA652-9908-40A7-A4D3-FB284A5CA846}"/>
            </a:ext>
          </a:extLst>
        </xdr:cNvPr>
        <xdr:cNvSpPr txBox="1">
          <a:spLocks noChangeArrowheads="1"/>
        </xdr:cNvSpPr>
      </xdr:nvSpPr>
      <xdr:spPr bwMode="auto">
        <a:xfrm>
          <a:off x="7096125" y="95898527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7"/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4612A77F-2B47-4825-B4FE-0F1F98A68FFE}"/>
            </a:ext>
          </a:extLst>
        </xdr:cNvPr>
        <xdr:cNvSpPr txBox="1">
          <a:spLocks noChangeArrowheads="1"/>
        </xdr:cNvSpPr>
      </xdr:nvSpPr>
      <xdr:spPr bwMode="auto">
        <a:xfrm>
          <a:off x="7096125" y="948690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6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5FFCBC7D-CB29-4D4E-B2A3-E9C72B9C68CF}"/>
            </a:ext>
          </a:extLst>
        </xdr:cNvPr>
        <xdr:cNvSpPr txBox="1">
          <a:spLocks noChangeArrowheads="1"/>
        </xdr:cNvSpPr>
      </xdr:nvSpPr>
      <xdr:spPr bwMode="auto">
        <a:xfrm>
          <a:off x="7096125" y="948690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6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C9DD2E66-DE53-4382-912B-21832BAFBAAD}"/>
            </a:ext>
          </a:extLst>
        </xdr:cNvPr>
        <xdr:cNvSpPr txBox="1">
          <a:spLocks noChangeArrowheads="1"/>
        </xdr:cNvSpPr>
      </xdr:nvSpPr>
      <xdr:spPr bwMode="auto">
        <a:xfrm>
          <a:off x="7096125" y="948690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7"/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401BF147-CFB3-4C25-B1A7-5E939F475F0F}"/>
            </a:ext>
          </a:extLst>
        </xdr:cNvPr>
        <xdr:cNvSpPr txBox="1">
          <a:spLocks noChangeArrowheads="1"/>
        </xdr:cNvSpPr>
      </xdr:nvSpPr>
      <xdr:spPr bwMode="auto">
        <a:xfrm>
          <a:off x="7096125" y="948690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7"/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C531F7BC-8A2B-437D-BE4F-86B0678D927D}"/>
            </a:ext>
          </a:extLst>
        </xdr:cNvPr>
        <xdr:cNvSpPr txBox="1">
          <a:spLocks noChangeArrowheads="1"/>
        </xdr:cNvSpPr>
      </xdr:nvSpPr>
      <xdr:spPr bwMode="auto">
        <a:xfrm>
          <a:off x="7096125" y="948690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6"/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F1663C50-CB51-4BEA-AE38-67A7B33C4E92}"/>
            </a:ext>
          </a:extLst>
        </xdr:cNvPr>
        <xdr:cNvSpPr txBox="1">
          <a:spLocks noChangeArrowheads="1"/>
        </xdr:cNvSpPr>
      </xdr:nvSpPr>
      <xdr:spPr bwMode="auto">
        <a:xfrm>
          <a:off x="7096125" y="948690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6"/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A4F2121F-B4C7-4722-8594-6A086ADF3914}"/>
            </a:ext>
          </a:extLst>
        </xdr:cNvPr>
        <xdr:cNvSpPr txBox="1">
          <a:spLocks noChangeArrowheads="1"/>
        </xdr:cNvSpPr>
      </xdr:nvSpPr>
      <xdr:spPr bwMode="auto">
        <a:xfrm>
          <a:off x="7096125" y="948690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7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437E6543-8998-47BE-919C-C6001E2583CE}"/>
            </a:ext>
          </a:extLst>
        </xdr:cNvPr>
        <xdr:cNvSpPr txBox="1">
          <a:spLocks noChangeArrowheads="1"/>
        </xdr:cNvSpPr>
      </xdr:nvSpPr>
      <xdr:spPr bwMode="auto">
        <a:xfrm>
          <a:off x="7096125" y="9661290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190500</xdr:colOff>
      <xdr:row>291</xdr:row>
      <xdr:rowOff>106680</xdr:rowOff>
    </xdr:from>
    <xdr:to>
      <xdr:col>1</xdr:col>
      <xdr:colOff>2628900</xdr:colOff>
      <xdr:row>291</xdr:row>
      <xdr:rowOff>144780</xdr:rowOff>
    </xdr:to>
    <xdr:sp macro="" textlink="">
      <xdr:nvSpPr>
        <xdr:cNvPr id="287" name="Line 9">
          <a:extLst>
            <a:ext uri="{FF2B5EF4-FFF2-40B4-BE49-F238E27FC236}">
              <a16:creationId xmlns:a16="http://schemas.microsoft.com/office/drawing/2014/main" id="{B4B71F63-BE32-4194-B14F-85EF46968D23}"/>
            </a:ext>
          </a:extLst>
        </xdr:cNvPr>
        <xdr:cNvSpPr>
          <a:spLocks noChangeShapeType="1"/>
        </xdr:cNvSpPr>
      </xdr:nvSpPr>
      <xdr:spPr bwMode="auto">
        <a:xfrm>
          <a:off x="190500" y="147839430"/>
          <a:ext cx="300990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1318260</xdr:colOff>
      <xdr:row>290</xdr:row>
      <xdr:rowOff>0</xdr:rowOff>
    </xdr:from>
    <xdr:to>
      <xdr:col>1</xdr:col>
      <xdr:colOff>1417320</xdr:colOff>
      <xdr:row>291</xdr:row>
      <xdr:rowOff>38099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D75D6573-FF0C-4DE3-A1CF-89BF4084D20F}"/>
            </a:ext>
          </a:extLst>
        </xdr:cNvPr>
        <xdr:cNvSpPr txBox="1">
          <a:spLocks noChangeArrowheads="1"/>
        </xdr:cNvSpPr>
      </xdr:nvSpPr>
      <xdr:spPr bwMode="auto">
        <a:xfrm>
          <a:off x="1889760" y="147570825"/>
          <a:ext cx="9906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291</xdr:row>
      <xdr:rowOff>160020</xdr:rowOff>
    </xdr:from>
    <xdr:to>
      <xdr:col>5</xdr:col>
      <xdr:colOff>678180</xdr:colOff>
      <xdr:row>292</xdr:row>
      <xdr:rowOff>0</xdr:rowOff>
    </xdr:to>
    <xdr:sp macro="" textlink="">
      <xdr:nvSpPr>
        <xdr:cNvPr id="289" name="Line 4">
          <a:extLst>
            <a:ext uri="{FF2B5EF4-FFF2-40B4-BE49-F238E27FC236}">
              <a16:creationId xmlns:a16="http://schemas.microsoft.com/office/drawing/2014/main" id="{A3AAC099-20E9-4A17-8AF1-A18122EB5FE9}"/>
            </a:ext>
          </a:extLst>
        </xdr:cNvPr>
        <xdr:cNvSpPr>
          <a:spLocks noChangeShapeType="1"/>
        </xdr:cNvSpPr>
      </xdr:nvSpPr>
      <xdr:spPr bwMode="auto">
        <a:xfrm>
          <a:off x="3552825" y="147892770"/>
          <a:ext cx="3183255" cy="1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1668780</xdr:colOff>
      <xdr:row>301</xdr:row>
      <xdr:rowOff>99060</xdr:rowOff>
    </xdr:from>
    <xdr:to>
      <xdr:col>3</xdr:col>
      <xdr:colOff>327660</xdr:colOff>
      <xdr:row>301</xdr:row>
      <xdr:rowOff>99060</xdr:rowOff>
    </xdr:to>
    <xdr:sp macro="" textlink="">
      <xdr:nvSpPr>
        <xdr:cNvPr id="290" name="Line 4">
          <a:extLst>
            <a:ext uri="{FF2B5EF4-FFF2-40B4-BE49-F238E27FC236}">
              <a16:creationId xmlns:a16="http://schemas.microsoft.com/office/drawing/2014/main" id="{10AF1F3B-F7D5-455C-9D1A-D104E306D2EB}"/>
            </a:ext>
          </a:extLst>
        </xdr:cNvPr>
        <xdr:cNvSpPr>
          <a:spLocks noChangeShapeType="1"/>
        </xdr:cNvSpPr>
      </xdr:nvSpPr>
      <xdr:spPr bwMode="auto">
        <a:xfrm>
          <a:off x="2240280" y="149403435"/>
          <a:ext cx="260223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2685636</xdr:colOff>
      <xdr:row>224</xdr:row>
      <xdr:rowOff>0</xdr:rowOff>
    </xdr:from>
    <xdr:ext cx="95250" cy="294447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CC00A4CC-CE69-43FC-A5EA-35D64FE165F1}"/>
            </a:ext>
          </a:extLst>
        </xdr:cNvPr>
        <xdr:cNvSpPr txBox="1">
          <a:spLocks noChangeArrowheads="1"/>
        </xdr:cNvSpPr>
      </xdr:nvSpPr>
      <xdr:spPr bwMode="auto">
        <a:xfrm>
          <a:off x="3257136" y="81495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6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2B854144-39A6-40A8-BDC7-F33423C0BC48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6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8A6409F1-0FD5-4D27-82F0-8AEA041AC1A8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7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615006C0-D36D-48DE-943F-075C7245D561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7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6658C798-3341-4BA0-9363-5544621CB021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6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BC57D80E-A452-4900-8878-E99CC8716035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6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ACB43928-A30A-470F-86A0-311B4EB65113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224</xdr:row>
      <xdr:rowOff>0</xdr:rowOff>
    </xdr:from>
    <xdr:ext cx="95250" cy="161925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83C6FF76-9A54-496D-8D14-7AD64AB64D5F}"/>
            </a:ext>
          </a:extLst>
        </xdr:cNvPr>
        <xdr:cNvSpPr txBox="1">
          <a:spLocks noChangeArrowheads="1"/>
        </xdr:cNvSpPr>
      </xdr:nvSpPr>
      <xdr:spPr bwMode="auto">
        <a:xfrm>
          <a:off x="187642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337CC5F2-2F98-4781-AB73-17FCFE9E7E17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69515FD8-03D6-4ABF-A162-F143FE91C3B9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F0B0F05B-C0FB-4258-B94D-0C5BE322BF5F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C0648763-B7CA-4ED0-8316-F5D5C1E9DA7D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224</xdr:row>
      <xdr:rowOff>0</xdr:rowOff>
    </xdr:from>
    <xdr:ext cx="95250" cy="161925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A3354BE3-2F49-480A-871E-22476DE9ED44}"/>
            </a:ext>
          </a:extLst>
        </xdr:cNvPr>
        <xdr:cNvSpPr txBox="1">
          <a:spLocks noChangeArrowheads="1"/>
        </xdr:cNvSpPr>
      </xdr:nvSpPr>
      <xdr:spPr bwMode="auto">
        <a:xfrm>
          <a:off x="1905000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2AD6296C-43B9-45AA-9A2B-B8CAC624767E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54288484-5CB8-452D-9CDE-66EF1B54A11E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DD2C328D-8F86-40FD-AD36-3029C4FFF4D1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E7D331A9-FD52-4044-8FA8-3F002DA124B6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49785616-8D85-4704-B490-ACC3CFEAEEC8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5FE3C309-2492-4153-9C61-75A2A4C6983A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265A2821-A731-409D-86A5-3B909C17B458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B4AA4F4E-8E1B-4FEC-B8F7-647750914C37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EB8EA45F-50AA-42AB-A14A-3F9F359335C2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C5344608-F77B-4C81-8716-16376EC89C99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F782A971-28D7-4730-B96D-7A841CCE55A3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224</xdr:row>
      <xdr:rowOff>0</xdr:rowOff>
    </xdr:from>
    <xdr:ext cx="95250" cy="161585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E814B1BA-C6DE-4392-A7D1-0E9C4ECCF449}"/>
            </a:ext>
          </a:extLst>
        </xdr:cNvPr>
        <xdr:cNvSpPr txBox="1">
          <a:spLocks noChangeArrowheads="1"/>
        </xdr:cNvSpPr>
      </xdr:nvSpPr>
      <xdr:spPr bwMode="auto">
        <a:xfrm>
          <a:off x="571500" y="814959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224</xdr:row>
      <xdr:rowOff>0</xdr:rowOff>
    </xdr:from>
    <xdr:ext cx="95250" cy="161925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BEB17B45-2721-4013-A9E8-F408E008AFF5}"/>
            </a:ext>
          </a:extLst>
        </xdr:cNvPr>
        <xdr:cNvSpPr txBox="1">
          <a:spLocks noChangeArrowheads="1"/>
        </xdr:cNvSpPr>
      </xdr:nvSpPr>
      <xdr:spPr bwMode="auto">
        <a:xfrm>
          <a:off x="187642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D4755AA2-D138-4FD0-87E7-DA6DB5BDC602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6488C1E1-F71D-4510-AF2C-BD6E1F7A994E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53C9C6D6-9CB1-4EE0-91C5-70A99F08CCB3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A7CAF8DD-B77C-4711-AD6E-8D85048D0546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224</xdr:row>
      <xdr:rowOff>0</xdr:rowOff>
    </xdr:from>
    <xdr:ext cx="95250" cy="161925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95DA9115-D13C-4655-93AF-61C239A66ACC}"/>
            </a:ext>
          </a:extLst>
        </xdr:cNvPr>
        <xdr:cNvSpPr txBox="1">
          <a:spLocks noChangeArrowheads="1"/>
        </xdr:cNvSpPr>
      </xdr:nvSpPr>
      <xdr:spPr bwMode="auto">
        <a:xfrm>
          <a:off x="1905000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0A103425-6132-4D00-A556-488D3B56CAF1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E17B81C0-FF4A-4192-9C9A-A7AE2FC60727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D7104A26-795A-4C7A-BD4C-84B4195B61E9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8D9C8029-D992-4683-9474-A8743682ABFA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96E21E26-7CA8-48C4-B336-6B834FE214CF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B0020468-F69F-4E9F-905E-A1166E3E2B82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E831E113-A061-4C40-9696-4DCD7ADA4BC8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27FF437-97AC-4433-8C59-A135783A55D1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7F25291A-8DDB-4EDA-B453-A63A93579A88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86ED8123-0FD9-4ACF-870F-B1E5900B3EA1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90B70599-6D56-4386-A17A-9381589ED0AB}"/>
            </a:ext>
          </a:extLst>
        </xdr:cNvPr>
        <xdr:cNvSpPr txBox="1">
          <a:spLocks noChangeArrowheads="1"/>
        </xdr:cNvSpPr>
      </xdr:nvSpPr>
      <xdr:spPr bwMode="auto">
        <a:xfrm>
          <a:off x="1857375" y="81495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95250" cy="161585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C15FF090-B38F-4DAD-958A-95C2E1264159}"/>
            </a:ext>
          </a:extLst>
        </xdr:cNvPr>
        <xdr:cNvSpPr txBox="1">
          <a:spLocks noChangeArrowheads="1"/>
        </xdr:cNvSpPr>
      </xdr:nvSpPr>
      <xdr:spPr bwMode="auto">
        <a:xfrm>
          <a:off x="571500" y="58778775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72943F90-B631-417E-9425-DBE40375C38D}"/>
            </a:ext>
          </a:extLst>
        </xdr:cNvPr>
        <xdr:cNvSpPr txBox="1">
          <a:spLocks noChangeArrowheads="1"/>
        </xdr:cNvSpPr>
      </xdr:nvSpPr>
      <xdr:spPr bwMode="auto">
        <a:xfrm>
          <a:off x="3257136" y="67408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910B31B7-AF2E-42ED-8C07-F8D59558A914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5123770A-0FC8-44C9-9F56-587D05E93142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A284DA7D-672C-4622-8AE7-22761A914A46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390E99F8-0AA9-417C-92D5-08E8ACFE612F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BA284D7B-A22A-46B8-910E-596D50E73996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93732495-0BDC-4BE4-9615-137ECC2032B4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204</xdr:row>
      <xdr:rowOff>0</xdr:rowOff>
    </xdr:from>
    <xdr:ext cx="95250" cy="161925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CF3D155F-186E-46D2-8BE4-E31E6DCE7EFA}"/>
            </a:ext>
          </a:extLst>
        </xdr:cNvPr>
        <xdr:cNvSpPr txBox="1">
          <a:spLocks noChangeArrowheads="1"/>
        </xdr:cNvSpPr>
      </xdr:nvSpPr>
      <xdr:spPr bwMode="auto">
        <a:xfrm>
          <a:off x="187642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C68331C7-E183-449F-9106-DC676C6D918A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456EA852-0A07-42F1-B65F-345D1B6E8A64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7D29E8DE-8F4A-421E-8AAF-0C207148C971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C7D4F23F-3AFD-46DC-A3C4-1E1D631F3D25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204</xdr:row>
      <xdr:rowOff>0</xdr:rowOff>
    </xdr:from>
    <xdr:ext cx="95250" cy="161925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4411EF48-D7D4-45F1-AC0F-41D79FFAAFAE}"/>
            </a:ext>
          </a:extLst>
        </xdr:cNvPr>
        <xdr:cNvSpPr txBox="1">
          <a:spLocks noChangeArrowheads="1"/>
        </xdr:cNvSpPr>
      </xdr:nvSpPr>
      <xdr:spPr bwMode="auto">
        <a:xfrm>
          <a:off x="1905000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2174B178-1425-4301-8ED0-81E7DB902255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BA8DC644-84CC-44F3-A668-94A3E6882795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36F7475B-78FC-4D8E-91BE-803CE2C7B936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715F3DE6-79EB-4D86-9902-3D74343296F5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3B5EE40D-AE1C-4BB9-AE4E-BC157C98AED7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64B7FB40-2CD3-4DC3-81D4-8C97C9964153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7FF0FF46-68CE-4EE7-A7DE-ECA523A1B5E1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B77D3816-66E1-4194-8D11-2BA4C1452AC2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4666406F-DB0E-4FE1-8D8D-710E71573A49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EB64A595-D55C-4FBF-AEA8-1EE2B4CF442A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3744866-FBA3-4302-9079-F94D60CC030C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95250" cy="161585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447AA0C9-B3A9-4F7E-9A04-434DCEC893D2}"/>
            </a:ext>
          </a:extLst>
        </xdr:cNvPr>
        <xdr:cNvSpPr txBox="1">
          <a:spLocks noChangeArrowheads="1"/>
        </xdr:cNvSpPr>
      </xdr:nvSpPr>
      <xdr:spPr bwMode="auto">
        <a:xfrm>
          <a:off x="571500" y="67408425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204</xdr:row>
      <xdr:rowOff>0</xdr:rowOff>
    </xdr:from>
    <xdr:ext cx="95250" cy="161925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E861F3A1-38BA-4069-ACB3-0B5C71490553}"/>
            </a:ext>
          </a:extLst>
        </xdr:cNvPr>
        <xdr:cNvSpPr txBox="1">
          <a:spLocks noChangeArrowheads="1"/>
        </xdr:cNvSpPr>
      </xdr:nvSpPr>
      <xdr:spPr bwMode="auto">
        <a:xfrm>
          <a:off x="187642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F1BA2A57-9756-4E63-877C-994A7FB408D1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1E8FCFF7-44D8-4CB6-92D0-C8AE2903FFF6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4CC12596-0471-4FF3-9B8C-6DB200ABBB03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80540BF3-FCA9-4490-9BB9-3BE298952450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204</xdr:row>
      <xdr:rowOff>0</xdr:rowOff>
    </xdr:from>
    <xdr:ext cx="95250" cy="161925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13065A8F-BFBE-41B7-90C2-C097E8BE6B23}"/>
            </a:ext>
          </a:extLst>
        </xdr:cNvPr>
        <xdr:cNvSpPr txBox="1">
          <a:spLocks noChangeArrowheads="1"/>
        </xdr:cNvSpPr>
      </xdr:nvSpPr>
      <xdr:spPr bwMode="auto">
        <a:xfrm>
          <a:off x="1905000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70A7126F-6004-45B6-B2B4-DA487C7626E2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5A452144-CC7C-43E4-AD23-B359E781E0E4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190F5E5D-0CC0-4C04-8668-E7943AA12FD9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3A330FF7-1104-4169-98B7-93F0D8F3BC40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D3F9C1D7-646A-48DD-AF79-8DBC4B944129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D9A0B241-DA8C-4882-BAE5-AD3060F19053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68E62627-9C00-4A84-88F7-3B15B1D861E3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7EEA3175-749D-42AF-9AB0-36EBDF031F0B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5DFB52F5-2DBD-4BAE-89E3-D388E65E92EC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367B5F13-7C5F-422A-9C44-D8D8135E13F4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E56770E6-1B55-4A89-B913-1A933A096BF4}"/>
            </a:ext>
          </a:extLst>
        </xdr:cNvPr>
        <xdr:cNvSpPr txBox="1">
          <a:spLocks noChangeArrowheads="1"/>
        </xdr:cNvSpPr>
      </xdr:nvSpPr>
      <xdr:spPr bwMode="auto">
        <a:xfrm>
          <a:off x="1857375" y="674084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8F3BEC38-9421-4E53-9ABE-8D9209D07486}"/>
            </a:ext>
          </a:extLst>
        </xdr:cNvPr>
        <xdr:cNvSpPr txBox="1">
          <a:spLocks noChangeArrowheads="1"/>
        </xdr:cNvSpPr>
      </xdr:nvSpPr>
      <xdr:spPr bwMode="auto">
        <a:xfrm>
          <a:off x="3257136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2B392432-EF3D-4B42-A49A-DD57B0BA2140}"/>
            </a:ext>
          </a:extLst>
        </xdr:cNvPr>
        <xdr:cNvSpPr txBox="1">
          <a:spLocks noChangeArrowheads="1"/>
        </xdr:cNvSpPr>
      </xdr:nvSpPr>
      <xdr:spPr bwMode="auto">
        <a:xfrm>
          <a:off x="1799397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9940D01A-42E0-4F63-AC29-935B5E74A196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24243319-C5C8-4C87-9505-43C635BE569F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1BCD6EC1-52A1-4F54-9971-6736E99AD6AA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634A4526-5703-4F31-9634-7CA8C9F4CE3B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9ACC0CFE-3C90-48E5-88C4-BA1549053647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6B8B0E52-DF14-4609-B133-51F9E6C0723B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95250" cy="161585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67C9716F-752F-4D08-A5B3-9BE156105F1C}"/>
            </a:ext>
          </a:extLst>
        </xdr:cNvPr>
        <xdr:cNvSpPr txBox="1">
          <a:spLocks noChangeArrowheads="1"/>
        </xdr:cNvSpPr>
      </xdr:nvSpPr>
      <xdr:spPr bwMode="auto">
        <a:xfrm>
          <a:off x="571500" y="808482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5A8F16B5-34FE-4A07-A79A-9AC6B96ED3F0}"/>
            </a:ext>
          </a:extLst>
        </xdr:cNvPr>
        <xdr:cNvSpPr txBox="1">
          <a:spLocks noChangeArrowheads="1"/>
        </xdr:cNvSpPr>
      </xdr:nvSpPr>
      <xdr:spPr bwMode="auto">
        <a:xfrm>
          <a:off x="3257136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A0163FED-1B87-4309-A493-367528F67FE4}"/>
            </a:ext>
          </a:extLst>
        </xdr:cNvPr>
        <xdr:cNvSpPr txBox="1">
          <a:spLocks noChangeArrowheads="1"/>
        </xdr:cNvSpPr>
      </xdr:nvSpPr>
      <xdr:spPr bwMode="auto">
        <a:xfrm>
          <a:off x="1799397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3585FCC3-088B-4A26-9DC9-AED17E753955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CD026DB3-6512-4863-B8DA-3232B7172B25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341EF624-0160-49AF-BF88-0ADAD1265CC9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5E7E08E0-6CDF-42F2-8672-FAA921F875B6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49D27485-C96C-4471-8351-0B0702BFAD45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E20558F1-4426-425E-88BC-929829997EE5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7E59BBE6-EE11-4F48-97B9-8006C42208CC}"/>
            </a:ext>
          </a:extLst>
        </xdr:cNvPr>
        <xdr:cNvSpPr txBox="1">
          <a:spLocks noChangeArrowheads="1"/>
        </xdr:cNvSpPr>
      </xdr:nvSpPr>
      <xdr:spPr bwMode="auto">
        <a:xfrm>
          <a:off x="1799397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A45F655-4C5C-4461-A9D8-BF1B646AC41F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6691DD57-0753-417B-BC4A-CE9850AF1B5B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9E452036-8BE0-43B3-BA94-D5E12AA9DC9E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35785A44-C1F3-485B-B9CB-79EBC9C997D3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C2DFB2AF-5189-4E94-AF1E-13352CEC7943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D63AAF0A-1A14-4CE3-9311-0E1A6FDE3534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BC85C249-0417-4D6F-81AD-C5BFE612498D}"/>
            </a:ext>
          </a:extLst>
        </xdr:cNvPr>
        <xdr:cNvSpPr txBox="1">
          <a:spLocks noChangeArrowheads="1"/>
        </xdr:cNvSpPr>
      </xdr:nvSpPr>
      <xdr:spPr bwMode="auto">
        <a:xfrm>
          <a:off x="1799397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F03142CA-4092-4656-AA6F-6A25BFCCBFEB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EA7EA364-6EE2-416C-A65A-A9C86EC99B2D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471EBF57-DE12-4651-9458-9BAEC633333D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DCEEA7F1-4108-4D53-991D-21996D26061D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5FC62079-7165-458E-9405-C7F2BFCDFE02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E5C51AE6-F4FA-4DEB-B51F-C13A157419FF}"/>
            </a:ext>
          </a:extLst>
        </xdr:cNvPr>
        <xdr:cNvSpPr txBox="1">
          <a:spLocks noChangeArrowheads="1"/>
        </xdr:cNvSpPr>
      </xdr:nvSpPr>
      <xdr:spPr bwMode="auto">
        <a:xfrm>
          <a:off x="1857375" y="80848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7AA715F2-F9B0-4901-8642-68AF83F80EE0}"/>
            </a:ext>
          </a:extLst>
        </xdr:cNvPr>
        <xdr:cNvSpPr txBox="1">
          <a:spLocks noChangeArrowheads="1"/>
        </xdr:cNvSpPr>
      </xdr:nvSpPr>
      <xdr:spPr bwMode="auto">
        <a:xfrm>
          <a:off x="3257136" y="80848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905F1D4-E369-43EB-8587-8FD293491998}"/>
            </a:ext>
          </a:extLst>
        </xdr:cNvPr>
        <xdr:cNvSpPr txBox="1">
          <a:spLocks noChangeArrowheads="1"/>
        </xdr:cNvSpPr>
      </xdr:nvSpPr>
      <xdr:spPr bwMode="auto">
        <a:xfrm>
          <a:off x="3257136" y="802005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4A7D2C01-581C-448A-ABF1-D2DBB36E751D}"/>
            </a:ext>
          </a:extLst>
        </xdr:cNvPr>
        <xdr:cNvSpPr txBox="1">
          <a:spLocks noChangeArrowheads="1"/>
        </xdr:cNvSpPr>
      </xdr:nvSpPr>
      <xdr:spPr bwMode="auto">
        <a:xfrm>
          <a:off x="1799397" y="802005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5034DFA6-31B8-4009-B5C8-026141C31CAD}"/>
            </a:ext>
          </a:extLst>
        </xdr:cNvPr>
        <xdr:cNvSpPr txBox="1">
          <a:spLocks noChangeArrowheads="1"/>
        </xdr:cNvSpPr>
      </xdr:nvSpPr>
      <xdr:spPr bwMode="auto">
        <a:xfrm>
          <a:off x="1857375" y="802005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ABA644B6-AC9D-4782-B8CA-C73E14AF1EB0}"/>
            </a:ext>
          </a:extLst>
        </xdr:cNvPr>
        <xdr:cNvSpPr txBox="1">
          <a:spLocks noChangeArrowheads="1"/>
        </xdr:cNvSpPr>
      </xdr:nvSpPr>
      <xdr:spPr bwMode="auto">
        <a:xfrm>
          <a:off x="1857375" y="802005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781B7DE-405F-4838-996E-7FEF25C247DB}"/>
            </a:ext>
          </a:extLst>
        </xdr:cNvPr>
        <xdr:cNvSpPr txBox="1">
          <a:spLocks noChangeArrowheads="1"/>
        </xdr:cNvSpPr>
      </xdr:nvSpPr>
      <xdr:spPr bwMode="auto">
        <a:xfrm>
          <a:off x="1857375" y="802005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6A5203E-2EFE-4ECD-B19B-A97D023C5C55}"/>
            </a:ext>
          </a:extLst>
        </xdr:cNvPr>
        <xdr:cNvSpPr txBox="1">
          <a:spLocks noChangeArrowheads="1"/>
        </xdr:cNvSpPr>
      </xdr:nvSpPr>
      <xdr:spPr bwMode="auto">
        <a:xfrm>
          <a:off x="1857375" y="802005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A8ED31D-97CF-45E5-B4DD-CFA955CBA060}"/>
            </a:ext>
          </a:extLst>
        </xdr:cNvPr>
        <xdr:cNvSpPr txBox="1">
          <a:spLocks noChangeArrowheads="1"/>
        </xdr:cNvSpPr>
      </xdr:nvSpPr>
      <xdr:spPr bwMode="auto">
        <a:xfrm>
          <a:off x="1857375" y="802005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510A876C-E26A-424B-86E3-5D69FEAA5A92}"/>
            </a:ext>
          </a:extLst>
        </xdr:cNvPr>
        <xdr:cNvSpPr txBox="1">
          <a:spLocks noChangeArrowheads="1"/>
        </xdr:cNvSpPr>
      </xdr:nvSpPr>
      <xdr:spPr bwMode="auto">
        <a:xfrm>
          <a:off x="1857375" y="802005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95250" cy="161585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A677241E-1F4A-48A2-BA4C-076F448B0FE5}"/>
            </a:ext>
          </a:extLst>
        </xdr:cNvPr>
        <xdr:cNvSpPr txBox="1">
          <a:spLocks noChangeArrowheads="1"/>
        </xdr:cNvSpPr>
      </xdr:nvSpPr>
      <xdr:spPr bwMode="auto">
        <a:xfrm>
          <a:off x="571500" y="802005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EA5146B0-5C96-479D-AD7F-D22B8603DB60}"/>
            </a:ext>
          </a:extLst>
        </xdr:cNvPr>
        <xdr:cNvSpPr txBox="1">
          <a:spLocks noChangeArrowheads="1"/>
        </xdr:cNvSpPr>
      </xdr:nvSpPr>
      <xdr:spPr bwMode="auto">
        <a:xfrm>
          <a:off x="3257136" y="719423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9976844F-3CFC-4EAF-983A-6BD6CE410928}"/>
            </a:ext>
          </a:extLst>
        </xdr:cNvPr>
        <xdr:cNvSpPr txBox="1">
          <a:spLocks noChangeArrowheads="1"/>
        </xdr:cNvSpPr>
      </xdr:nvSpPr>
      <xdr:spPr bwMode="auto">
        <a:xfrm>
          <a:off x="1799397" y="719423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F6F62CCE-628C-4CC0-A36E-0AB340F3ADF0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A1225DB0-FC7B-4D71-9C44-01328C798722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3601277D-94B3-41B4-A96F-E5D72C12828B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6459094B-A1E9-4BD5-9130-66C9E7BCD927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E98BDF6E-6E16-4B09-8946-B5863E51C6E6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91B2CD18-8DA2-4745-954F-7BAB14ED94E6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1269310</xdr:colOff>
      <xdr:row>204</xdr:row>
      <xdr:rowOff>0</xdr:rowOff>
    </xdr:from>
    <xdr:ext cx="95250" cy="294447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95F42C5D-A4DA-4711-9DA4-0875F4B3862E}"/>
            </a:ext>
          </a:extLst>
        </xdr:cNvPr>
        <xdr:cNvSpPr txBox="1">
          <a:spLocks noChangeArrowheads="1"/>
        </xdr:cNvSpPr>
      </xdr:nvSpPr>
      <xdr:spPr bwMode="auto">
        <a:xfrm>
          <a:off x="1840810" y="727519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DE43311C-A7C5-483E-AD68-CB3881487471}"/>
            </a:ext>
          </a:extLst>
        </xdr:cNvPr>
        <xdr:cNvSpPr txBox="1">
          <a:spLocks noChangeArrowheads="1"/>
        </xdr:cNvSpPr>
      </xdr:nvSpPr>
      <xdr:spPr bwMode="auto">
        <a:xfrm>
          <a:off x="1857375" y="727519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8BFA7C46-E5A7-4406-8C50-829C9324AED5}"/>
            </a:ext>
          </a:extLst>
        </xdr:cNvPr>
        <xdr:cNvSpPr txBox="1">
          <a:spLocks noChangeArrowheads="1"/>
        </xdr:cNvSpPr>
      </xdr:nvSpPr>
      <xdr:spPr bwMode="auto">
        <a:xfrm>
          <a:off x="1857375" y="727519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6B1C583A-28BE-4E3A-9767-DC8FBEC828CF}"/>
            </a:ext>
          </a:extLst>
        </xdr:cNvPr>
        <xdr:cNvSpPr txBox="1">
          <a:spLocks noChangeArrowheads="1"/>
        </xdr:cNvSpPr>
      </xdr:nvSpPr>
      <xdr:spPr bwMode="auto">
        <a:xfrm>
          <a:off x="1857375" y="727519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6C620357-7497-45D8-A56A-B47090BD57DD}"/>
            </a:ext>
          </a:extLst>
        </xdr:cNvPr>
        <xdr:cNvSpPr txBox="1">
          <a:spLocks noChangeArrowheads="1"/>
        </xdr:cNvSpPr>
      </xdr:nvSpPr>
      <xdr:spPr bwMode="auto">
        <a:xfrm>
          <a:off x="1857375" y="727519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2A547472-5A6C-4A29-8EDC-2A063BC38336}"/>
            </a:ext>
          </a:extLst>
        </xdr:cNvPr>
        <xdr:cNvSpPr txBox="1">
          <a:spLocks noChangeArrowheads="1"/>
        </xdr:cNvSpPr>
      </xdr:nvSpPr>
      <xdr:spPr bwMode="auto">
        <a:xfrm>
          <a:off x="1857375" y="727519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4FE079D0-F0EA-41BB-850C-F8CC0B64E622}"/>
            </a:ext>
          </a:extLst>
        </xdr:cNvPr>
        <xdr:cNvSpPr txBox="1">
          <a:spLocks noChangeArrowheads="1"/>
        </xdr:cNvSpPr>
      </xdr:nvSpPr>
      <xdr:spPr bwMode="auto">
        <a:xfrm>
          <a:off x="1857375" y="727519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624BDA3D-0F63-4618-A482-285B42456AE1}"/>
            </a:ext>
          </a:extLst>
        </xdr:cNvPr>
        <xdr:cNvSpPr txBox="1">
          <a:spLocks noChangeArrowheads="1"/>
        </xdr:cNvSpPr>
      </xdr:nvSpPr>
      <xdr:spPr bwMode="auto">
        <a:xfrm>
          <a:off x="1799397" y="719423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325C7A3-CAEE-4830-904B-B7669F2F06DD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4AA9E7FA-52C0-48AF-AE54-97672D592EF0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CD234DE5-14DA-4672-ABD2-D03EF7C3ABA7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68D1559C-B04E-41C3-95DE-312BA8FC8D8C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29111C03-0571-42E0-9306-06B98D0F5E3A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AF3BE246-EDA0-4FE9-BF10-CACA3AAD4924}"/>
            </a:ext>
          </a:extLst>
        </xdr:cNvPr>
        <xdr:cNvSpPr txBox="1">
          <a:spLocks noChangeArrowheads="1"/>
        </xdr:cNvSpPr>
      </xdr:nvSpPr>
      <xdr:spPr bwMode="auto">
        <a:xfrm>
          <a:off x="1857375" y="719423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CCB68889-CF96-4F36-B68A-8A77058E1907}"/>
            </a:ext>
          </a:extLst>
        </xdr:cNvPr>
        <xdr:cNvSpPr txBox="1">
          <a:spLocks noChangeArrowheads="1"/>
        </xdr:cNvSpPr>
      </xdr:nvSpPr>
      <xdr:spPr bwMode="auto">
        <a:xfrm>
          <a:off x="3257136" y="719423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43B1EEFD-6A23-4DEE-A603-6494DCD819EF}"/>
            </a:ext>
          </a:extLst>
        </xdr:cNvPr>
        <xdr:cNvSpPr txBox="1">
          <a:spLocks noChangeArrowheads="1"/>
        </xdr:cNvSpPr>
      </xdr:nvSpPr>
      <xdr:spPr bwMode="auto">
        <a:xfrm>
          <a:off x="1799397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EF7C631F-A66E-4B17-96A0-251509CC0D95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400DA98A-8FDD-4991-A824-CA273F46926E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77D58E9E-F4D1-4DF2-AA51-C0095894DF22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9136AE67-B5B7-4FCD-A3E3-459E820234EE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C9F02979-4979-4E5F-BF09-C124C4655BAD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CD033828-22F1-4213-8B92-4343D0D34E75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C1FB381C-54E7-4A51-AAF9-6C82E07FDBB2}"/>
            </a:ext>
          </a:extLst>
        </xdr:cNvPr>
        <xdr:cNvSpPr txBox="1">
          <a:spLocks noChangeArrowheads="1"/>
        </xdr:cNvSpPr>
      </xdr:nvSpPr>
      <xdr:spPr bwMode="auto">
        <a:xfrm>
          <a:off x="3257136" y="74371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95250" cy="161585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E879C6C6-616E-4308-95C8-201EA2A0DE95}"/>
            </a:ext>
          </a:extLst>
        </xdr:cNvPr>
        <xdr:cNvSpPr txBox="1">
          <a:spLocks noChangeArrowheads="1"/>
        </xdr:cNvSpPr>
      </xdr:nvSpPr>
      <xdr:spPr bwMode="auto">
        <a:xfrm>
          <a:off x="571500" y="743712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8F07A364-19D2-4F9E-9BB7-CF1F57436E00}"/>
            </a:ext>
          </a:extLst>
        </xdr:cNvPr>
        <xdr:cNvSpPr txBox="1">
          <a:spLocks noChangeArrowheads="1"/>
        </xdr:cNvSpPr>
      </xdr:nvSpPr>
      <xdr:spPr bwMode="auto">
        <a:xfrm>
          <a:off x="3257136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408F759F-DC63-42D5-BF36-729C9D325C89}"/>
            </a:ext>
          </a:extLst>
        </xdr:cNvPr>
        <xdr:cNvSpPr txBox="1">
          <a:spLocks noChangeArrowheads="1"/>
        </xdr:cNvSpPr>
      </xdr:nvSpPr>
      <xdr:spPr bwMode="auto">
        <a:xfrm>
          <a:off x="1799397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2D01909E-EA3A-4790-9BB7-62C1A340501E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1B45ABEC-EEB8-446B-B6BD-16F695BD4408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FCECAE71-B7FE-445F-8625-A11FC87E4B8A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40F396FC-B651-4028-8564-A8BB46BA3228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1191B81-7D07-49CA-B61D-797A71C26060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7D9BD125-B084-430E-A068-7F7975A9FFA5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247</xdr:row>
      <xdr:rowOff>0</xdr:rowOff>
    </xdr:from>
    <xdr:ext cx="95250" cy="161585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B03F3CBB-D93B-4E37-8871-089CF34783C6}"/>
            </a:ext>
          </a:extLst>
        </xdr:cNvPr>
        <xdr:cNvSpPr txBox="1">
          <a:spLocks noChangeArrowheads="1"/>
        </xdr:cNvSpPr>
      </xdr:nvSpPr>
      <xdr:spPr bwMode="auto">
        <a:xfrm>
          <a:off x="571500" y="141322425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88B5AB49-FE9D-46AC-B89C-C5031C03C282}"/>
            </a:ext>
          </a:extLst>
        </xdr:cNvPr>
        <xdr:cNvSpPr txBox="1">
          <a:spLocks noChangeArrowheads="1"/>
        </xdr:cNvSpPr>
      </xdr:nvSpPr>
      <xdr:spPr bwMode="auto">
        <a:xfrm>
          <a:off x="3257136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75DCABCE-C8FD-4D23-8F7C-666B79507EBC}"/>
            </a:ext>
          </a:extLst>
        </xdr:cNvPr>
        <xdr:cNvSpPr txBox="1">
          <a:spLocks noChangeArrowheads="1"/>
        </xdr:cNvSpPr>
      </xdr:nvSpPr>
      <xdr:spPr bwMode="auto">
        <a:xfrm>
          <a:off x="1799397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FFD46752-985A-4AC2-B71B-0DE116DDCE1D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F09B878C-A0FF-4378-A8B2-5EDE805FD05C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AE161C68-6CBC-4E90-AF5F-DC7F0CC7F488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DB47B55D-B2A1-4BF8-9CB8-6040CAB20944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B68D82A8-7BF8-4BAB-8F56-45AB38440355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8BDDE5DE-8D3C-4291-B77F-9303C5555E4F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42D12CB9-DE51-420D-92A4-035F4E86EA55}"/>
            </a:ext>
          </a:extLst>
        </xdr:cNvPr>
        <xdr:cNvSpPr txBox="1">
          <a:spLocks noChangeArrowheads="1"/>
        </xdr:cNvSpPr>
      </xdr:nvSpPr>
      <xdr:spPr bwMode="auto">
        <a:xfrm>
          <a:off x="1799397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26EC8943-6734-4C84-A3AC-E65C86C34205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9A79FEB4-7E9C-439E-AA80-C04519B0FFBD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9B53E3A2-92D5-4C7D-90C8-AA9828143B36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45FBE452-E950-40D7-8A3D-CC59C6600570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4CEA7524-E985-4DBB-8314-00A4EB39B8B0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2D79C077-0A4C-410E-B5F1-441E747EB037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7A4CD538-C1D4-4D84-B64A-DC1ADD7F9285}"/>
            </a:ext>
          </a:extLst>
        </xdr:cNvPr>
        <xdr:cNvSpPr txBox="1">
          <a:spLocks noChangeArrowheads="1"/>
        </xdr:cNvSpPr>
      </xdr:nvSpPr>
      <xdr:spPr bwMode="auto">
        <a:xfrm>
          <a:off x="1799397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71EA3F3-5B29-4C84-AAD8-5163EB1A265B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EB48DC60-B2B1-40EA-B7F5-9100AC3CE673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78F68D8B-4327-4DB7-863B-8626A98A437C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3F850F07-7CE6-472F-B596-271596866F0E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45D356B4-0336-44EF-9B08-87A37CC991BC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41286A76-D79E-4F20-B822-C10137C33B89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F61464F5-EFAF-4F23-A13B-38E7BCCD3AC6}"/>
            </a:ext>
          </a:extLst>
        </xdr:cNvPr>
        <xdr:cNvSpPr txBox="1">
          <a:spLocks noChangeArrowheads="1"/>
        </xdr:cNvSpPr>
      </xdr:nvSpPr>
      <xdr:spPr bwMode="auto">
        <a:xfrm>
          <a:off x="3257136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744672CB-5606-47B4-B43D-A42FEA084DB3}"/>
            </a:ext>
          </a:extLst>
        </xdr:cNvPr>
        <xdr:cNvSpPr txBox="1">
          <a:spLocks noChangeArrowheads="1"/>
        </xdr:cNvSpPr>
      </xdr:nvSpPr>
      <xdr:spPr bwMode="auto">
        <a:xfrm>
          <a:off x="1799397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4A2C933F-BA89-46CC-ADC3-B0E5082A62C4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ACE82A7D-5994-443D-B43F-B0F812C352F2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7401560D-895F-4A76-8C58-57D35A530312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F10CE731-0B00-40C5-811D-DB86E5DC287A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AD4526B1-D336-4152-928A-3D30C27950F2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31173B25-566E-40E9-ADF5-AF2E7FC018D1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3AA251D5-B373-4D53-96BC-EDB4CD3A28F5}"/>
            </a:ext>
          </a:extLst>
        </xdr:cNvPr>
        <xdr:cNvSpPr txBox="1">
          <a:spLocks noChangeArrowheads="1"/>
        </xdr:cNvSpPr>
      </xdr:nvSpPr>
      <xdr:spPr bwMode="auto">
        <a:xfrm>
          <a:off x="3257136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72811E92-7B9C-4E15-AA61-2CCC5CEAC131}"/>
            </a:ext>
          </a:extLst>
        </xdr:cNvPr>
        <xdr:cNvSpPr txBox="1">
          <a:spLocks noChangeArrowheads="1"/>
        </xdr:cNvSpPr>
      </xdr:nvSpPr>
      <xdr:spPr bwMode="auto">
        <a:xfrm>
          <a:off x="3257136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836C9D48-8E1A-48AD-B8E9-A5F12DAF833B}"/>
            </a:ext>
          </a:extLst>
        </xdr:cNvPr>
        <xdr:cNvSpPr txBox="1">
          <a:spLocks noChangeArrowheads="1"/>
        </xdr:cNvSpPr>
      </xdr:nvSpPr>
      <xdr:spPr bwMode="auto">
        <a:xfrm>
          <a:off x="1799397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11F35B03-5DD3-4DA5-9153-E09E2419AF13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9B6C8CE-4780-4542-AF53-F9B655930796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2F873568-CACF-4BBA-A599-7B8A4726C01D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42610AFC-5604-4A7C-A43E-5EA65538D1E1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0D083D7A-47DF-4FDD-90C8-C6A9AE6E59B1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944D2436-4598-42A3-8A2A-4BBA855D7DB3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247</xdr:row>
      <xdr:rowOff>0</xdr:rowOff>
    </xdr:from>
    <xdr:ext cx="95250" cy="161585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9EA874AB-2066-4895-9341-66353A068B68}"/>
            </a:ext>
          </a:extLst>
        </xdr:cNvPr>
        <xdr:cNvSpPr txBox="1">
          <a:spLocks noChangeArrowheads="1"/>
        </xdr:cNvSpPr>
      </xdr:nvSpPr>
      <xdr:spPr bwMode="auto">
        <a:xfrm>
          <a:off x="571500" y="141322425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060526AE-1A74-4D1A-B9B9-A0C93DB0A2CA}"/>
            </a:ext>
          </a:extLst>
        </xdr:cNvPr>
        <xdr:cNvSpPr txBox="1">
          <a:spLocks noChangeArrowheads="1"/>
        </xdr:cNvSpPr>
      </xdr:nvSpPr>
      <xdr:spPr bwMode="auto">
        <a:xfrm>
          <a:off x="3257136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26F7B687-0990-480F-AB4E-AB67B962368F}"/>
            </a:ext>
          </a:extLst>
        </xdr:cNvPr>
        <xdr:cNvSpPr txBox="1">
          <a:spLocks noChangeArrowheads="1"/>
        </xdr:cNvSpPr>
      </xdr:nvSpPr>
      <xdr:spPr bwMode="auto">
        <a:xfrm>
          <a:off x="1799397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48A90522-983A-4CAA-AF90-BAAB9AE7CFB7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E3C30EC0-4008-4974-92F0-9FD4D5F93F36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8FDCE9EF-A9FE-43D8-900E-1A048D996C8A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E15554A8-3D9F-49E0-BB11-A8EC443A36C7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76F64DCB-06B0-4A6E-ABA6-91B7DE4D1D54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73C83F70-6D89-4DBA-82FA-560084F2BE7C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BD6EDC83-A214-4F18-91C3-BBA50CEB57F4}"/>
            </a:ext>
          </a:extLst>
        </xdr:cNvPr>
        <xdr:cNvSpPr txBox="1">
          <a:spLocks noChangeArrowheads="1"/>
        </xdr:cNvSpPr>
      </xdr:nvSpPr>
      <xdr:spPr bwMode="auto">
        <a:xfrm>
          <a:off x="1799397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EE1C888F-CF4C-4E41-A2D9-20AFF2DE1815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C56435E3-2BEB-4E3E-B939-42580993397D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949EC550-E756-4B46-8413-39C7FC957E4C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7AD061D7-AB12-4B3F-96E2-09D381C3971E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8937E34F-1611-4443-8EDF-7CB764923158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5D9E747A-DFCE-4324-A132-47A1F35D37DA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62DB0D28-D804-4961-9E36-F2E84685A2D7}"/>
            </a:ext>
          </a:extLst>
        </xdr:cNvPr>
        <xdr:cNvSpPr txBox="1">
          <a:spLocks noChangeArrowheads="1"/>
        </xdr:cNvSpPr>
      </xdr:nvSpPr>
      <xdr:spPr bwMode="auto">
        <a:xfrm>
          <a:off x="1799397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4B0C2B14-0F2D-4F52-9680-0807C16E8C2A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854F5A94-AA1D-45A4-A72C-91EDDD027746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E8883482-72DA-47E7-9AF8-6D70D9C93E14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DB655EFB-3EC2-4547-8FCF-648C8AD70207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A57DD44D-6A65-4237-BC50-079928458F7D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A1F0F0F-8883-49EE-91E5-431BF6871519}"/>
            </a:ext>
          </a:extLst>
        </xdr:cNvPr>
        <xdr:cNvSpPr txBox="1">
          <a:spLocks noChangeArrowheads="1"/>
        </xdr:cNvSpPr>
      </xdr:nvSpPr>
      <xdr:spPr bwMode="auto">
        <a:xfrm>
          <a:off x="1857375" y="1413224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8A7B7486-DADE-4E49-89CC-0CAEBA88BA9A}"/>
            </a:ext>
          </a:extLst>
        </xdr:cNvPr>
        <xdr:cNvSpPr txBox="1">
          <a:spLocks noChangeArrowheads="1"/>
        </xdr:cNvSpPr>
      </xdr:nvSpPr>
      <xdr:spPr bwMode="auto">
        <a:xfrm>
          <a:off x="3257136" y="1413224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9A8B644C-2B35-4AFE-B881-0593BAF9E409}"/>
            </a:ext>
          </a:extLst>
        </xdr:cNvPr>
        <xdr:cNvSpPr txBox="1">
          <a:spLocks noChangeArrowheads="1"/>
        </xdr:cNvSpPr>
      </xdr:nvSpPr>
      <xdr:spPr bwMode="auto">
        <a:xfrm>
          <a:off x="1799397" y="73075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05FC1DD2-774E-4F56-9D49-4EC8F09362DC}"/>
            </a:ext>
          </a:extLst>
        </xdr:cNvPr>
        <xdr:cNvSpPr txBox="1">
          <a:spLocks noChangeArrowheads="1"/>
        </xdr:cNvSpPr>
      </xdr:nvSpPr>
      <xdr:spPr bwMode="auto">
        <a:xfrm>
          <a:off x="1857375" y="73075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F67CD2DF-CDD3-48BB-BEAE-F24E8B063F2E}"/>
            </a:ext>
          </a:extLst>
        </xdr:cNvPr>
        <xdr:cNvSpPr txBox="1">
          <a:spLocks noChangeArrowheads="1"/>
        </xdr:cNvSpPr>
      </xdr:nvSpPr>
      <xdr:spPr bwMode="auto">
        <a:xfrm>
          <a:off x="1857375" y="73075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3BEFDCE3-FFEA-40B3-9DE5-359906E86942}"/>
            </a:ext>
          </a:extLst>
        </xdr:cNvPr>
        <xdr:cNvSpPr txBox="1">
          <a:spLocks noChangeArrowheads="1"/>
        </xdr:cNvSpPr>
      </xdr:nvSpPr>
      <xdr:spPr bwMode="auto">
        <a:xfrm>
          <a:off x="1857375" y="73075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6ADA3736-0ECF-4124-A9A4-C381834E60A0}"/>
            </a:ext>
          </a:extLst>
        </xdr:cNvPr>
        <xdr:cNvSpPr txBox="1">
          <a:spLocks noChangeArrowheads="1"/>
        </xdr:cNvSpPr>
      </xdr:nvSpPr>
      <xdr:spPr bwMode="auto">
        <a:xfrm>
          <a:off x="1857375" y="73075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DB245A19-4330-4E04-BF3F-37529B2F2B91}"/>
            </a:ext>
          </a:extLst>
        </xdr:cNvPr>
        <xdr:cNvSpPr txBox="1">
          <a:spLocks noChangeArrowheads="1"/>
        </xdr:cNvSpPr>
      </xdr:nvSpPr>
      <xdr:spPr bwMode="auto">
        <a:xfrm>
          <a:off x="1857375" y="73075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009AAEE2-F4A1-4DC0-97B1-D1B2B64EFC85}"/>
            </a:ext>
          </a:extLst>
        </xdr:cNvPr>
        <xdr:cNvSpPr txBox="1">
          <a:spLocks noChangeArrowheads="1"/>
        </xdr:cNvSpPr>
      </xdr:nvSpPr>
      <xdr:spPr bwMode="auto">
        <a:xfrm>
          <a:off x="1857375" y="73075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55748642-A3A2-4D61-A87C-8446BE605459}"/>
            </a:ext>
          </a:extLst>
        </xdr:cNvPr>
        <xdr:cNvSpPr txBox="1">
          <a:spLocks noChangeArrowheads="1"/>
        </xdr:cNvSpPr>
      </xdr:nvSpPr>
      <xdr:spPr bwMode="auto">
        <a:xfrm>
          <a:off x="1799397" y="724566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BE93F2A5-410E-4A5B-8F75-BE973829020F}"/>
            </a:ext>
          </a:extLst>
        </xdr:cNvPr>
        <xdr:cNvSpPr txBox="1">
          <a:spLocks noChangeArrowheads="1"/>
        </xdr:cNvSpPr>
      </xdr:nvSpPr>
      <xdr:spPr bwMode="auto">
        <a:xfrm>
          <a:off x="1857375" y="724566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AA4033AC-14D0-4E19-AE35-CF84A69B4519}"/>
            </a:ext>
          </a:extLst>
        </xdr:cNvPr>
        <xdr:cNvSpPr txBox="1">
          <a:spLocks noChangeArrowheads="1"/>
        </xdr:cNvSpPr>
      </xdr:nvSpPr>
      <xdr:spPr bwMode="auto">
        <a:xfrm>
          <a:off x="1857375" y="724566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D1A03D6-4E32-48DD-8E1C-D48A6FBB809C}"/>
            </a:ext>
          </a:extLst>
        </xdr:cNvPr>
        <xdr:cNvSpPr txBox="1">
          <a:spLocks noChangeArrowheads="1"/>
        </xdr:cNvSpPr>
      </xdr:nvSpPr>
      <xdr:spPr bwMode="auto">
        <a:xfrm>
          <a:off x="1857375" y="724566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8E74A4D3-6097-4162-9C2B-D41720FCD1CD}"/>
            </a:ext>
          </a:extLst>
        </xdr:cNvPr>
        <xdr:cNvSpPr txBox="1">
          <a:spLocks noChangeArrowheads="1"/>
        </xdr:cNvSpPr>
      </xdr:nvSpPr>
      <xdr:spPr bwMode="auto">
        <a:xfrm>
          <a:off x="1857375" y="724566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5377B9D3-3315-4B1C-825D-FB82E5A511FF}"/>
            </a:ext>
          </a:extLst>
        </xdr:cNvPr>
        <xdr:cNvSpPr txBox="1">
          <a:spLocks noChangeArrowheads="1"/>
        </xdr:cNvSpPr>
      </xdr:nvSpPr>
      <xdr:spPr bwMode="auto">
        <a:xfrm>
          <a:off x="1857375" y="724566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1DF72073-E6E8-40E2-AB62-9B8D611C9D4B}"/>
            </a:ext>
          </a:extLst>
        </xdr:cNvPr>
        <xdr:cNvSpPr txBox="1">
          <a:spLocks noChangeArrowheads="1"/>
        </xdr:cNvSpPr>
      </xdr:nvSpPr>
      <xdr:spPr bwMode="auto">
        <a:xfrm>
          <a:off x="1857375" y="724566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7D4FE192-9C58-48E2-903F-C68727959F8A}"/>
            </a:ext>
          </a:extLst>
        </xdr:cNvPr>
        <xdr:cNvSpPr txBox="1">
          <a:spLocks noChangeArrowheads="1"/>
        </xdr:cNvSpPr>
      </xdr:nvSpPr>
      <xdr:spPr bwMode="auto">
        <a:xfrm>
          <a:off x="3257136" y="73971977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2B37914F-348B-4C2A-973E-02BEED5AF2EE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37" name="Text Box 32">
          <a:extLst>
            <a:ext uri="{FF2B5EF4-FFF2-40B4-BE49-F238E27FC236}">
              <a16:creationId xmlns:a16="http://schemas.microsoft.com/office/drawing/2014/main" id="{DC249670-9B9B-46C0-9DF3-6D240A12D571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id="{94046027-9258-426D-B9EA-C2266C7B582C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39" name="Text Box 63">
          <a:extLst>
            <a:ext uri="{FF2B5EF4-FFF2-40B4-BE49-F238E27FC236}">
              <a16:creationId xmlns:a16="http://schemas.microsoft.com/office/drawing/2014/main" id="{F622D0EE-FE55-49D6-8EAD-688C0693ABE0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8270869E-3354-441F-9095-18E92CE6AFB5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1" name="Text Box 32">
          <a:extLst>
            <a:ext uri="{FF2B5EF4-FFF2-40B4-BE49-F238E27FC236}">
              <a16:creationId xmlns:a16="http://schemas.microsoft.com/office/drawing/2014/main" id="{C45C31C4-11BA-4C0A-A987-79933847D028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E56F2FA6-B12D-48D9-AAF4-2521C9C54904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3" name="Text Box 63">
          <a:extLst>
            <a:ext uri="{FF2B5EF4-FFF2-40B4-BE49-F238E27FC236}">
              <a16:creationId xmlns:a16="http://schemas.microsoft.com/office/drawing/2014/main" id="{E046EB0C-CEB3-4298-A191-DB011B576F51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id="{F6A24EFF-906D-4DE0-B47C-0D1744A8E042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5" name="Text Box 32">
          <a:extLst>
            <a:ext uri="{FF2B5EF4-FFF2-40B4-BE49-F238E27FC236}">
              <a16:creationId xmlns:a16="http://schemas.microsoft.com/office/drawing/2014/main" id="{5A4125D8-0FE2-4543-9444-19033380AE13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EEDBA8B8-2D9E-4002-A1FD-EC7B40CF4622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7" name="Text Box 63">
          <a:extLst>
            <a:ext uri="{FF2B5EF4-FFF2-40B4-BE49-F238E27FC236}">
              <a16:creationId xmlns:a16="http://schemas.microsoft.com/office/drawing/2014/main" id="{2B4E2B4D-692C-490A-8685-E12BF738DB64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15A2C464-8A92-45AD-B725-050A2603497B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9" name="Text Box 32">
          <a:extLst>
            <a:ext uri="{FF2B5EF4-FFF2-40B4-BE49-F238E27FC236}">
              <a16:creationId xmlns:a16="http://schemas.microsoft.com/office/drawing/2014/main" id="{DC58EBCC-0598-4965-BDE5-71A4AE461DBC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919B31C5-9630-48FC-A6CF-8F29D043FB13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51" name="Text Box 63">
          <a:extLst>
            <a:ext uri="{FF2B5EF4-FFF2-40B4-BE49-F238E27FC236}">
              <a16:creationId xmlns:a16="http://schemas.microsoft.com/office/drawing/2014/main" id="{0C228742-4C9A-47DE-8696-D31B9CD46F5E}"/>
            </a:ext>
          </a:extLst>
        </xdr:cNvPr>
        <xdr:cNvSpPr txBox="1">
          <a:spLocks noChangeArrowheads="1"/>
        </xdr:cNvSpPr>
      </xdr:nvSpPr>
      <xdr:spPr bwMode="auto">
        <a:xfrm>
          <a:off x="3057525" y="3171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66675</xdr:rowOff>
    </xdr:from>
    <xdr:to>
      <xdr:col>1</xdr:col>
      <xdr:colOff>1381125</xdr:colOff>
      <xdr:row>35</xdr:row>
      <xdr:rowOff>203309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CCCF7B0B-36D7-423A-A9EB-1644586590F5}"/>
            </a:ext>
          </a:extLst>
        </xdr:cNvPr>
        <xdr:cNvSpPr txBox="1">
          <a:spLocks noChangeArrowheads="1"/>
        </xdr:cNvSpPr>
      </xdr:nvSpPr>
      <xdr:spPr bwMode="auto">
        <a:xfrm>
          <a:off x="1905000" y="8134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165209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4531B96C-E806-4533-B7DC-FB3BA72C1C95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165209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62296707-C40D-4853-875B-C98F041429B1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165209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3F2F01A0-68F9-4608-9E20-AA1D1C01D59E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165209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EF38C96E-D8AD-4B1F-BB74-BA4B1D01BAF6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455556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66093C96-A04F-4D66-8500-9657ADFED68F}"/>
            </a:ext>
          </a:extLst>
        </xdr:cNvPr>
        <xdr:cNvSpPr txBox="1">
          <a:spLocks noChangeArrowheads="1"/>
        </xdr:cNvSpPr>
      </xdr:nvSpPr>
      <xdr:spPr bwMode="auto">
        <a:xfrm>
          <a:off x="1905000" y="82296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455556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43BD6764-CABB-416F-8172-D543BA6AE4D5}"/>
            </a:ext>
          </a:extLst>
        </xdr:cNvPr>
        <xdr:cNvSpPr txBox="1">
          <a:spLocks noChangeArrowheads="1"/>
        </xdr:cNvSpPr>
      </xdr:nvSpPr>
      <xdr:spPr bwMode="auto">
        <a:xfrm>
          <a:off x="1905000" y="82296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455556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D19D4133-F2FE-4C83-B07F-C47341B8611A}"/>
            </a:ext>
          </a:extLst>
        </xdr:cNvPr>
        <xdr:cNvSpPr txBox="1">
          <a:spLocks noChangeArrowheads="1"/>
        </xdr:cNvSpPr>
      </xdr:nvSpPr>
      <xdr:spPr bwMode="auto">
        <a:xfrm>
          <a:off x="1905000" y="82296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455556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AEB2D5C4-52DF-4CB1-AD1D-B0C935050ED0}"/>
            </a:ext>
          </a:extLst>
        </xdr:cNvPr>
        <xdr:cNvSpPr txBox="1">
          <a:spLocks noChangeArrowheads="1"/>
        </xdr:cNvSpPr>
      </xdr:nvSpPr>
      <xdr:spPr bwMode="auto">
        <a:xfrm>
          <a:off x="1905000" y="82296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455556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D2B863F1-BB15-4CAC-8401-75EF5B774DDB}"/>
            </a:ext>
          </a:extLst>
        </xdr:cNvPr>
        <xdr:cNvSpPr txBox="1">
          <a:spLocks noChangeArrowheads="1"/>
        </xdr:cNvSpPr>
      </xdr:nvSpPr>
      <xdr:spPr bwMode="auto">
        <a:xfrm>
          <a:off x="1905000" y="82296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455556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591C5903-07FD-4238-B348-AA032BB331AC}"/>
            </a:ext>
          </a:extLst>
        </xdr:cNvPr>
        <xdr:cNvSpPr txBox="1">
          <a:spLocks noChangeArrowheads="1"/>
        </xdr:cNvSpPr>
      </xdr:nvSpPr>
      <xdr:spPr bwMode="auto">
        <a:xfrm>
          <a:off x="1905000" y="82296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455556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6D83037B-7025-41C9-8CBF-2DF07D246B75}"/>
            </a:ext>
          </a:extLst>
        </xdr:cNvPr>
        <xdr:cNvSpPr txBox="1">
          <a:spLocks noChangeArrowheads="1"/>
        </xdr:cNvSpPr>
      </xdr:nvSpPr>
      <xdr:spPr bwMode="auto">
        <a:xfrm>
          <a:off x="1905000" y="82296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455556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A521CAA2-182F-4DBE-AC18-8F64DD005D48}"/>
            </a:ext>
          </a:extLst>
        </xdr:cNvPr>
        <xdr:cNvSpPr txBox="1">
          <a:spLocks noChangeArrowheads="1"/>
        </xdr:cNvSpPr>
      </xdr:nvSpPr>
      <xdr:spPr bwMode="auto">
        <a:xfrm>
          <a:off x="1905000" y="82296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455556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C18E504E-6A73-4FE5-8938-48E2F4A23D50}"/>
            </a:ext>
          </a:extLst>
        </xdr:cNvPr>
        <xdr:cNvSpPr txBox="1">
          <a:spLocks noChangeArrowheads="1"/>
        </xdr:cNvSpPr>
      </xdr:nvSpPr>
      <xdr:spPr bwMode="auto">
        <a:xfrm>
          <a:off x="1905000" y="82296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455556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C1905F20-1D6C-4ABE-9328-EFC570DD25E8}"/>
            </a:ext>
          </a:extLst>
        </xdr:cNvPr>
        <xdr:cNvSpPr txBox="1">
          <a:spLocks noChangeArrowheads="1"/>
        </xdr:cNvSpPr>
      </xdr:nvSpPr>
      <xdr:spPr bwMode="auto">
        <a:xfrm>
          <a:off x="1905000" y="82296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C981F412-9C27-496B-B8AF-D454A33B94BA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710B1E1A-FE50-4903-863A-2434F81B09FE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069475AD-A9A2-4BED-AC15-2BB29C45680D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48949E88-0374-4FD5-B5CD-44C7A69268F2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1ADC3E9A-D8BD-4C4C-A771-4A465172A4D2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B67ADDF6-2B9C-4D05-9856-5FFE430AF8A9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C2919902-D28D-4DBC-BFC4-EBCBD5C4212F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551DBF28-469C-435C-9D72-6D6ACA0C6C18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18C89AAF-74E0-42DB-83E0-B43B384169D4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D8928B76-9030-4AEC-BFED-865DE710CF1A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3B7B76C7-4C8E-4EFA-86B1-5D89391DAA4F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2973251E-75C9-44D9-B6FB-D9DD63BFD31A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881C109C-4202-49F3-A8FC-7A3CDD23C2F9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C23789AA-3263-4762-B16B-786B18C64660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45892A22-9544-45FA-AD4A-DE82045BC45D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11162FCE-FBE7-47F1-996F-7C0B43009614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6A12AAC3-5453-4554-BF02-6FA738F6BB58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10A38BF6-396B-4998-82ED-00E52273A3CC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D76B55CD-E00A-4280-A24B-0847E1D33FC2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4C0C3662-A192-4B64-8EE2-C2F25558C3B9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1C1CB1DB-AA0E-4EAC-A731-6A00A33CA280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86737C3B-AC72-4A62-9120-32C3F620A52D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E6B3A61F-54A9-4435-ACD6-565D5AF7A498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68633258-A466-4A91-BF17-B6AEC18A6BC2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491F90D-8FB0-4A9F-BE2E-83C18CBA2A58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B12D2D43-552E-48CF-BD4C-E2E3E88016E2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907BD56D-E800-4B28-9A37-085D68F0D12E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2CF417DD-8F80-4CA4-8A7F-F4567F512535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CFF56FE5-E11C-4661-ABB3-FBE84E40BA4F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1319B793-1008-4CF5-9641-0BBFDF901774}"/>
            </a:ext>
          </a:extLst>
        </xdr:cNvPr>
        <xdr:cNvSpPr txBox="1">
          <a:spLocks noChangeArrowheads="1"/>
        </xdr:cNvSpPr>
      </xdr:nvSpPr>
      <xdr:spPr bwMode="auto">
        <a:xfrm>
          <a:off x="1905000" y="8096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92D5E5AF-33D3-40D8-8D53-19E21DE31FB5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B22D8074-3FC8-4253-99C8-5E3FDB86A5BF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FAF5BA9E-909B-4C7F-9CB6-07275ACE479F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BD7C48DE-432F-45C3-9C99-9DE6F88064B5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08FC591A-B9EC-4F7A-B54E-A8D393533FC6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61EB0D86-65F2-4420-B64E-687064F9D04E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10111107-29AA-4608-85CB-7FE39AC7DE15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C1FE68D7-0718-4685-9C3B-D1CCAFFBA8E4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140D20E9-C268-49CC-894F-ECF5927A17E7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42D49CAD-F17A-4771-9BC6-CC7E6A57299D}"/>
            </a:ext>
          </a:extLst>
        </xdr:cNvPr>
        <xdr:cNvSpPr txBox="1">
          <a:spLocks noChangeArrowheads="1"/>
        </xdr:cNvSpPr>
      </xdr:nvSpPr>
      <xdr:spPr bwMode="auto">
        <a:xfrm>
          <a:off x="1905000" y="79343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07" name="Text Box 3">
          <a:extLst>
            <a:ext uri="{FF2B5EF4-FFF2-40B4-BE49-F238E27FC236}">
              <a16:creationId xmlns:a16="http://schemas.microsoft.com/office/drawing/2014/main" id="{8F95141A-49CD-4060-B180-53E9A5100C1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08" name="Text Box 32">
          <a:extLst>
            <a:ext uri="{FF2B5EF4-FFF2-40B4-BE49-F238E27FC236}">
              <a16:creationId xmlns:a16="http://schemas.microsoft.com/office/drawing/2014/main" id="{489E6D86-2F9A-4E3F-9BCE-B42A90B36FB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09" name="Text Box 3">
          <a:extLst>
            <a:ext uri="{FF2B5EF4-FFF2-40B4-BE49-F238E27FC236}">
              <a16:creationId xmlns:a16="http://schemas.microsoft.com/office/drawing/2014/main" id="{C2269BF5-B071-47C1-98E5-822B813AE62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10" name="Text Box 63">
          <a:extLst>
            <a:ext uri="{FF2B5EF4-FFF2-40B4-BE49-F238E27FC236}">
              <a16:creationId xmlns:a16="http://schemas.microsoft.com/office/drawing/2014/main" id="{3098253B-0672-49A3-B1E2-4BD762CBA8B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11" name="Text Box 3">
          <a:extLst>
            <a:ext uri="{FF2B5EF4-FFF2-40B4-BE49-F238E27FC236}">
              <a16:creationId xmlns:a16="http://schemas.microsoft.com/office/drawing/2014/main" id="{074A0C18-D498-487F-946C-08B5C28B5D5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12" name="Text Box 32">
          <a:extLst>
            <a:ext uri="{FF2B5EF4-FFF2-40B4-BE49-F238E27FC236}">
              <a16:creationId xmlns:a16="http://schemas.microsoft.com/office/drawing/2014/main" id="{8D45AB08-7B82-4F14-96B0-8785431349D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B07A87D4-F029-4EAD-9C53-1C39180FEC7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14" name="Text Box 63">
          <a:extLst>
            <a:ext uri="{FF2B5EF4-FFF2-40B4-BE49-F238E27FC236}">
              <a16:creationId xmlns:a16="http://schemas.microsoft.com/office/drawing/2014/main" id="{F40858DA-6BBD-4B5D-BD24-EE01106715D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15" name="Text Box 3">
          <a:extLst>
            <a:ext uri="{FF2B5EF4-FFF2-40B4-BE49-F238E27FC236}">
              <a16:creationId xmlns:a16="http://schemas.microsoft.com/office/drawing/2014/main" id="{82DBE5B2-761E-440F-8F53-B446A28E1F2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16" name="Text Box 32">
          <a:extLst>
            <a:ext uri="{FF2B5EF4-FFF2-40B4-BE49-F238E27FC236}">
              <a16:creationId xmlns:a16="http://schemas.microsoft.com/office/drawing/2014/main" id="{19E02C67-0535-4731-A26E-F2ECE5FD6A3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17" name="Text Box 3">
          <a:extLst>
            <a:ext uri="{FF2B5EF4-FFF2-40B4-BE49-F238E27FC236}">
              <a16:creationId xmlns:a16="http://schemas.microsoft.com/office/drawing/2014/main" id="{00811F60-032D-44F8-91B5-61AFCE81433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18" name="Text Box 63">
          <a:extLst>
            <a:ext uri="{FF2B5EF4-FFF2-40B4-BE49-F238E27FC236}">
              <a16:creationId xmlns:a16="http://schemas.microsoft.com/office/drawing/2014/main" id="{0830DF16-C438-4F92-8B9B-512735597AD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19" name="Text Box 3">
          <a:extLst>
            <a:ext uri="{FF2B5EF4-FFF2-40B4-BE49-F238E27FC236}">
              <a16:creationId xmlns:a16="http://schemas.microsoft.com/office/drawing/2014/main" id="{406B7A1C-9F18-40C9-8735-345914F7AC6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20" name="Text Box 32">
          <a:extLst>
            <a:ext uri="{FF2B5EF4-FFF2-40B4-BE49-F238E27FC236}">
              <a16:creationId xmlns:a16="http://schemas.microsoft.com/office/drawing/2014/main" id="{839219DA-0781-4661-B528-4B14CF8584D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21" name="Text Box 3">
          <a:extLst>
            <a:ext uri="{FF2B5EF4-FFF2-40B4-BE49-F238E27FC236}">
              <a16:creationId xmlns:a16="http://schemas.microsoft.com/office/drawing/2014/main" id="{449758AD-D7EF-4BEA-9272-7A03E0D862F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22" name="Text Box 63">
          <a:extLst>
            <a:ext uri="{FF2B5EF4-FFF2-40B4-BE49-F238E27FC236}">
              <a16:creationId xmlns:a16="http://schemas.microsoft.com/office/drawing/2014/main" id="{9A2829BD-E837-446A-BAE1-F4FB30571B5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23" name="Text Box 3">
          <a:extLst>
            <a:ext uri="{FF2B5EF4-FFF2-40B4-BE49-F238E27FC236}">
              <a16:creationId xmlns:a16="http://schemas.microsoft.com/office/drawing/2014/main" id="{1C210776-9DEA-4C8B-AD01-96DBEF18A8B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24" name="Text Box 32">
          <a:extLst>
            <a:ext uri="{FF2B5EF4-FFF2-40B4-BE49-F238E27FC236}">
              <a16:creationId xmlns:a16="http://schemas.microsoft.com/office/drawing/2014/main" id="{E0803A27-03FD-498A-8E23-93235DAE355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25" name="Text Box 3">
          <a:extLst>
            <a:ext uri="{FF2B5EF4-FFF2-40B4-BE49-F238E27FC236}">
              <a16:creationId xmlns:a16="http://schemas.microsoft.com/office/drawing/2014/main" id="{D704C672-4551-42FE-B39F-7DC9439DA2A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26" name="Text Box 63">
          <a:extLst>
            <a:ext uri="{FF2B5EF4-FFF2-40B4-BE49-F238E27FC236}">
              <a16:creationId xmlns:a16="http://schemas.microsoft.com/office/drawing/2014/main" id="{62D5B1D7-155F-4A41-BF9A-7B18840F42E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27" name="Text Box 3">
          <a:extLst>
            <a:ext uri="{FF2B5EF4-FFF2-40B4-BE49-F238E27FC236}">
              <a16:creationId xmlns:a16="http://schemas.microsoft.com/office/drawing/2014/main" id="{68A47856-1244-407C-B708-EC36CD2ED38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28" name="Text Box 32">
          <a:extLst>
            <a:ext uri="{FF2B5EF4-FFF2-40B4-BE49-F238E27FC236}">
              <a16:creationId xmlns:a16="http://schemas.microsoft.com/office/drawing/2014/main" id="{FF8DE60F-6E99-4254-BD33-978CB740A0D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29" name="Text Box 3">
          <a:extLst>
            <a:ext uri="{FF2B5EF4-FFF2-40B4-BE49-F238E27FC236}">
              <a16:creationId xmlns:a16="http://schemas.microsoft.com/office/drawing/2014/main" id="{1B56E94E-DCAB-4B5A-BA7C-BA6C6A743B3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30" name="Text Box 63">
          <a:extLst>
            <a:ext uri="{FF2B5EF4-FFF2-40B4-BE49-F238E27FC236}">
              <a16:creationId xmlns:a16="http://schemas.microsoft.com/office/drawing/2014/main" id="{682BEB5E-A204-40CB-8511-4E74927058A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CC2D46B6-55FA-4416-9797-36794BCB338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32" name="Text Box 32">
          <a:extLst>
            <a:ext uri="{FF2B5EF4-FFF2-40B4-BE49-F238E27FC236}">
              <a16:creationId xmlns:a16="http://schemas.microsoft.com/office/drawing/2014/main" id="{4BAD7C98-932F-4713-961A-0DE60B87AC3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33" name="Text Box 3">
          <a:extLst>
            <a:ext uri="{FF2B5EF4-FFF2-40B4-BE49-F238E27FC236}">
              <a16:creationId xmlns:a16="http://schemas.microsoft.com/office/drawing/2014/main" id="{A5598A5C-7C69-4E32-A315-18F7346FE81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34" name="Text Box 63">
          <a:extLst>
            <a:ext uri="{FF2B5EF4-FFF2-40B4-BE49-F238E27FC236}">
              <a16:creationId xmlns:a16="http://schemas.microsoft.com/office/drawing/2014/main" id="{7B6389E2-51EB-4545-B0E7-C6FBAF1A03A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6C458E26-1665-439F-8133-BC0835C9FE4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36" name="Text Box 32">
          <a:extLst>
            <a:ext uri="{FF2B5EF4-FFF2-40B4-BE49-F238E27FC236}">
              <a16:creationId xmlns:a16="http://schemas.microsoft.com/office/drawing/2014/main" id="{C3311D97-E650-425B-917B-09D82F60440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37" name="Text Box 3">
          <a:extLst>
            <a:ext uri="{FF2B5EF4-FFF2-40B4-BE49-F238E27FC236}">
              <a16:creationId xmlns:a16="http://schemas.microsoft.com/office/drawing/2014/main" id="{9964CA97-03FB-4452-B20A-9EFEB26696E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38" name="Text Box 63">
          <a:extLst>
            <a:ext uri="{FF2B5EF4-FFF2-40B4-BE49-F238E27FC236}">
              <a16:creationId xmlns:a16="http://schemas.microsoft.com/office/drawing/2014/main" id="{9D4408C7-83AD-4C96-B84E-65D4C16CBC7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39" name="Text Box 3">
          <a:extLst>
            <a:ext uri="{FF2B5EF4-FFF2-40B4-BE49-F238E27FC236}">
              <a16:creationId xmlns:a16="http://schemas.microsoft.com/office/drawing/2014/main" id="{4634B5EC-4502-48D4-BFDD-0D2C956A8E1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40" name="Text Box 32">
          <a:extLst>
            <a:ext uri="{FF2B5EF4-FFF2-40B4-BE49-F238E27FC236}">
              <a16:creationId xmlns:a16="http://schemas.microsoft.com/office/drawing/2014/main" id="{10B476F8-58B3-4FFA-8B68-5DDF1846790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41" name="Text Box 3">
          <a:extLst>
            <a:ext uri="{FF2B5EF4-FFF2-40B4-BE49-F238E27FC236}">
              <a16:creationId xmlns:a16="http://schemas.microsoft.com/office/drawing/2014/main" id="{D6FEBE0B-D37D-4F20-91EB-9F5EE59525D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F971EF45-0AA1-4E3F-B4FF-C6EB041A4AC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4894247D-14E6-4B58-ABBE-0DC5906967A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44" name="Text Box 32">
          <a:extLst>
            <a:ext uri="{FF2B5EF4-FFF2-40B4-BE49-F238E27FC236}">
              <a16:creationId xmlns:a16="http://schemas.microsoft.com/office/drawing/2014/main" id="{3256D51E-00D0-4BFF-A58A-92C65D9E05C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id="{5BF734F8-88BC-44C2-B62F-8E1A65D557C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46" name="Text Box 63">
          <a:extLst>
            <a:ext uri="{FF2B5EF4-FFF2-40B4-BE49-F238E27FC236}">
              <a16:creationId xmlns:a16="http://schemas.microsoft.com/office/drawing/2014/main" id="{C340152B-F496-4BEA-85C0-D70361325AD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15282CD7-65FE-4CE1-A011-85E470AE780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48" name="Text Box 32">
          <a:extLst>
            <a:ext uri="{FF2B5EF4-FFF2-40B4-BE49-F238E27FC236}">
              <a16:creationId xmlns:a16="http://schemas.microsoft.com/office/drawing/2014/main" id="{D56410FE-B785-413A-B7B8-D477CADF8AC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id="{0C37900A-91FB-47F0-9FEA-4A47B2A9946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50" name="Text Box 63">
          <a:extLst>
            <a:ext uri="{FF2B5EF4-FFF2-40B4-BE49-F238E27FC236}">
              <a16:creationId xmlns:a16="http://schemas.microsoft.com/office/drawing/2014/main" id="{64290EA9-46D1-4503-A45D-128F1710327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5A6F3592-9C91-401B-94BC-234D6FFF9DF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39439451-2688-4CE4-9862-39E97BE15FE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A66ACFCA-B7A2-483D-ACE3-59958F52F5E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54" name="Text Box 63">
          <a:extLst>
            <a:ext uri="{FF2B5EF4-FFF2-40B4-BE49-F238E27FC236}">
              <a16:creationId xmlns:a16="http://schemas.microsoft.com/office/drawing/2014/main" id="{7E95813F-AC66-4118-9D6B-D3CCC46183E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D30CD741-1ECE-4DF0-AC39-5C1C2410B43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56" name="Text Box 32">
          <a:extLst>
            <a:ext uri="{FF2B5EF4-FFF2-40B4-BE49-F238E27FC236}">
              <a16:creationId xmlns:a16="http://schemas.microsoft.com/office/drawing/2014/main" id="{2A0B1AD3-1CF2-457E-B3E0-9FF7634EDFE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F2FF0485-2B38-4602-9ABD-4655BF7F7C5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58" name="Text Box 63">
          <a:extLst>
            <a:ext uri="{FF2B5EF4-FFF2-40B4-BE49-F238E27FC236}">
              <a16:creationId xmlns:a16="http://schemas.microsoft.com/office/drawing/2014/main" id="{7210750D-EA87-45F4-B0C6-B12632D917D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9828FDB8-AB49-4933-A463-05E7B196632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60" name="Text Box 32">
          <a:extLst>
            <a:ext uri="{FF2B5EF4-FFF2-40B4-BE49-F238E27FC236}">
              <a16:creationId xmlns:a16="http://schemas.microsoft.com/office/drawing/2014/main" id="{5908A0E2-1F87-4EC6-B33B-B5C5B96B74E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id="{99FF4927-FFFB-42B2-B820-A65D3027193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62" name="Text Box 63">
          <a:extLst>
            <a:ext uri="{FF2B5EF4-FFF2-40B4-BE49-F238E27FC236}">
              <a16:creationId xmlns:a16="http://schemas.microsoft.com/office/drawing/2014/main" id="{49C93DB0-8428-4708-BBDD-5A73B02D650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154D2A49-2C99-415F-B10E-D258400AA9A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64" name="Text Box 32">
          <a:extLst>
            <a:ext uri="{FF2B5EF4-FFF2-40B4-BE49-F238E27FC236}">
              <a16:creationId xmlns:a16="http://schemas.microsoft.com/office/drawing/2014/main" id="{92FF5A34-1DCA-4F63-A879-C2C8C9AFAF4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65" name="Text Box 3">
          <a:extLst>
            <a:ext uri="{FF2B5EF4-FFF2-40B4-BE49-F238E27FC236}">
              <a16:creationId xmlns:a16="http://schemas.microsoft.com/office/drawing/2014/main" id="{D169EAB8-C90D-4D3C-9BBC-80AF555761C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66" name="Text Box 63">
          <a:extLst>
            <a:ext uri="{FF2B5EF4-FFF2-40B4-BE49-F238E27FC236}">
              <a16:creationId xmlns:a16="http://schemas.microsoft.com/office/drawing/2014/main" id="{4A874EF9-648E-46D3-9EE1-E8294522577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87C033A6-0472-441D-BA0E-B3E43DF33A2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68" name="Text Box 32">
          <a:extLst>
            <a:ext uri="{FF2B5EF4-FFF2-40B4-BE49-F238E27FC236}">
              <a16:creationId xmlns:a16="http://schemas.microsoft.com/office/drawing/2014/main" id="{3D7B9017-4BB2-46BD-8053-63330A800C2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69" name="Text Box 3">
          <a:extLst>
            <a:ext uri="{FF2B5EF4-FFF2-40B4-BE49-F238E27FC236}">
              <a16:creationId xmlns:a16="http://schemas.microsoft.com/office/drawing/2014/main" id="{9F062BDE-C408-4506-9185-E284CD041ED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70" name="Text Box 63">
          <a:extLst>
            <a:ext uri="{FF2B5EF4-FFF2-40B4-BE49-F238E27FC236}">
              <a16:creationId xmlns:a16="http://schemas.microsoft.com/office/drawing/2014/main" id="{B456AB99-35F4-4B56-BD0D-4A7B61B13C6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85AD5A86-6DA3-497F-84A0-18BA5CD876D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72" name="Text Box 32">
          <a:extLst>
            <a:ext uri="{FF2B5EF4-FFF2-40B4-BE49-F238E27FC236}">
              <a16:creationId xmlns:a16="http://schemas.microsoft.com/office/drawing/2014/main" id="{E049CEC0-9FF3-4723-8101-7497BA4EDD4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id="{673097A1-745C-4A73-9E6E-E35BC24A2B2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74" name="Text Box 63">
          <a:extLst>
            <a:ext uri="{FF2B5EF4-FFF2-40B4-BE49-F238E27FC236}">
              <a16:creationId xmlns:a16="http://schemas.microsoft.com/office/drawing/2014/main" id="{E922CDE1-F2BC-4D6F-A5F0-D37D6E670E1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2DB5E985-93E4-4039-90C5-406B98DB87F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76" name="Text Box 32">
          <a:extLst>
            <a:ext uri="{FF2B5EF4-FFF2-40B4-BE49-F238E27FC236}">
              <a16:creationId xmlns:a16="http://schemas.microsoft.com/office/drawing/2014/main" id="{FF52B355-1CB2-4AB9-971A-491BC81B2C1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id="{33BDF547-46B3-4B20-9F45-9D18DD45160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78" name="Text Box 63">
          <a:extLst>
            <a:ext uri="{FF2B5EF4-FFF2-40B4-BE49-F238E27FC236}">
              <a16:creationId xmlns:a16="http://schemas.microsoft.com/office/drawing/2014/main" id="{A86113B5-7026-4F0C-BABD-B37709A0FCB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60CFFF0A-E7F6-46D1-AA9B-F86D4870319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80" name="Text Box 32">
          <a:extLst>
            <a:ext uri="{FF2B5EF4-FFF2-40B4-BE49-F238E27FC236}">
              <a16:creationId xmlns:a16="http://schemas.microsoft.com/office/drawing/2014/main" id="{DEF5D4D7-9050-4989-ACA2-E3BEFF30A70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81" name="Text Box 3">
          <a:extLst>
            <a:ext uri="{FF2B5EF4-FFF2-40B4-BE49-F238E27FC236}">
              <a16:creationId xmlns:a16="http://schemas.microsoft.com/office/drawing/2014/main" id="{15F70B78-3353-4D75-8CD4-0606EEED6FC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82" name="Text Box 63">
          <a:extLst>
            <a:ext uri="{FF2B5EF4-FFF2-40B4-BE49-F238E27FC236}">
              <a16:creationId xmlns:a16="http://schemas.microsoft.com/office/drawing/2014/main" id="{E922E2A1-5B28-4B8A-B89E-155872E5964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3DF99DAE-479B-4EC4-A702-B3F521EA4B9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84" name="Text Box 32">
          <a:extLst>
            <a:ext uri="{FF2B5EF4-FFF2-40B4-BE49-F238E27FC236}">
              <a16:creationId xmlns:a16="http://schemas.microsoft.com/office/drawing/2014/main" id="{1460E579-DD41-452A-8777-B4CBDD7861D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85" name="Text Box 3">
          <a:extLst>
            <a:ext uri="{FF2B5EF4-FFF2-40B4-BE49-F238E27FC236}">
              <a16:creationId xmlns:a16="http://schemas.microsoft.com/office/drawing/2014/main" id="{3C768C89-B1CA-4DAA-AC00-B36DC4379A4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B27F0067-D195-416B-9C64-EE9A8EA1D38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2DA3B52F-BAE5-4EFD-9B40-A3D9F2A6A4B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88" name="Text Box 32">
          <a:extLst>
            <a:ext uri="{FF2B5EF4-FFF2-40B4-BE49-F238E27FC236}">
              <a16:creationId xmlns:a16="http://schemas.microsoft.com/office/drawing/2014/main" id="{BBDAE8C1-1A5E-452B-9B04-DDB9B39466E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89" name="Text Box 3">
          <a:extLst>
            <a:ext uri="{FF2B5EF4-FFF2-40B4-BE49-F238E27FC236}">
              <a16:creationId xmlns:a16="http://schemas.microsoft.com/office/drawing/2014/main" id="{C320B188-F98A-4D4D-899F-EBDC8E0C4C7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90" name="Text Box 63">
          <a:extLst>
            <a:ext uri="{FF2B5EF4-FFF2-40B4-BE49-F238E27FC236}">
              <a16:creationId xmlns:a16="http://schemas.microsoft.com/office/drawing/2014/main" id="{C7228A7F-6C83-4E66-865F-4F67064C6FF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BC96A45A-0E2C-4D3B-8FC0-8C31C066BDC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E337524B-A437-4377-A125-7B0FB833E78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93" name="Text Box 3">
          <a:extLst>
            <a:ext uri="{FF2B5EF4-FFF2-40B4-BE49-F238E27FC236}">
              <a16:creationId xmlns:a16="http://schemas.microsoft.com/office/drawing/2014/main" id="{22FB18FD-5170-4524-9F03-66BA59BA8CE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94" name="Text Box 63">
          <a:extLst>
            <a:ext uri="{FF2B5EF4-FFF2-40B4-BE49-F238E27FC236}">
              <a16:creationId xmlns:a16="http://schemas.microsoft.com/office/drawing/2014/main" id="{8B26F3C1-6E5F-45ED-B6D0-78E1BB7D29A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6034FB0A-E799-415F-8C90-530CD4EAC36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0D1FB994-7397-49E5-9E70-380873B247F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97" name="Text Box 3">
          <a:extLst>
            <a:ext uri="{FF2B5EF4-FFF2-40B4-BE49-F238E27FC236}">
              <a16:creationId xmlns:a16="http://schemas.microsoft.com/office/drawing/2014/main" id="{5D4A33E9-BC32-443A-BA5D-39971997967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98" name="Text Box 63">
          <a:extLst>
            <a:ext uri="{FF2B5EF4-FFF2-40B4-BE49-F238E27FC236}">
              <a16:creationId xmlns:a16="http://schemas.microsoft.com/office/drawing/2014/main" id="{9951CCBD-F6D8-4CC2-9D35-AE129748DD5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F436B2C7-0A17-4CE8-B2A4-B2EDB537D34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00" name="Text Box 32">
          <a:extLst>
            <a:ext uri="{FF2B5EF4-FFF2-40B4-BE49-F238E27FC236}">
              <a16:creationId xmlns:a16="http://schemas.microsoft.com/office/drawing/2014/main" id="{4D510EAC-1E7C-4015-A124-E446B66AD3E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13A372A1-40E4-4708-84B8-FBFA96EB6C8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02" name="Text Box 63">
          <a:extLst>
            <a:ext uri="{FF2B5EF4-FFF2-40B4-BE49-F238E27FC236}">
              <a16:creationId xmlns:a16="http://schemas.microsoft.com/office/drawing/2014/main" id="{1CAE6035-9EA0-4986-B321-9BAA00EEC57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D19598F6-8530-43EE-8EB8-9D4DB81C90E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04" name="Text Box 32">
          <a:extLst>
            <a:ext uri="{FF2B5EF4-FFF2-40B4-BE49-F238E27FC236}">
              <a16:creationId xmlns:a16="http://schemas.microsoft.com/office/drawing/2014/main" id="{B3581CFD-FD75-4263-9DB9-07BD6FBA74B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07C14C20-2191-4CD6-A455-541447760DA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06" name="Text Box 63">
          <a:extLst>
            <a:ext uri="{FF2B5EF4-FFF2-40B4-BE49-F238E27FC236}">
              <a16:creationId xmlns:a16="http://schemas.microsoft.com/office/drawing/2014/main" id="{AED0BDC6-3287-4105-9724-46C6D0DDA1E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51FFFC59-32F6-4FFF-B271-37205AD757D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08" name="Text Box 32">
          <a:extLst>
            <a:ext uri="{FF2B5EF4-FFF2-40B4-BE49-F238E27FC236}">
              <a16:creationId xmlns:a16="http://schemas.microsoft.com/office/drawing/2014/main" id="{AE2A8316-5ADD-43BF-82F4-B3F98659652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DAA43F0A-8346-45A9-8D6D-36CBED76E00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10" name="Text Box 63">
          <a:extLst>
            <a:ext uri="{FF2B5EF4-FFF2-40B4-BE49-F238E27FC236}">
              <a16:creationId xmlns:a16="http://schemas.microsoft.com/office/drawing/2014/main" id="{EB0CB99E-D55F-459E-BBAB-50F80ABFC5C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4A19435E-4E1B-4184-82FE-DE2BA4963ED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12" name="Text Box 32">
          <a:extLst>
            <a:ext uri="{FF2B5EF4-FFF2-40B4-BE49-F238E27FC236}">
              <a16:creationId xmlns:a16="http://schemas.microsoft.com/office/drawing/2014/main" id="{F2BA6849-C525-445F-8899-D23B96E1885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13" name="Text Box 3">
          <a:extLst>
            <a:ext uri="{FF2B5EF4-FFF2-40B4-BE49-F238E27FC236}">
              <a16:creationId xmlns:a16="http://schemas.microsoft.com/office/drawing/2014/main" id="{161C6DAE-3B59-48B0-A6A6-698467A822A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14" name="Text Box 63">
          <a:extLst>
            <a:ext uri="{FF2B5EF4-FFF2-40B4-BE49-F238E27FC236}">
              <a16:creationId xmlns:a16="http://schemas.microsoft.com/office/drawing/2014/main" id="{DB1EFA57-A9DC-4E9D-9E2A-23D3763956D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F12E01EF-0D33-4B38-9506-995CEA07523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16" name="Text Box 32">
          <a:extLst>
            <a:ext uri="{FF2B5EF4-FFF2-40B4-BE49-F238E27FC236}">
              <a16:creationId xmlns:a16="http://schemas.microsoft.com/office/drawing/2014/main" id="{28AB1482-81FD-4B6D-9D98-6B2197FB9B7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17" name="Text Box 3">
          <a:extLst>
            <a:ext uri="{FF2B5EF4-FFF2-40B4-BE49-F238E27FC236}">
              <a16:creationId xmlns:a16="http://schemas.microsoft.com/office/drawing/2014/main" id="{C17B760F-29E1-44AD-A001-DCE1A446F07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18" name="Text Box 63">
          <a:extLst>
            <a:ext uri="{FF2B5EF4-FFF2-40B4-BE49-F238E27FC236}">
              <a16:creationId xmlns:a16="http://schemas.microsoft.com/office/drawing/2014/main" id="{CBC3ECDD-A879-4FE8-AFB9-7419021F614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id="{B3D157C5-E75D-4040-808A-D9C2FE61CD5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20" name="Text Box 32">
          <a:extLst>
            <a:ext uri="{FF2B5EF4-FFF2-40B4-BE49-F238E27FC236}">
              <a16:creationId xmlns:a16="http://schemas.microsoft.com/office/drawing/2014/main" id="{7189D47B-8B46-41BC-86F3-7F2243D5B77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21" name="Text Box 3">
          <a:extLst>
            <a:ext uri="{FF2B5EF4-FFF2-40B4-BE49-F238E27FC236}">
              <a16:creationId xmlns:a16="http://schemas.microsoft.com/office/drawing/2014/main" id="{795118C8-D28B-4E96-80A4-AA9BC4F9BC8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22" name="Text Box 63">
          <a:extLst>
            <a:ext uri="{FF2B5EF4-FFF2-40B4-BE49-F238E27FC236}">
              <a16:creationId xmlns:a16="http://schemas.microsoft.com/office/drawing/2014/main" id="{C148D7AD-B298-4671-A1F1-671FDDE0815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484CE70B-6F54-403E-A50D-DDFD108E646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24" name="Text Box 32">
          <a:extLst>
            <a:ext uri="{FF2B5EF4-FFF2-40B4-BE49-F238E27FC236}">
              <a16:creationId xmlns:a16="http://schemas.microsoft.com/office/drawing/2014/main" id="{E55942BB-BD3F-495D-8673-55529964698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25" name="Text Box 3">
          <a:extLst>
            <a:ext uri="{FF2B5EF4-FFF2-40B4-BE49-F238E27FC236}">
              <a16:creationId xmlns:a16="http://schemas.microsoft.com/office/drawing/2014/main" id="{44B059B2-22B7-4967-9CBD-757395F64D8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26" name="Text Box 63">
          <a:extLst>
            <a:ext uri="{FF2B5EF4-FFF2-40B4-BE49-F238E27FC236}">
              <a16:creationId xmlns:a16="http://schemas.microsoft.com/office/drawing/2014/main" id="{CCAC6AF8-A173-473D-BBBE-4770FDF937A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id="{BE628D4D-A113-466D-A10E-7C459B1BA27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28" name="Text Box 32">
          <a:extLst>
            <a:ext uri="{FF2B5EF4-FFF2-40B4-BE49-F238E27FC236}">
              <a16:creationId xmlns:a16="http://schemas.microsoft.com/office/drawing/2014/main" id="{D2037938-4C40-4295-8DB2-39E60083565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29" name="Text Box 3">
          <a:extLst>
            <a:ext uri="{FF2B5EF4-FFF2-40B4-BE49-F238E27FC236}">
              <a16:creationId xmlns:a16="http://schemas.microsoft.com/office/drawing/2014/main" id="{3A31F5C0-24E1-415C-BA31-4B168848040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30" name="Text Box 63">
          <a:extLst>
            <a:ext uri="{FF2B5EF4-FFF2-40B4-BE49-F238E27FC236}">
              <a16:creationId xmlns:a16="http://schemas.microsoft.com/office/drawing/2014/main" id="{9F46F052-FDFC-466C-9739-9DBD41D370C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31" name="Text Box 3">
          <a:extLst>
            <a:ext uri="{FF2B5EF4-FFF2-40B4-BE49-F238E27FC236}">
              <a16:creationId xmlns:a16="http://schemas.microsoft.com/office/drawing/2014/main" id="{A2915029-D1A2-4CFB-9537-115ED679B10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32" name="Text Box 32">
          <a:extLst>
            <a:ext uri="{FF2B5EF4-FFF2-40B4-BE49-F238E27FC236}">
              <a16:creationId xmlns:a16="http://schemas.microsoft.com/office/drawing/2014/main" id="{636694AB-1B47-454A-A2B9-E5561212624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C7C02F73-AC4B-41C4-BEDA-4B10D0794B9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34" name="Text Box 63">
          <a:extLst>
            <a:ext uri="{FF2B5EF4-FFF2-40B4-BE49-F238E27FC236}">
              <a16:creationId xmlns:a16="http://schemas.microsoft.com/office/drawing/2014/main" id="{F306F5E8-6165-412C-8E5D-C9CF7EC5B8F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84549247-18D2-4A42-80CE-F75F0D90898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6" name="Text Box 3">
          <a:extLst>
            <a:ext uri="{FF2B5EF4-FFF2-40B4-BE49-F238E27FC236}">
              <a16:creationId xmlns:a16="http://schemas.microsoft.com/office/drawing/2014/main" id="{464D01E6-2BAB-4E9F-9619-B8043C1EBF2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id="{759F25F2-BD8D-46E4-8034-7F2129ED780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8" name="Text Box 3">
          <a:extLst>
            <a:ext uri="{FF2B5EF4-FFF2-40B4-BE49-F238E27FC236}">
              <a16:creationId xmlns:a16="http://schemas.microsoft.com/office/drawing/2014/main" id="{026E7978-8E91-4FA2-8FF4-D8A63C1ED41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7CDE1E75-A07E-470A-BDAA-0827D0F4E1E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0" name="Text Box 3">
          <a:extLst>
            <a:ext uri="{FF2B5EF4-FFF2-40B4-BE49-F238E27FC236}">
              <a16:creationId xmlns:a16="http://schemas.microsoft.com/office/drawing/2014/main" id="{5D45D050-230F-430E-AD64-A6135CAC12F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E8C651DF-E4EB-4507-9BC9-E31F9809D3B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2" name="Text Box 3">
          <a:extLst>
            <a:ext uri="{FF2B5EF4-FFF2-40B4-BE49-F238E27FC236}">
              <a16:creationId xmlns:a16="http://schemas.microsoft.com/office/drawing/2014/main" id="{A9B34644-1691-4856-81AB-528355027D9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0110EAD3-B78C-4CCD-8B7C-6F21D7994CE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4" name="Text Box 3">
          <a:extLst>
            <a:ext uri="{FF2B5EF4-FFF2-40B4-BE49-F238E27FC236}">
              <a16:creationId xmlns:a16="http://schemas.microsoft.com/office/drawing/2014/main" id="{C7519A8E-7AFD-4D0C-8B3D-FF5FDA8A064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70FFB766-7852-4937-BF8E-58A8AE27036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832C47D8-339B-4804-BBF9-B7A4DA06B31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02FE4DB0-F0A4-46F2-B666-C57FEF9DC04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8" name="Text Box 3">
          <a:extLst>
            <a:ext uri="{FF2B5EF4-FFF2-40B4-BE49-F238E27FC236}">
              <a16:creationId xmlns:a16="http://schemas.microsoft.com/office/drawing/2014/main" id="{4A0B5E83-6EAA-4C36-8884-C50725BA919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3A96F3F5-6DA1-4AC6-9DC1-89CACDA57DA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C0956E71-3A18-41F7-B4C0-E1F371503E7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31BC4093-C3CA-4BFF-99FB-02EEAF1453F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2" name="Text Box 3">
          <a:extLst>
            <a:ext uri="{FF2B5EF4-FFF2-40B4-BE49-F238E27FC236}">
              <a16:creationId xmlns:a16="http://schemas.microsoft.com/office/drawing/2014/main" id="{09A70E97-B4CE-44B9-A717-333FC6B45A7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4300AC73-EEFA-4ADD-A9BA-0F1688CF098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4" name="Text Box 3">
          <a:extLst>
            <a:ext uri="{FF2B5EF4-FFF2-40B4-BE49-F238E27FC236}">
              <a16:creationId xmlns:a16="http://schemas.microsoft.com/office/drawing/2014/main" id="{05218DE1-15D1-44FB-8EF1-DBC981F1F6A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5" name="Text Box 3">
          <a:extLst>
            <a:ext uri="{FF2B5EF4-FFF2-40B4-BE49-F238E27FC236}">
              <a16:creationId xmlns:a16="http://schemas.microsoft.com/office/drawing/2014/main" id="{9043F9BF-0BDF-43FB-B569-CC2D16068FB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6" name="Text Box 3">
          <a:extLst>
            <a:ext uri="{FF2B5EF4-FFF2-40B4-BE49-F238E27FC236}">
              <a16:creationId xmlns:a16="http://schemas.microsoft.com/office/drawing/2014/main" id="{C189AA00-EB06-492D-BD19-5160F6CD569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id="{C08DBF03-995B-4DFB-B287-29A383A8008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8" name="Text Box 3">
          <a:extLst>
            <a:ext uri="{FF2B5EF4-FFF2-40B4-BE49-F238E27FC236}">
              <a16:creationId xmlns:a16="http://schemas.microsoft.com/office/drawing/2014/main" id="{30AA4161-F6F9-42E2-AA5D-1552E0FC2FD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9" name="Text Box 3">
          <a:extLst>
            <a:ext uri="{FF2B5EF4-FFF2-40B4-BE49-F238E27FC236}">
              <a16:creationId xmlns:a16="http://schemas.microsoft.com/office/drawing/2014/main" id="{C9B5B3FB-47A0-44F8-A79A-C938C0E88E0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0" name="Text Box 3">
          <a:extLst>
            <a:ext uri="{FF2B5EF4-FFF2-40B4-BE49-F238E27FC236}">
              <a16:creationId xmlns:a16="http://schemas.microsoft.com/office/drawing/2014/main" id="{61DC399D-18B5-4695-9196-83AA98CFD02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1" name="Text Box 3">
          <a:extLst>
            <a:ext uri="{FF2B5EF4-FFF2-40B4-BE49-F238E27FC236}">
              <a16:creationId xmlns:a16="http://schemas.microsoft.com/office/drawing/2014/main" id="{625D49BA-EEF9-4272-96DB-CC15DE21575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2" name="Text Box 3">
          <a:extLst>
            <a:ext uri="{FF2B5EF4-FFF2-40B4-BE49-F238E27FC236}">
              <a16:creationId xmlns:a16="http://schemas.microsoft.com/office/drawing/2014/main" id="{0416E8AF-D34E-4A08-93DD-30BA43F9550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3" name="Text Box 3">
          <a:extLst>
            <a:ext uri="{FF2B5EF4-FFF2-40B4-BE49-F238E27FC236}">
              <a16:creationId xmlns:a16="http://schemas.microsoft.com/office/drawing/2014/main" id="{60C06FBA-0129-4E76-B143-BA91BEDE6B6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4" name="Text Box 3">
          <a:extLst>
            <a:ext uri="{FF2B5EF4-FFF2-40B4-BE49-F238E27FC236}">
              <a16:creationId xmlns:a16="http://schemas.microsoft.com/office/drawing/2014/main" id="{3192944C-344B-43B7-9ADA-D8A0F02F10B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5" name="Text Box 3">
          <a:extLst>
            <a:ext uri="{FF2B5EF4-FFF2-40B4-BE49-F238E27FC236}">
              <a16:creationId xmlns:a16="http://schemas.microsoft.com/office/drawing/2014/main" id="{253AD8A0-93C3-47F4-AEC1-AFC6FD3465B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6" name="Text Box 3">
          <a:extLst>
            <a:ext uri="{FF2B5EF4-FFF2-40B4-BE49-F238E27FC236}">
              <a16:creationId xmlns:a16="http://schemas.microsoft.com/office/drawing/2014/main" id="{3B01B658-C72D-47A3-A2B0-66DDEAB8D19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7" name="Text Box 3">
          <a:extLst>
            <a:ext uri="{FF2B5EF4-FFF2-40B4-BE49-F238E27FC236}">
              <a16:creationId xmlns:a16="http://schemas.microsoft.com/office/drawing/2014/main" id="{DF7F8AD6-9C2B-4720-9F05-75AB26E4AB4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8" name="Text Box 3">
          <a:extLst>
            <a:ext uri="{FF2B5EF4-FFF2-40B4-BE49-F238E27FC236}">
              <a16:creationId xmlns:a16="http://schemas.microsoft.com/office/drawing/2014/main" id="{B47379D3-6F03-4665-A319-BDFA361E3E5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9" name="Text Box 3">
          <a:extLst>
            <a:ext uri="{FF2B5EF4-FFF2-40B4-BE49-F238E27FC236}">
              <a16:creationId xmlns:a16="http://schemas.microsoft.com/office/drawing/2014/main" id="{08D2DCA6-2EFF-4510-A59D-6927ACAA770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0" name="Text Box 3">
          <a:extLst>
            <a:ext uri="{FF2B5EF4-FFF2-40B4-BE49-F238E27FC236}">
              <a16:creationId xmlns:a16="http://schemas.microsoft.com/office/drawing/2014/main" id="{55A53F80-3B97-46B1-A78A-E4761B892D4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1" name="Text Box 3">
          <a:extLst>
            <a:ext uri="{FF2B5EF4-FFF2-40B4-BE49-F238E27FC236}">
              <a16:creationId xmlns:a16="http://schemas.microsoft.com/office/drawing/2014/main" id="{55DC33CA-3A26-41CF-9D23-2AAEFFEC7E4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2" name="Text Box 3">
          <a:extLst>
            <a:ext uri="{FF2B5EF4-FFF2-40B4-BE49-F238E27FC236}">
              <a16:creationId xmlns:a16="http://schemas.microsoft.com/office/drawing/2014/main" id="{557723B1-E54B-4514-9342-490E50130DD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3" name="Text Box 3">
          <a:extLst>
            <a:ext uri="{FF2B5EF4-FFF2-40B4-BE49-F238E27FC236}">
              <a16:creationId xmlns:a16="http://schemas.microsoft.com/office/drawing/2014/main" id="{873348A4-CF0B-4A4E-BF97-AD71ADB5B97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4" name="Text Box 3">
          <a:extLst>
            <a:ext uri="{FF2B5EF4-FFF2-40B4-BE49-F238E27FC236}">
              <a16:creationId xmlns:a16="http://schemas.microsoft.com/office/drawing/2014/main" id="{A4C627A2-5B1F-413E-9C66-6A71FE71B47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5" name="Text Box 3">
          <a:extLst>
            <a:ext uri="{FF2B5EF4-FFF2-40B4-BE49-F238E27FC236}">
              <a16:creationId xmlns:a16="http://schemas.microsoft.com/office/drawing/2014/main" id="{CF744DC9-C38D-43AC-8795-11553E11989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6" name="Text Box 3">
          <a:extLst>
            <a:ext uri="{FF2B5EF4-FFF2-40B4-BE49-F238E27FC236}">
              <a16:creationId xmlns:a16="http://schemas.microsoft.com/office/drawing/2014/main" id="{0F8F4969-EB2B-413C-90D9-6F61CC0311F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7" name="Text Box 3">
          <a:extLst>
            <a:ext uri="{FF2B5EF4-FFF2-40B4-BE49-F238E27FC236}">
              <a16:creationId xmlns:a16="http://schemas.microsoft.com/office/drawing/2014/main" id="{32DCB5C5-6F6E-41B7-A421-CF89033FA91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8" name="Text Box 3">
          <a:extLst>
            <a:ext uri="{FF2B5EF4-FFF2-40B4-BE49-F238E27FC236}">
              <a16:creationId xmlns:a16="http://schemas.microsoft.com/office/drawing/2014/main" id="{C0D39199-4928-4CFC-B83C-ABB8537E214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9" name="Text Box 3">
          <a:extLst>
            <a:ext uri="{FF2B5EF4-FFF2-40B4-BE49-F238E27FC236}">
              <a16:creationId xmlns:a16="http://schemas.microsoft.com/office/drawing/2014/main" id="{A681097F-CCCB-418A-BC33-B82FB0B99BF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0" name="Text Box 3">
          <a:extLst>
            <a:ext uri="{FF2B5EF4-FFF2-40B4-BE49-F238E27FC236}">
              <a16:creationId xmlns:a16="http://schemas.microsoft.com/office/drawing/2014/main" id="{506D061D-CBAB-4829-90E5-2FC63711437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08B1AE77-4C29-4274-A313-6E25BE8FC09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2" name="Text Box 3">
          <a:extLst>
            <a:ext uri="{FF2B5EF4-FFF2-40B4-BE49-F238E27FC236}">
              <a16:creationId xmlns:a16="http://schemas.microsoft.com/office/drawing/2014/main" id="{D259637C-3057-46AB-A339-B723EF958A7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6CE32728-91EF-48FF-9B88-2771A919EE9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25AA808B-2A99-4F98-84F7-50D2E0686BE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E2F368F8-7535-4C4C-BCFA-22DCFF08A7E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6" name="Text Box 3">
          <a:extLst>
            <a:ext uri="{FF2B5EF4-FFF2-40B4-BE49-F238E27FC236}">
              <a16:creationId xmlns:a16="http://schemas.microsoft.com/office/drawing/2014/main" id="{B62C9F34-9B29-4A06-9193-869C57B23CA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7" name="Text Box 3">
          <a:extLst>
            <a:ext uri="{FF2B5EF4-FFF2-40B4-BE49-F238E27FC236}">
              <a16:creationId xmlns:a16="http://schemas.microsoft.com/office/drawing/2014/main" id="{2C6AA85E-ECEA-4CAF-8ABB-B91197F0FDE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8" name="Text Box 3">
          <a:extLst>
            <a:ext uri="{FF2B5EF4-FFF2-40B4-BE49-F238E27FC236}">
              <a16:creationId xmlns:a16="http://schemas.microsoft.com/office/drawing/2014/main" id="{47957A38-1651-4EA9-97C9-7C3D553BD2C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E85D8F23-0718-4086-B906-3E4F2B71E82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0" name="Text Box 3">
          <a:extLst>
            <a:ext uri="{FF2B5EF4-FFF2-40B4-BE49-F238E27FC236}">
              <a16:creationId xmlns:a16="http://schemas.microsoft.com/office/drawing/2014/main" id="{ABADB217-6374-4435-AE46-101DFBBD933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C7C3C6D7-1345-4220-A493-E2D65D76AF9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2" name="Text Box 3">
          <a:extLst>
            <a:ext uri="{FF2B5EF4-FFF2-40B4-BE49-F238E27FC236}">
              <a16:creationId xmlns:a16="http://schemas.microsoft.com/office/drawing/2014/main" id="{196C6756-00DF-4071-8A33-2FB68204CAA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3" name="Text Box 3">
          <a:extLst>
            <a:ext uri="{FF2B5EF4-FFF2-40B4-BE49-F238E27FC236}">
              <a16:creationId xmlns:a16="http://schemas.microsoft.com/office/drawing/2014/main" id="{406BA493-22C5-4D11-8772-0771CCC42C8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4" name="Text Box 3">
          <a:extLst>
            <a:ext uri="{FF2B5EF4-FFF2-40B4-BE49-F238E27FC236}">
              <a16:creationId xmlns:a16="http://schemas.microsoft.com/office/drawing/2014/main" id="{A141E71F-040C-4E35-8F17-BD31B52613F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5" name="Text Box 3">
          <a:extLst>
            <a:ext uri="{FF2B5EF4-FFF2-40B4-BE49-F238E27FC236}">
              <a16:creationId xmlns:a16="http://schemas.microsoft.com/office/drawing/2014/main" id="{7E6B234F-2BE1-4F65-AFAC-D1197B005EF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6" name="Text Box 3">
          <a:extLst>
            <a:ext uri="{FF2B5EF4-FFF2-40B4-BE49-F238E27FC236}">
              <a16:creationId xmlns:a16="http://schemas.microsoft.com/office/drawing/2014/main" id="{60E25A9E-9433-4A92-90FE-78F5F91F9B7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7" name="Text Box 3">
          <a:extLst>
            <a:ext uri="{FF2B5EF4-FFF2-40B4-BE49-F238E27FC236}">
              <a16:creationId xmlns:a16="http://schemas.microsoft.com/office/drawing/2014/main" id="{381C7769-4126-4B88-989C-9E32F295488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8" name="Text Box 3">
          <a:extLst>
            <a:ext uri="{FF2B5EF4-FFF2-40B4-BE49-F238E27FC236}">
              <a16:creationId xmlns:a16="http://schemas.microsoft.com/office/drawing/2014/main" id="{5C422D1C-96C4-4ADD-BC7F-F06DF047844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799" name="Text Box 8">
          <a:extLst>
            <a:ext uri="{FF2B5EF4-FFF2-40B4-BE49-F238E27FC236}">
              <a16:creationId xmlns:a16="http://schemas.microsoft.com/office/drawing/2014/main" id="{20C1040C-B20C-43EB-A477-69E953F1C59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00" name="Text Box 9">
          <a:extLst>
            <a:ext uri="{FF2B5EF4-FFF2-40B4-BE49-F238E27FC236}">
              <a16:creationId xmlns:a16="http://schemas.microsoft.com/office/drawing/2014/main" id="{990F8CF2-4026-4356-AA54-BCA88C65CD6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B6648595-B5F1-4D1E-AAAE-25F282BFF76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3FC0C616-AD5C-45B7-B73A-47A49524385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03" name="Text Box 8">
          <a:extLst>
            <a:ext uri="{FF2B5EF4-FFF2-40B4-BE49-F238E27FC236}">
              <a16:creationId xmlns:a16="http://schemas.microsoft.com/office/drawing/2014/main" id="{37CC0399-4ED7-4A8D-A81D-D61DDA3F326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04" name="Text Box 9">
          <a:extLst>
            <a:ext uri="{FF2B5EF4-FFF2-40B4-BE49-F238E27FC236}">
              <a16:creationId xmlns:a16="http://schemas.microsoft.com/office/drawing/2014/main" id="{7B468333-5E32-4805-8136-C50ABCD6042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05" name="Text Box 8">
          <a:extLst>
            <a:ext uri="{FF2B5EF4-FFF2-40B4-BE49-F238E27FC236}">
              <a16:creationId xmlns:a16="http://schemas.microsoft.com/office/drawing/2014/main" id="{56E89D32-B222-4EFA-80D7-C817260370E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06" name="Text Box 9">
          <a:extLst>
            <a:ext uri="{FF2B5EF4-FFF2-40B4-BE49-F238E27FC236}">
              <a16:creationId xmlns:a16="http://schemas.microsoft.com/office/drawing/2014/main" id="{27FBB95F-8A64-49E7-AE99-0092468AE94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7832F26F-4C16-4AD8-8C98-597F68825A9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42E399A2-F34A-473A-A921-BDC6EDD7EE1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id="{1822ABF7-6E1E-438D-BD00-E64EEED5A67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10" name="Text Box 9">
          <a:extLst>
            <a:ext uri="{FF2B5EF4-FFF2-40B4-BE49-F238E27FC236}">
              <a16:creationId xmlns:a16="http://schemas.microsoft.com/office/drawing/2014/main" id="{D0BF59F2-108B-4A69-8B99-1191E45E87D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11" name="Text Box 8">
          <a:extLst>
            <a:ext uri="{FF2B5EF4-FFF2-40B4-BE49-F238E27FC236}">
              <a16:creationId xmlns:a16="http://schemas.microsoft.com/office/drawing/2014/main" id="{2220D0F3-EDB8-47A0-8D8F-641EEDB5F14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12" name="Text Box 9">
          <a:extLst>
            <a:ext uri="{FF2B5EF4-FFF2-40B4-BE49-F238E27FC236}">
              <a16:creationId xmlns:a16="http://schemas.microsoft.com/office/drawing/2014/main" id="{CCF029E8-BB14-410D-99FC-913F89B03F9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13" name="Text Box 8">
          <a:extLst>
            <a:ext uri="{FF2B5EF4-FFF2-40B4-BE49-F238E27FC236}">
              <a16:creationId xmlns:a16="http://schemas.microsoft.com/office/drawing/2014/main" id="{2336E587-1B9D-4157-867B-377B5DAF97C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14" name="Text Box 9">
          <a:extLst>
            <a:ext uri="{FF2B5EF4-FFF2-40B4-BE49-F238E27FC236}">
              <a16:creationId xmlns:a16="http://schemas.microsoft.com/office/drawing/2014/main" id="{820B4DC3-B292-4BF4-BEEF-BD6B940EA0F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74864518-4446-480A-96B1-6EDBB4AACB6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16" name="Text Box 9">
          <a:extLst>
            <a:ext uri="{FF2B5EF4-FFF2-40B4-BE49-F238E27FC236}">
              <a16:creationId xmlns:a16="http://schemas.microsoft.com/office/drawing/2014/main" id="{9F6DC646-9FB4-4696-81C5-75D287C323C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17" name="Text Box 8">
          <a:extLst>
            <a:ext uri="{FF2B5EF4-FFF2-40B4-BE49-F238E27FC236}">
              <a16:creationId xmlns:a16="http://schemas.microsoft.com/office/drawing/2014/main" id="{7EE9E87C-9A0D-40FF-8BE1-AFB3C8C1D06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18" name="Text Box 9">
          <a:extLst>
            <a:ext uri="{FF2B5EF4-FFF2-40B4-BE49-F238E27FC236}">
              <a16:creationId xmlns:a16="http://schemas.microsoft.com/office/drawing/2014/main" id="{87FDAA10-94A9-4A3F-8C26-0F2743C136B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19" name="Text Box 8">
          <a:extLst>
            <a:ext uri="{FF2B5EF4-FFF2-40B4-BE49-F238E27FC236}">
              <a16:creationId xmlns:a16="http://schemas.microsoft.com/office/drawing/2014/main" id="{2D125E28-3856-467C-9B86-6CECF392F77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20" name="Text Box 9">
          <a:extLst>
            <a:ext uri="{FF2B5EF4-FFF2-40B4-BE49-F238E27FC236}">
              <a16:creationId xmlns:a16="http://schemas.microsoft.com/office/drawing/2014/main" id="{2BE9F0AB-EDD8-4EFB-91DE-4B0B0170AEA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id="{C5AC7EE9-90BF-46EC-A1A2-86B4D560DD1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22" name="Text Box 9">
          <a:extLst>
            <a:ext uri="{FF2B5EF4-FFF2-40B4-BE49-F238E27FC236}">
              <a16:creationId xmlns:a16="http://schemas.microsoft.com/office/drawing/2014/main" id="{FD9FB6E3-0B88-49D6-9308-FFD605B7F41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23" name="Text Box 8">
          <a:extLst>
            <a:ext uri="{FF2B5EF4-FFF2-40B4-BE49-F238E27FC236}">
              <a16:creationId xmlns:a16="http://schemas.microsoft.com/office/drawing/2014/main" id="{457ED91C-37C9-40B8-8975-C37F6724CE0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24" name="Text Box 9">
          <a:extLst>
            <a:ext uri="{FF2B5EF4-FFF2-40B4-BE49-F238E27FC236}">
              <a16:creationId xmlns:a16="http://schemas.microsoft.com/office/drawing/2014/main" id="{6D3AA52C-4FF5-477E-998E-2BA2904C1B7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25" name="Text Box 8">
          <a:extLst>
            <a:ext uri="{FF2B5EF4-FFF2-40B4-BE49-F238E27FC236}">
              <a16:creationId xmlns:a16="http://schemas.microsoft.com/office/drawing/2014/main" id="{3A86F32E-FE06-4591-A8CE-092A38AF694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26" name="Text Box 9">
          <a:extLst>
            <a:ext uri="{FF2B5EF4-FFF2-40B4-BE49-F238E27FC236}">
              <a16:creationId xmlns:a16="http://schemas.microsoft.com/office/drawing/2014/main" id="{4A73BB01-76A3-4461-BD95-71691F64BFB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27" name="Text Box 8">
          <a:extLst>
            <a:ext uri="{FF2B5EF4-FFF2-40B4-BE49-F238E27FC236}">
              <a16:creationId xmlns:a16="http://schemas.microsoft.com/office/drawing/2014/main" id="{0A80AAA0-7F9E-4CA0-AFDB-7EE2C6BA506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28" name="Text Box 9">
          <a:extLst>
            <a:ext uri="{FF2B5EF4-FFF2-40B4-BE49-F238E27FC236}">
              <a16:creationId xmlns:a16="http://schemas.microsoft.com/office/drawing/2014/main" id="{9CF40080-555C-4A80-890F-3A13A140477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id="{362B38B1-3CE2-48F8-808B-A96B9BD4B3C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30" name="Text Box 9">
          <a:extLst>
            <a:ext uri="{FF2B5EF4-FFF2-40B4-BE49-F238E27FC236}">
              <a16:creationId xmlns:a16="http://schemas.microsoft.com/office/drawing/2014/main" id="{BA131BF4-D763-4FD3-86CB-CF5BCE525FD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31" name="Text Box 8">
          <a:extLst>
            <a:ext uri="{FF2B5EF4-FFF2-40B4-BE49-F238E27FC236}">
              <a16:creationId xmlns:a16="http://schemas.microsoft.com/office/drawing/2014/main" id="{23F511E9-D017-4D46-A47A-2D1767C9128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32" name="Text Box 9">
          <a:extLst>
            <a:ext uri="{FF2B5EF4-FFF2-40B4-BE49-F238E27FC236}">
              <a16:creationId xmlns:a16="http://schemas.microsoft.com/office/drawing/2014/main" id="{C022B1A9-BB68-444B-8FC4-7C81A3E2BFA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33" name="Text Box 8">
          <a:extLst>
            <a:ext uri="{FF2B5EF4-FFF2-40B4-BE49-F238E27FC236}">
              <a16:creationId xmlns:a16="http://schemas.microsoft.com/office/drawing/2014/main" id="{C40F39BF-DD50-4CD7-B5CF-7D21743988A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34" name="Text Box 9">
          <a:extLst>
            <a:ext uri="{FF2B5EF4-FFF2-40B4-BE49-F238E27FC236}">
              <a16:creationId xmlns:a16="http://schemas.microsoft.com/office/drawing/2014/main" id="{44231889-9B3E-43DC-A4AD-86AD04714EF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id="{00777C66-5C57-4B11-81AE-0F1E65EE439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2074AD58-752C-4EB4-8131-BABB84E980E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37" name="Text Box 8">
          <a:extLst>
            <a:ext uri="{FF2B5EF4-FFF2-40B4-BE49-F238E27FC236}">
              <a16:creationId xmlns:a16="http://schemas.microsoft.com/office/drawing/2014/main" id="{65C8C80F-8C1F-4EA2-9B8D-9ACEF438392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38" name="Text Box 9">
          <a:extLst>
            <a:ext uri="{FF2B5EF4-FFF2-40B4-BE49-F238E27FC236}">
              <a16:creationId xmlns:a16="http://schemas.microsoft.com/office/drawing/2014/main" id="{88F88195-8893-4203-A69C-EF69573E7B8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39" name="Text Box 8">
          <a:extLst>
            <a:ext uri="{FF2B5EF4-FFF2-40B4-BE49-F238E27FC236}">
              <a16:creationId xmlns:a16="http://schemas.microsoft.com/office/drawing/2014/main" id="{3C098799-424D-4863-852A-D17144136A0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40" name="Text Box 9">
          <a:extLst>
            <a:ext uri="{FF2B5EF4-FFF2-40B4-BE49-F238E27FC236}">
              <a16:creationId xmlns:a16="http://schemas.microsoft.com/office/drawing/2014/main" id="{1B958FA1-BEE8-4F72-8540-7B26BD36F67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41" name="Text Box 8">
          <a:extLst>
            <a:ext uri="{FF2B5EF4-FFF2-40B4-BE49-F238E27FC236}">
              <a16:creationId xmlns:a16="http://schemas.microsoft.com/office/drawing/2014/main" id="{0B5AF2C2-E070-4D72-B13D-81ABAE09EEB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42" name="Text Box 9">
          <a:extLst>
            <a:ext uri="{FF2B5EF4-FFF2-40B4-BE49-F238E27FC236}">
              <a16:creationId xmlns:a16="http://schemas.microsoft.com/office/drawing/2014/main" id="{5444B1A7-A1FD-41CC-AEDC-C355A87232F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43" name="Text Box 8">
          <a:extLst>
            <a:ext uri="{FF2B5EF4-FFF2-40B4-BE49-F238E27FC236}">
              <a16:creationId xmlns:a16="http://schemas.microsoft.com/office/drawing/2014/main" id="{DBA49A85-1356-4D5C-A991-3E8E87556BA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44" name="Text Box 9">
          <a:extLst>
            <a:ext uri="{FF2B5EF4-FFF2-40B4-BE49-F238E27FC236}">
              <a16:creationId xmlns:a16="http://schemas.microsoft.com/office/drawing/2014/main" id="{DD793D07-4E01-460B-9541-C859076FC6F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45" name="Text Box 8">
          <a:extLst>
            <a:ext uri="{FF2B5EF4-FFF2-40B4-BE49-F238E27FC236}">
              <a16:creationId xmlns:a16="http://schemas.microsoft.com/office/drawing/2014/main" id="{B630EBEC-AE9A-4387-8B1F-4607D5B794C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46" name="Text Box 9">
          <a:extLst>
            <a:ext uri="{FF2B5EF4-FFF2-40B4-BE49-F238E27FC236}">
              <a16:creationId xmlns:a16="http://schemas.microsoft.com/office/drawing/2014/main" id="{F9B65183-A4E9-42C2-AC4A-8E6BC21E081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47" name="Text Box 8">
          <a:extLst>
            <a:ext uri="{FF2B5EF4-FFF2-40B4-BE49-F238E27FC236}">
              <a16:creationId xmlns:a16="http://schemas.microsoft.com/office/drawing/2014/main" id="{206EA2E6-E6EB-44B3-AE19-B32FB838BE4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677BA8FC-1DF4-40F4-A696-5F9414DA5EA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49" name="Text Box 8">
          <a:extLst>
            <a:ext uri="{FF2B5EF4-FFF2-40B4-BE49-F238E27FC236}">
              <a16:creationId xmlns:a16="http://schemas.microsoft.com/office/drawing/2014/main" id="{AE4F0C0C-438A-4503-A721-C70462F8726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50" name="Text Box 9">
          <a:extLst>
            <a:ext uri="{FF2B5EF4-FFF2-40B4-BE49-F238E27FC236}">
              <a16:creationId xmlns:a16="http://schemas.microsoft.com/office/drawing/2014/main" id="{0E425BD2-6D43-4C6A-9E98-82AA29C9BF7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51" name="Text Box 8">
          <a:extLst>
            <a:ext uri="{FF2B5EF4-FFF2-40B4-BE49-F238E27FC236}">
              <a16:creationId xmlns:a16="http://schemas.microsoft.com/office/drawing/2014/main" id="{F8760F40-56C2-4087-BA5A-70524869B73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52" name="Text Box 9">
          <a:extLst>
            <a:ext uri="{FF2B5EF4-FFF2-40B4-BE49-F238E27FC236}">
              <a16:creationId xmlns:a16="http://schemas.microsoft.com/office/drawing/2014/main" id="{5460CD43-D24E-4B70-B886-206F9C28C9B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id="{2A981286-934B-49F5-B9F5-3C9118D1277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581C02EA-3409-4B6A-9D72-9F104D7D16D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55" name="Text Box 8">
          <a:extLst>
            <a:ext uri="{FF2B5EF4-FFF2-40B4-BE49-F238E27FC236}">
              <a16:creationId xmlns:a16="http://schemas.microsoft.com/office/drawing/2014/main" id="{0282A565-4396-4485-985E-9C034E3D144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56" name="Text Box 9">
          <a:extLst>
            <a:ext uri="{FF2B5EF4-FFF2-40B4-BE49-F238E27FC236}">
              <a16:creationId xmlns:a16="http://schemas.microsoft.com/office/drawing/2014/main" id="{E3279B17-C341-4C2A-A497-5E6CFF23DD0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3E3B6889-71F0-488D-9CCC-E889ED893B8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1322A7AE-A416-438D-B10F-5907001050C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9D9E27A4-8028-4158-89C5-6AFF3282594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60" name="Text Box 9">
          <a:extLst>
            <a:ext uri="{FF2B5EF4-FFF2-40B4-BE49-F238E27FC236}">
              <a16:creationId xmlns:a16="http://schemas.microsoft.com/office/drawing/2014/main" id="{DB0E153E-80BF-4828-828A-02FF70F8827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61" name="Text Box 8">
          <a:extLst>
            <a:ext uri="{FF2B5EF4-FFF2-40B4-BE49-F238E27FC236}">
              <a16:creationId xmlns:a16="http://schemas.microsoft.com/office/drawing/2014/main" id="{2B523030-495E-4D79-B5E6-3F10E052D28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62" name="Text Box 9">
          <a:extLst>
            <a:ext uri="{FF2B5EF4-FFF2-40B4-BE49-F238E27FC236}">
              <a16:creationId xmlns:a16="http://schemas.microsoft.com/office/drawing/2014/main" id="{9C3885AC-05C9-4B8D-B99B-7F4BEB7B3AD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63" name="Text Box 8">
          <a:extLst>
            <a:ext uri="{FF2B5EF4-FFF2-40B4-BE49-F238E27FC236}">
              <a16:creationId xmlns:a16="http://schemas.microsoft.com/office/drawing/2014/main" id="{494C7621-1D11-48E3-92A8-82904B23B7D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64" name="Text Box 9">
          <a:extLst>
            <a:ext uri="{FF2B5EF4-FFF2-40B4-BE49-F238E27FC236}">
              <a16:creationId xmlns:a16="http://schemas.microsoft.com/office/drawing/2014/main" id="{8E680395-4CA7-4F06-9454-204C653EDBB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65" name="Text Box 8">
          <a:extLst>
            <a:ext uri="{FF2B5EF4-FFF2-40B4-BE49-F238E27FC236}">
              <a16:creationId xmlns:a16="http://schemas.microsoft.com/office/drawing/2014/main" id="{19ADF23D-D39F-4E3F-9313-CBA430A4372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66" name="Text Box 9">
          <a:extLst>
            <a:ext uri="{FF2B5EF4-FFF2-40B4-BE49-F238E27FC236}">
              <a16:creationId xmlns:a16="http://schemas.microsoft.com/office/drawing/2014/main" id="{E2D16176-75C5-421E-9097-17FB55D1B88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67" name="Text Box 8">
          <a:extLst>
            <a:ext uri="{FF2B5EF4-FFF2-40B4-BE49-F238E27FC236}">
              <a16:creationId xmlns:a16="http://schemas.microsoft.com/office/drawing/2014/main" id="{1D226596-B139-494F-AF92-F1FD9A7E58D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68" name="Text Box 9">
          <a:extLst>
            <a:ext uri="{FF2B5EF4-FFF2-40B4-BE49-F238E27FC236}">
              <a16:creationId xmlns:a16="http://schemas.microsoft.com/office/drawing/2014/main" id="{EE3D3D32-884F-4850-92D7-1B6E756E023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5D4DB720-F2B0-479E-AF10-7524275518F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22421C9D-7E92-422B-9954-5B1FF0B79F2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71" name="Text Box 8">
          <a:extLst>
            <a:ext uri="{FF2B5EF4-FFF2-40B4-BE49-F238E27FC236}">
              <a16:creationId xmlns:a16="http://schemas.microsoft.com/office/drawing/2014/main" id="{825FF5BE-E676-4EC4-BB60-B6E5A1562B3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72" name="Text Box 9">
          <a:extLst>
            <a:ext uri="{FF2B5EF4-FFF2-40B4-BE49-F238E27FC236}">
              <a16:creationId xmlns:a16="http://schemas.microsoft.com/office/drawing/2014/main" id="{72C24962-912F-4950-BFA6-8AFC546791B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73" name="Text Box 8">
          <a:extLst>
            <a:ext uri="{FF2B5EF4-FFF2-40B4-BE49-F238E27FC236}">
              <a16:creationId xmlns:a16="http://schemas.microsoft.com/office/drawing/2014/main" id="{839790AB-E706-4493-9772-EC0AAEA0129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74" name="Text Box 9">
          <a:extLst>
            <a:ext uri="{FF2B5EF4-FFF2-40B4-BE49-F238E27FC236}">
              <a16:creationId xmlns:a16="http://schemas.microsoft.com/office/drawing/2014/main" id="{EA74277A-AD1A-467D-9AEF-3D6D4937C77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75" name="Text Box 8">
          <a:extLst>
            <a:ext uri="{FF2B5EF4-FFF2-40B4-BE49-F238E27FC236}">
              <a16:creationId xmlns:a16="http://schemas.microsoft.com/office/drawing/2014/main" id="{0B8EBA5D-13BF-44E6-B53F-E034F8FD35D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76" name="Text Box 9">
          <a:extLst>
            <a:ext uri="{FF2B5EF4-FFF2-40B4-BE49-F238E27FC236}">
              <a16:creationId xmlns:a16="http://schemas.microsoft.com/office/drawing/2014/main" id="{E2C71208-2E5F-4348-AAA5-B670902B4E4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77" name="Text Box 8">
          <a:extLst>
            <a:ext uri="{FF2B5EF4-FFF2-40B4-BE49-F238E27FC236}">
              <a16:creationId xmlns:a16="http://schemas.microsoft.com/office/drawing/2014/main" id="{785337D1-D347-40B4-B90E-D74122EA78C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id="{998A0CB7-A185-4A93-B411-D1D69B0EEF3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9F8A5B67-9FBA-4EC1-A5EA-FC54BAD466A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80" name="Text Box 9">
          <a:extLst>
            <a:ext uri="{FF2B5EF4-FFF2-40B4-BE49-F238E27FC236}">
              <a16:creationId xmlns:a16="http://schemas.microsoft.com/office/drawing/2014/main" id="{53F3789C-7948-4364-9099-E79CE8CFEF8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id="{2F7C4980-8641-47EF-A0E0-79E55D401E0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04EDD236-7822-4C52-A70F-BCF5C92F3E8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id="{B51F67FF-B196-439F-AC83-4EA256C5BB8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707E0C34-AF47-475F-8EE4-CE0AD0D3651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9D8859AD-B490-41C5-ACB2-9D8DFDBC0D0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CC093152-BB59-4CFD-9718-6CDFEE5E052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0F619EB7-54FB-46E1-B33A-37BF12B21C4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82A821BA-162D-4C5C-800E-446365FAF82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B5BFFCEC-E926-4A21-B4B4-7331B1A65B1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48E89876-4A37-4238-A309-0ECA5F084D5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id="{BE3B0DAE-5219-48DD-8BF4-F16644D8CDA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8D5F4C55-B0C9-415C-A467-27CF4B2A962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86496209-F6BE-4C3B-BBC6-EC2953E5ABE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8653D55F-24E8-4D9B-BB40-DADCB99F501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EEDAC149-DF4C-4776-80C2-56624E5D6EB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E56C2795-9A0D-4942-91B8-710637454D4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DC4E202C-6D6A-441C-9955-69994DFCA68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2D8D90E5-57C3-4A27-B2AD-BAD1D14DFF8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717796F5-D7BF-4D4C-A89A-D806B8DD9FA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D92450B1-3036-4356-A346-5C2FB19D8E1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085AF3FD-3A61-491E-B1CA-08FE922A1F6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00CBFC68-E580-46C3-AFC1-E6E5DC73567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03" name="Text Box 8">
          <a:extLst>
            <a:ext uri="{FF2B5EF4-FFF2-40B4-BE49-F238E27FC236}">
              <a16:creationId xmlns:a16="http://schemas.microsoft.com/office/drawing/2014/main" id="{2DFDD61B-54D4-486D-8CDC-0734B79FA48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D3A3B27B-187E-4DE8-B79C-4046BFE44D6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id="{DCAE3D21-E41D-4F94-AB08-D90D82490E8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A5B2DB46-884C-4DE4-99F0-F9BEEE19036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52FAE938-0791-49E6-89B6-6D5AEB21747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C4E09D99-99AB-4B01-AAFA-1B79F303D71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id="{8B22BB2D-C139-4E76-87A2-C78D11EE555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932C42F0-F524-408C-BE87-BE5FCD2E447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id="{1E281C51-3D8E-4972-ADA6-F054DC30A72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id="{FB713F83-94A9-4A50-8E29-951447716B1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366E02C2-4EAC-476F-91E8-6E7B6BB5CCA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95B0B943-A6E2-41AE-9003-2045DEE9869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id="{5C9B4118-8D99-4F3D-A0D0-C97620486B4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159545F2-0489-47BA-AD8F-2B8D96ADDF1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54CC5EF7-6973-4273-BA20-E394E5FE9F8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18" name="Text Box 9">
          <a:extLst>
            <a:ext uri="{FF2B5EF4-FFF2-40B4-BE49-F238E27FC236}">
              <a16:creationId xmlns:a16="http://schemas.microsoft.com/office/drawing/2014/main" id="{40AAD7F8-197E-496A-9832-E975BDB4E2D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BD9294F8-CEC3-4571-9A11-95A1AD3CC8D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75E236E7-5673-451A-9280-B6490605E4D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id="{8C417EF5-8BEC-44FB-A0A0-A2A272EF936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22" name="Text Box 9">
          <a:extLst>
            <a:ext uri="{FF2B5EF4-FFF2-40B4-BE49-F238E27FC236}">
              <a16:creationId xmlns:a16="http://schemas.microsoft.com/office/drawing/2014/main" id="{102AA453-A3FC-4AD7-9C16-9791D7ADC16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id="{25875DA0-3367-4CE4-A396-7391F76531D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24" name="Text Box 9">
          <a:extLst>
            <a:ext uri="{FF2B5EF4-FFF2-40B4-BE49-F238E27FC236}">
              <a16:creationId xmlns:a16="http://schemas.microsoft.com/office/drawing/2014/main" id="{146B3389-9F30-45BA-AF03-F43458A3250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7ADDF2C7-44AE-486D-BF56-7935D60B30E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03096987-6179-4D54-AFFF-131F81763AF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id="{CCA74FA6-AD52-47AA-9425-511A33B76D1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28" name="Text Box 9">
          <a:extLst>
            <a:ext uri="{FF2B5EF4-FFF2-40B4-BE49-F238E27FC236}">
              <a16:creationId xmlns:a16="http://schemas.microsoft.com/office/drawing/2014/main" id="{577D58BC-F985-4FB7-A0A9-DB3E8557F58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29" name="Text Box 8">
          <a:extLst>
            <a:ext uri="{FF2B5EF4-FFF2-40B4-BE49-F238E27FC236}">
              <a16:creationId xmlns:a16="http://schemas.microsoft.com/office/drawing/2014/main" id="{B35A0B4A-97D0-4584-8281-C28209D0537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id="{728D9B84-ACAA-46AE-AC79-A5146082D83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76DA34FC-C14C-4292-8160-6C3C760C732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E08AE25D-0035-42AD-9A79-CC6B0EB6DAF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9E1822D1-2222-44A1-A07E-5E3F7BB2D49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34" name="Text Box 9">
          <a:extLst>
            <a:ext uri="{FF2B5EF4-FFF2-40B4-BE49-F238E27FC236}">
              <a16:creationId xmlns:a16="http://schemas.microsoft.com/office/drawing/2014/main" id="{7C097BA0-A464-48DE-83BB-25CACDCF661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id="{BDA8625D-E79E-40D3-8493-12160F2F01F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36" name="Text Box 9">
          <a:extLst>
            <a:ext uri="{FF2B5EF4-FFF2-40B4-BE49-F238E27FC236}">
              <a16:creationId xmlns:a16="http://schemas.microsoft.com/office/drawing/2014/main" id="{1E6DC486-0B2E-424B-8811-D4428AA8791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6CAD1188-CFCF-412C-9C0B-13FB31E1406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1EC528DC-BA28-4554-A389-600DBF8870B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16F327BF-22E2-4241-99AE-2A5E2554C93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91C381DB-FD73-4716-83AA-02B93C66CC6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6A8EBED5-F5C7-4296-BB3C-694E6BADEF3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6EA32D67-6939-4E63-92DE-233C916996A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43" name="Text Box 8">
          <a:extLst>
            <a:ext uri="{FF2B5EF4-FFF2-40B4-BE49-F238E27FC236}">
              <a16:creationId xmlns:a16="http://schemas.microsoft.com/office/drawing/2014/main" id="{BBEF4BEC-C25D-4C84-97D6-75771956FC8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2CAE68B4-C6BA-405B-BEBD-989F7886648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34CD66B6-4360-42EC-BB47-A39CDD9C943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EDEB9F40-A096-4555-A4C0-BCD85AB3609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44D36809-C0E8-41AE-ADF6-38A7179164C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id="{144C3A7A-8114-4E5D-88D9-399E54E5109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49" name="Text Box 8">
          <a:extLst>
            <a:ext uri="{FF2B5EF4-FFF2-40B4-BE49-F238E27FC236}">
              <a16:creationId xmlns:a16="http://schemas.microsoft.com/office/drawing/2014/main" id="{00C4D4A6-CA66-4808-8B21-79F05ED614D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50" name="Text Box 9">
          <a:extLst>
            <a:ext uri="{FF2B5EF4-FFF2-40B4-BE49-F238E27FC236}">
              <a16:creationId xmlns:a16="http://schemas.microsoft.com/office/drawing/2014/main" id="{89B7B001-EAB6-499B-BB30-D3F767DE12A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362A84DD-ECB1-468D-8448-782634C4394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9969DC9C-EF19-4982-92A1-00E5D331499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53" name="Text Box 8">
          <a:extLst>
            <a:ext uri="{FF2B5EF4-FFF2-40B4-BE49-F238E27FC236}">
              <a16:creationId xmlns:a16="http://schemas.microsoft.com/office/drawing/2014/main" id="{FCCFFB66-D6F6-4C8D-9D97-34367E076C3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54" name="Text Box 9">
          <a:extLst>
            <a:ext uri="{FF2B5EF4-FFF2-40B4-BE49-F238E27FC236}">
              <a16:creationId xmlns:a16="http://schemas.microsoft.com/office/drawing/2014/main" id="{B6FBB0B7-F560-443B-A498-847573FC355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55" name="Text Box 8">
          <a:extLst>
            <a:ext uri="{FF2B5EF4-FFF2-40B4-BE49-F238E27FC236}">
              <a16:creationId xmlns:a16="http://schemas.microsoft.com/office/drawing/2014/main" id="{BFAF281B-E75D-40A2-A432-5CAA4A717A8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56" name="Text Box 9">
          <a:extLst>
            <a:ext uri="{FF2B5EF4-FFF2-40B4-BE49-F238E27FC236}">
              <a16:creationId xmlns:a16="http://schemas.microsoft.com/office/drawing/2014/main" id="{9F9534AE-B208-4FE4-8FBC-E71EDBF831B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id="{B75F16B7-AB53-4E3C-8A60-D929CC529E2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58" name="Text Box 9">
          <a:extLst>
            <a:ext uri="{FF2B5EF4-FFF2-40B4-BE49-F238E27FC236}">
              <a16:creationId xmlns:a16="http://schemas.microsoft.com/office/drawing/2014/main" id="{EDAA595F-974D-4EC5-A8CA-12ABB798C30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59" name="Text Box 8">
          <a:extLst>
            <a:ext uri="{FF2B5EF4-FFF2-40B4-BE49-F238E27FC236}">
              <a16:creationId xmlns:a16="http://schemas.microsoft.com/office/drawing/2014/main" id="{1A5DC0AC-7FE1-4F59-97D4-6CA492EDA2F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60" name="Text Box 9">
          <a:extLst>
            <a:ext uri="{FF2B5EF4-FFF2-40B4-BE49-F238E27FC236}">
              <a16:creationId xmlns:a16="http://schemas.microsoft.com/office/drawing/2014/main" id="{2ACBE5A8-D74C-413F-B396-D9BC1ED33DA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61" name="Text Box 8">
          <a:extLst>
            <a:ext uri="{FF2B5EF4-FFF2-40B4-BE49-F238E27FC236}">
              <a16:creationId xmlns:a16="http://schemas.microsoft.com/office/drawing/2014/main" id="{F67587EE-77C1-465B-A33F-334741A893E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62" name="Text Box 9">
          <a:extLst>
            <a:ext uri="{FF2B5EF4-FFF2-40B4-BE49-F238E27FC236}">
              <a16:creationId xmlns:a16="http://schemas.microsoft.com/office/drawing/2014/main" id="{A1777EBC-6AB8-4945-BC75-06BE56C545E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63" name="Text Box 8">
          <a:extLst>
            <a:ext uri="{FF2B5EF4-FFF2-40B4-BE49-F238E27FC236}">
              <a16:creationId xmlns:a16="http://schemas.microsoft.com/office/drawing/2014/main" id="{86CD4D53-59AF-40DC-9B6F-F81A77EB110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64" name="Text Box 9">
          <a:extLst>
            <a:ext uri="{FF2B5EF4-FFF2-40B4-BE49-F238E27FC236}">
              <a16:creationId xmlns:a16="http://schemas.microsoft.com/office/drawing/2014/main" id="{F8305A18-F9A9-4939-907E-08DADF49D8E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65" name="Text Box 8">
          <a:extLst>
            <a:ext uri="{FF2B5EF4-FFF2-40B4-BE49-F238E27FC236}">
              <a16:creationId xmlns:a16="http://schemas.microsoft.com/office/drawing/2014/main" id="{F3347B6D-7ED0-43F0-BFBA-C620802CAB2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66" name="Text Box 9">
          <a:extLst>
            <a:ext uri="{FF2B5EF4-FFF2-40B4-BE49-F238E27FC236}">
              <a16:creationId xmlns:a16="http://schemas.microsoft.com/office/drawing/2014/main" id="{3BF73E74-8991-4039-8912-DE873168ECB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3B5DAD97-661B-4535-92B6-CBF6DF29E39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68" name="Text Box 9">
          <a:extLst>
            <a:ext uri="{FF2B5EF4-FFF2-40B4-BE49-F238E27FC236}">
              <a16:creationId xmlns:a16="http://schemas.microsoft.com/office/drawing/2014/main" id="{66BC7418-524A-4C70-860E-C5E58FD5EAE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9BB26C00-1D5A-4D57-8015-C4546EE2E66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70" name="Text Box 9">
          <a:extLst>
            <a:ext uri="{FF2B5EF4-FFF2-40B4-BE49-F238E27FC236}">
              <a16:creationId xmlns:a16="http://schemas.microsoft.com/office/drawing/2014/main" id="{6B456575-DD8B-4474-BE33-7622102F867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71" name="Text Box 8">
          <a:extLst>
            <a:ext uri="{FF2B5EF4-FFF2-40B4-BE49-F238E27FC236}">
              <a16:creationId xmlns:a16="http://schemas.microsoft.com/office/drawing/2014/main" id="{84F7B9E1-9D6C-42E1-878D-4208EC540BD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72" name="Text Box 9">
          <a:extLst>
            <a:ext uri="{FF2B5EF4-FFF2-40B4-BE49-F238E27FC236}">
              <a16:creationId xmlns:a16="http://schemas.microsoft.com/office/drawing/2014/main" id="{F252AAFA-FCFE-4382-9342-F444EE78839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73" name="Text Box 8">
          <a:extLst>
            <a:ext uri="{FF2B5EF4-FFF2-40B4-BE49-F238E27FC236}">
              <a16:creationId xmlns:a16="http://schemas.microsoft.com/office/drawing/2014/main" id="{AAEF4DC5-800F-4445-B315-BBFF6527B0C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74" name="Text Box 9">
          <a:extLst>
            <a:ext uri="{FF2B5EF4-FFF2-40B4-BE49-F238E27FC236}">
              <a16:creationId xmlns:a16="http://schemas.microsoft.com/office/drawing/2014/main" id="{C235F5C5-08B8-4882-8F82-C2B49333163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75" name="Text Box 8">
          <a:extLst>
            <a:ext uri="{FF2B5EF4-FFF2-40B4-BE49-F238E27FC236}">
              <a16:creationId xmlns:a16="http://schemas.microsoft.com/office/drawing/2014/main" id="{28CBF5F8-52F1-4DE8-A0CF-A350FFA9E86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292AB079-67EB-4C5B-920B-D5588B99C1E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BD97B38A-799F-4FEB-B45F-58AF03F0E40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26CC6DEC-D583-4C0C-A908-683A905409C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E3360649-896A-45C7-893E-FCDC6E2CF36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AEDDB36A-DF0E-4E4C-8FC2-7A4C44E9406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8D0448E9-E03F-40AC-9D7A-54CD5F2A5B4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84C9DBA-C6A9-4789-90DA-E9BAA4FAD65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6E3D8BB9-174E-4369-A7FE-986F77D1912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84" name="Text Box 9">
          <a:extLst>
            <a:ext uri="{FF2B5EF4-FFF2-40B4-BE49-F238E27FC236}">
              <a16:creationId xmlns:a16="http://schemas.microsoft.com/office/drawing/2014/main" id="{3888FD80-A25F-40AA-B619-1DEB2A1FA76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BCF92436-B11F-4116-9166-4AC6CB66584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D34CABC8-19AB-44FA-9134-E8943CD1D70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158E48AA-CE0C-4863-8F72-384F7F64378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4F7CEA26-30BF-478F-81B3-A1EFF7661AA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89" name="Text Box 8">
          <a:extLst>
            <a:ext uri="{FF2B5EF4-FFF2-40B4-BE49-F238E27FC236}">
              <a16:creationId xmlns:a16="http://schemas.microsoft.com/office/drawing/2014/main" id="{C88151A8-A2AE-494F-A97D-73A08FCED72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90" name="Text Box 9">
          <a:extLst>
            <a:ext uri="{FF2B5EF4-FFF2-40B4-BE49-F238E27FC236}">
              <a16:creationId xmlns:a16="http://schemas.microsoft.com/office/drawing/2014/main" id="{82237BBC-498F-446C-8C11-29CB6F25E10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B067CFC8-9B44-40B5-A0B2-7C5DAB1E3AB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EBED007C-9E28-41EB-A03F-9104C1403DB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93" name="Text Box 8">
          <a:extLst>
            <a:ext uri="{FF2B5EF4-FFF2-40B4-BE49-F238E27FC236}">
              <a16:creationId xmlns:a16="http://schemas.microsoft.com/office/drawing/2014/main" id="{91C1D9DE-CE42-4133-944B-5C378B8F8FA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94" name="Text Box 9">
          <a:extLst>
            <a:ext uri="{FF2B5EF4-FFF2-40B4-BE49-F238E27FC236}">
              <a16:creationId xmlns:a16="http://schemas.microsoft.com/office/drawing/2014/main" id="{16D4D62A-51DC-4474-865B-BFF9DA77444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ECEC8C67-C235-41BF-B35E-680DD2CAD0E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78876D3A-8088-4794-92FD-1323E699DAB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97" name="Text Box 8">
          <a:extLst>
            <a:ext uri="{FF2B5EF4-FFF2-40B4-BE49-F238E27FC236}">
              <a16:creationId xmlns:a16="http://schemas.microsoft.com/office/drawing/2014/main" id="{1B2951DE-DE07-4D0E-A7E1-564AF6367A3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98" name="Text Box 9">
          <a:extLst>
            <a:ext uri="{FF2B5EF4-FFF2-40B4-BE49-F238E27FC236}">
              <a16:creationId xmlns:a16="http://schemas.microsoft.com/office/drawing/2014/main" id="{989A1F04-43D5-4E50-B8E5-515420E5936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999" name="Text Box 8">
          <a:extLst>
            <a:ext uri="{FF2B5EF4-FFF2-40B4-BE49-F238E27FC236}">
              <a16:creationId xmlns:a16="http://schemas.microsoft.com/office/drawing/2014/main" id="{CAB9F4CA-034D-41B7-9724-1720377376E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00" name="Text Box 9">
          <a:extLst>
            <a:ext uri="{FF2B5EF4-FFF2-40B4-BE49-F238E27FC236}">
              <a16:creationId xmlns:a16="http://schemas.microsoft.com/office/drawing/2014/main" id="{1AB7407A-A181-4A84-B710-B8417D2106A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8B6A90EF-0E4E-44D2-8864-6BCF83D631D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F3B1E8AD-15B4-4EDB-A852-C3DD4B758B6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03" name="Text Box 8">
          <a:extLst>
            <a:ext uri="{FF2B5EF4-FFF2-40B4-BE49-F238E27FC236}">
              <a16:creationId xmlns:a16="http://schemas.microsoft.com/office/drawing/2014/main" id="{1BAE7468-8530-4B9D-B0D5-BAFA5C3D1F4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E29CCA5B-F56B-49BE-851C-E09ACC18A97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E2990B12-9BAB-4A0C-A9C4-84EA343BDAC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06" name="Text Box 9">
          <a:extLst>
            <a:ext uri="{FF2B5EF4-FFF2-40B4-BE49-F238E27FC236}">
              <a16:creationId xmlns:a16="http://schemas.microsoft.com/office/drawing/2014/main" id="{155FE249-8D8D-468D-9375-4A40FD7A88C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07" name="Text Box 8">
          <a:extLst>
            <a:ext uri="{FF2B5EF4-FFF2-40B4-BE49-F238E27FC236}">
              <a16:creationId xmlns:a16="http://schemas.microsoft.com/office/drawing/2014/main" id="{644B71A9-3673-4050-9B11-64A5783CF86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7A385AF6-2C94-4757-8B05-329E689D931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09" name="Text Box 8">
          <a:extLst>
            <a:ext uri="{FF2B5EF4-FFF2-40B4-BE49-F238E27FC236}">
              <a16:creationId xmlns:a16="http://schemas.microsoft.com/office/drawing/2014/main" id="{3D1948DF-939C-46BB-B379-714ED13FE4F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10" name="Text Box 9">
          <a:extLst>
            <a:ext uri="{FF2B5EF4-FFF2-40B4-BE49-F238E27FC236}">
              <a16:creationId xmlns:a16="http://schemas.microsoft.com/office/drawing/2014/main" id="{547EB7D2-0CFF-465F-A116-B1F43837F02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id="{D3286DF8-DD03-477D-916C-A324ED51CB7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12" name="Text Box 9">
          <a:extLst>
            <a:ext uri="{FF2B5EF4-FFF2-40B4-BE49-F238E27FC236}">
              <a16:creationId xmlns:a16="http://schemas.microsoft.com/office/drawing/2014/main" id="{E4AE86C8-43D9-4F82-B468-69F1F76AAC9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EEE32744-F8C0-454F-94D3-74A3BE7EAA9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74101D92-49E7-45AC-8804-D08B7D0E2DC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15" name="Text Box 3">
          <a:extLst>
            <a:ext uri="{FF2B5EF4-FFF2-40B4-BE49-F238E27FC236}">
              <a16:creationId xmlns:a16="http://schemas.microsoft.com/office/drawing/2014/main" id="{DB65C3D3-AEB6-4244-A741-D9BF8A8C08D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16" name="Text Box 32">
          <a:extLst>
            <a:ext uri="{FF2B5EF4-FFF2-40B4-BE49-F238E27FC236}">
              <a16:creationId xmlns:a16="http://schemas.microsoft.com/office/drawing/2014/main" id="{FC3FE2FA-50FA-44A8-A815-1F1FDC2C010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17" name="Text Box 3">
          <a:extLst>
            <a:ext uri="{FF2B5EF4-FFF2-40B4-BE49-F238E27FC236}">
              <a16:creationId xmlns:a16="http://schemas.microsoft.com/office/drawing/2014/main" id="{908D162E-C073-4354-B083-F003BC30346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18" name="Text Box 63">
          <a:extLst>
            <a:ext uri="{FF2B5EF4-FFF2-40B4-BE49-F238E27FC236}">
              <a16:creationId xmlns:a16="http://schemas.microsoft.com/office/drawing/2014/main" id="{77AC8CBC-9D99-496D-8583-0A92F99B710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19" name="Text Box 3">
          <a:extLst>
            <a:ext uri="{FF2B5EF4-FFF2-40B4-BE49-F238E27FC236}">
              <a16:creationId xmlns:a16="http://schemas.microsoft.com/office/drawing/2014/main" id="{7E44CE51-134B-4D68-B162-4E9FE7AAE32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20" name="Text Box 32">
          <a:extLst>
            <a:ext uri="{FF2B5EF4-FFF2-40B4-BE49-F238E27FC236}">
              <a16:creationId xmlns:a16="http://schemas.microsoft.com/office/drawing/2014/main" id="{D16F4B84-C07F-442E-8188-C89A170153F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21" name="Text Box 3">
          <a:extLst>
            <a:ext uri="{FF2B5EF4-FFF2-40B4-BE49-F238E27FC236}">
              <a16:creationId xmlns:a16="http://schemas.microsoft.com/office/drawing/2014/main" id="{9364081B-8130-4908-ABD9-858683DF8E5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22" name="Text Box 63">
          <a:extLst>
            <a:ext uri="{FF2B5EF4-FFF2-40B4-BE49-F238E27FC236}">
              <a16:creationId xmlns:a16="http://schemas.microsoft.com/office/drawing/2014/main" id="{37780CC6-4ED3-48C7-AA6D-910ECB70691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23" name="Text Box 3">
          <a:extLst>
            <a:ext uri="{FF2B5EF4-FFF2-40B4-BE49-F238E27FC236}">
              <a16:creationId xmlns:a16="http://schemas.microsoft.com/office/drawing/2014/main" id="{30479DBB-A2F0-4425-A385-CDE58E4FF48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24" name="Text Box 32">
          <a:extLst>
            <a:ext uri="{FF2B5EF4-FFF2-40B4-BE49-F238E27FC236}">
              <a16:creationId xmlns:a16="http://schemas.microsoft.com/office/drawing/2014/main" id="{5C7C1149-8F0E-4F14-B84F-038CF6FE245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25" name="Text Box 3">
          <a:extLst>
            <a:ext uri="{FF2B5EF4-FFF2-40B4-BE49-F238E27FC236}">
              <a16:creationId xmlns:a16="http://schemas.microsoft.com/office/drawing/2014/main" id="{7854FDD5-7F03-4D0E-B7B1-6109714E84E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26" name="Text Box 63">
          <a:extLst>
            <a:ext uri="{FF2B5EF4-FFF2-40B4-BE49-F238E27FC236}">
              <a16:creationId xmlns:a16="http://schemas.microsoft.com/office/drawing/2014/main" id="{0115149B-167C-4D41-9988-2E87903CCDE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817EB7D5-6138-43DA-8E6E-685A9900255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28" name="Text Box 32">
          <a:extLst>
            <a:ext uri="{FF2B5EF4-FFF2-40B4-BE49-F238E27FC236}">
              <a16:creationId xmlns:a16="http://schemas.microsoft.com/office/drawing/2014/main" id="{7126CDF8-B00F-4625-9860-7386328044B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29" name="Text Box 3">
          <a:extLst>
            <a:ext uri="{FF2B5EF4-FFF2-40B4-BE49-F238E27FC236}">
              <a16:creationId xmlns:a16="http://schemas.microsoft.com/office/drawing/2014/main" id="{370E8B77-8AE6-481B-B9A5-2890D4CB5A0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30" name="Text Box 63">
          <a:extLst>
            <a:ext uri="{FF2B5EF4-FFF2-40B4-BE49-F238E27FC236}">
              <a16:creationId xmlns:a16="http://schemas.microsoft.com/office/drawing/2014/main" id="{D33B2E3F-57C7-4675-BDC2-A9B27FDDFE7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0CD8B666-FD2D-45A0-B728-B9C72BED7C4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32" name="Text Box 32">
          <a:extLst>
            <a:ext uri="{FF2B5EF4-FFF2-40B4-BE49-F238E27FC236}">
              <a16:creationId xmlns:a16="http://schemas.microsoft.com/office/drawing/2014/main" id="{708ABDA8-D59E-40C6-BEAE-3C893BB71FB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33" name="Text Box 3">
          <a:extLst>
            <a:ext uri="{FF2B5EF4-FFF2-40B4-BE49-F238E27FC236}">
              <a16:creationId xmlns:a16="http://schemas.microsoft.com/office/drawing/2014/main" id="{902FA7EF-1A87-4B2C-8F25-09418A9EAE1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34" name="Text Box 63">
          <a:extLst>
            <a:ext uri="{FF2B5EF4-FFF2-40B4-BE49-F238E27FC236}">
              <a16:creationId xmlns:a16="http://schemas.microsoft.com/office/drawing/2014/main" id="{FE4CF025-876E-43EF-AB4B-77549C08D6E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35" name="Text Box 3">
          <a:extLst>
            <a:ext uri="{FF2B5EF4-FFF2-40B4-BE49-F238E27FC236}">
              <a16:creationId xmlns:a16="http://schemas.microsoft.com/office/drawing/2014/main" id="{D2CAF91B-A8B2-47A2-B82A-A02DB90A74D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36" name="Text Box 32">
          <a:extLst>
            <a:ext uri="{FF2B5EF4-FFF2-40B4-BE49-F238E27FC236}">
              <a16:creationId xmlns:a16="http://schemas.microsoft.com/office/drawing/2014/main" id="{7104D0A7-1E8F-4718-B87A-97DA98C11BA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37" name="Text Box 3">
          <a:extLst>
            <a:ext uri="{FF2B5EF4-FFF2-40B4-BE49-F238E27FC236}">
              <a16:creationId xmlns:a16="http://schemas.microsoft.com/office/drawing/2014/main" id="{B69BB9D7-C283-476C-B3DF-2C493810C0E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38" name="Text Box 63">
          <a:extLst>
            <a:ext uri="{FF2B5EF4-FFF2-40B4-BE49-F238E27FC236}">
              <a16:creationId xmlns:a16="http://schemas.microsoft.com/office/drawing/2014/main" id="{EAF8F48E-4AAA-4D0D-9267-993E12C3BAA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39" name="Text Box 3">
          <a:extLst>
            <a:ext uri="{FF2B5EF4-FFF2-40B4-BE49-F238E27FC236}">
              <a16:creationId xmlns:a16="http://schemas.microsoft.com/office/drawing/2014/main" id="{8B0A5E91-8DD8-42F8-BC91-ADEE06732E9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40" name="Text Box 32">
          <a:extLst>
            <a:ext uri="{FF2B5EF4-FFF2-40B4-BE49-F238E27FC236}">
              <a16:creationId xmlns:a16="http://schemas.microsoft.com/office/drawing/2014/main" id="{DB37392F-78B6-482E-A3CB-29807D1A0AE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41" name="Text Box 3">
          <a:extLst>
            <a:ext uri="{FF2B5EF4-FFF2-40B4-BE49-F238E27FC236}">
              <a16:creationId xmlns:a16="http://schemas.microsoft.com/office/drawing/2014/main" id="{A1D48C13-A9DE-4392-BE33-F54FF8B173F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42" name="Text Box 63">
          <a:extLst>
            <a:ext uri="{FF2B5EF4-FFF2-40B4-BE49-F238E27FC236}">
              <a16:creationId xmlns:a16="http://schemas.microsoft.com/office/drawing/2014/main" id="{18C443D6-FA07-4247-9D92-AF198698062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43" name="Text Box 3">
          <a:extLst>
            <a:ext uri="{FF2B5EF4-FFF2-40B4-BE49-F238E27FC236}">
              <a16:creationId xmlns:a16="http://schemas.microsoft.com/office/drawing/2014/main" id="{A4112C46-D5D5-45D3-9A42-2BE4C046F7F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44" name="Text Box 32">
          <a:extLst>
            <a:ext uri="{FF2B5EF4-FFF2-40B4-BE49-F238E27FC236}">
              <a16:creationId xmlns:a16="http://schemas.microsoft.com/office/drawing/2014/main" id="{305E40CB-FB1B-463C-874F-28FA5DDBB7A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45" name="Text Box 3">
          <a:extLst>
            <a:ext uri="{FF2B5EF4-FFF2-40B4-BE49-F238E27FC236}">
              <a16:creationId xmlns:a16="http://schemas.microsoft.com/office/drawing/2014/main" id="{31B2CA14-16AC-4AA5-A196-90EA6C9A517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46" name="Text Box 63">
          <a:extLst>
            <a:ext uri="{FF2B5EF4-FFF2-40B4-BE49-F238E27FC236}">
              <a16:creationId xmlns:a16="http://schemas.microsoft.com/office/drawing/2014/main" id="{FAE3D014-4380-44B7-87FD-EF43CA56BF4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47" name="Text Box 3">
          <a:extLst>
            <a:ext uri="{FF2B5EF4-FFF2-40B4-BE49-F238E27FC236}">
              <a16:creationId xmlns:a16="http://schemas.microsoft.com/office/drawing/2014/main" id="{F7F7F49D-99B4-4163-A586-0172231CD2A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48" name="Text Box 32">
          <a:extLst>
            <a:ext uri="{FF2B5EF4-FFF2-40B4-BE49-F238E27FC236}">
              <a16:creationId xmlns:a16="http://schemas.microsoft.com/office/drawing/2014/main" id="{B3019ECB-8E9E-4B4C-8072-4F5AE3C87E8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49" name="Text Box 3">
          <a:extLst>
            <a:ext uri="{FF2B5EF4-FFF2-40B4-BE49-F238E27FC236}">
              <a16:creationId xmlns:a16="http://schemas.microsoft.com/office/drawing/2014/main" id="{4B20F1E7-9AB5-4637-B684-DD4309C3101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50" name="Text Box 63">
          <a:extLst>
            <a:ext uri="{FF2B5EF4-FFF2-40B4-BE49-F238E27FC236}">
              <a16:creationId xmlns:a16="http://schemas.microsoft.com/office/drawing/2014/main" id="{E1560B3F-2AE2-4D94-8EE7-A94B86D188C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51" name="Text Box 3">
          <a:extLst>
            <a:ext uri="{FF2B5EF4-FFF2-40B4-BE49-F238E27FC236}">
              <a16:creationId xmlns:a16="http://schemas.microsoft.com/office/drawing/2014/main" id="{C8ED2E6F-2105-4520-B604-82CF8BB6504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52" name="Text Box 32">
          <a:extLst>
            <a:ext uri="{FF2B5EF4-FFF2-40B4-BE49-F238E27FC236}">
              <a16:creationId xmlns:a16="http://schemas.microsoft.com/office/drawing/2014/main" id="{F4134FD9-D022-43F4-9B3A-1ABBCA65DF5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ACDD1387-F238-41B1-A63E-7D83C8A32B2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54" name="Text Box 63">
          <a:extLst>
            <a:ext uri="{FF2B5EF4-FFF2-40B4-BE49-F238E27FC236}">
              <a16:creationId xmlns:a16="http://schemas.microsoft.com/office/drawing/2014/main" id="{F0823EF8-1376-4CC6-88E2-04B37841BF3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55" name="Text Box 3">
          <a:extLst>
            <a:ext uri="{FF2B5EF4-FFF2-40B4-BE49-F238E27FC236}">
              <a16:creationId xmlns:a16="http://schemas.microsoft.com/office/drawing/2014/main" id="{2B6AFDC7-42D5-41D9-AD34-ABC2A74A8A2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FF0FB197-67A8-4D4F-A0D7-D46282B8670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id="{6348FAA0-7D20-4717-9A77-2E762BA5FC8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58" name="Text Box 63">
          <a:extLst>
            <a:ext uri="{FF2B5EF4-FFF2-40B4-BE49-F238E27FC236}">
              <a16:creationId xmlns:a16="http://schemas.microsoft.com/office/drawing/2014/main" id="{6EA31BE2-8970-42B3-88C5-DDCC395788C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59" name="Text Box 3">
          <a:extLst>
            <a:ext uri="{FF2B5EF4-FFF2-40B4-BE49-F238E27FC236}">
              <a16:creationId xmlns:a16="http://schemas.microsoft.com/office/drawing/2014/main" id="{41FE104A-218D-49CF-A2DE-567F43FEEE1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60" name="Text Box 32">
          <a:extLst>
            <a:ext uri="{FF2B5EF4-FFF2-40B4-BE49-F238E27FC236}">
              <a16:creationId xmlns:a16="http://schemas.microsoft.com/office/drawing/2014/main" id="{3E01722D-EF4A-4B92-B1FD-2B14FD2DEF8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61" name="Text Box 3">
          <a:extLst>
            <a:ext uri="{FF2B5EF4-FFF2-40B4-BE49-F238E27FC236}">
              <a16:creationId xmlns:a16="http://schemas.microsoft.com/office/drawing/2014/main" id="{F95DF3F8-E84B-4E96-96F9-AA37A621758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62" name="Text Box 63">
          <a:extLst>
            <a:ext uri="{FF2B5EF4-FFF2-40B4-BE49-F238E27FC236}">
              <a16:creationId xmlns:a16="http://schemas.microsoft.com/office/drawing/2014/main" id="{D31E0638-E3C9-4ABA-8382-37F066CEAC8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63" name="Text Box 3">
          <a:extLst>
            <a:ext uri="{FF2B5EF4-FFF2-40B4-BE49-F238E27FC236}">
              <a16:creationId xmlns:a16="http://schemas.microsoft.com/office/drawing/2014/main" id="{40958BD8-B430-4CDF-8652-F6F4521C9B8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64" name="Text Box 32">
          <a:extLst>
            <a:ext uri="{FF2B5EF4-FFF2-40B4-BE49-F238E27FC236}">
              <a16:creationId xmlns:a16="http://schemas.microsoft.com/office/drawing/2014/main" id="{CACAB376-F114-4C1F-9507-3498870F64C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65" name="Text Box 3">
          <a:extLst>
            <a:ext uri="{FF2B5EF4-FFF2-40B4-BE49-F238E27FC236}">
              <a16:creationId xmlns:a16="http://schemas.microsoft.com/office/drawing/2014/main" id="{E0E73D02-6DC9-4DE6-86B9-702982CBE0A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66" name="Text Box 63">
          <a:extLst>
            <a:ext uri="{FF2B5EF4-FFF2-40B4-BE49-F238E27FC236}">
              <a16:creationId xmlns:a16="http://schemas.microsoft.com/office/drawing/2014/main" id="{ABDE0251-FEB4-4F90-B660-570EE938168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67" name="Text Box 3">
          <a:extLst>
            <a:ext uri="{FF2B5EF4-FFF2-40B4-BE49-F238E27FC236}">
              <a16:creationId xmlns:a16="http://schemas.microsoft.com/office/drawing/2014/main" id="{BC2E1BAA-9C0D-48AA-A518-CC332BB10BD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68" name="Text Box 32">
          <a:extLst>
            <a:ext uri="{FF2B5EF4-FFF2-40B4-BE49-F238E27FC236}">
              <a16:creationId xmlns:a16="http://schemas.microsoft.com/office/drawing/2014/main" id="{A7F18AE5-E60C-45F8-AD06-5920964B9FE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69" name="Text Box 3">
          <a:extLst>
            <a:ext uri="{FF2B5EF4-FFF2-40B4-BE49-F238E27FC236}">
              <a16:creationId xmlns:a16="http://schemas.microsoft.com/office/drawing/2014/main" id="{5F266E77-94F5-4A58-ACE6-EF418B7F329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70" name="Text Box 63">
          <a:extLst>
            <a:ext uri="{FF2B5EF4-FFF2-40B4-BE49-F238E27FC236}">
              <a16:creationId xmlns:a16="http://schemas.microsoft.com/office/drawing/2014/main" id="{2408C8F8-E7C9-4029-93FA-D1D9B8121CB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71" name="Text Box 3">
          <a:extLst>
            <a:ext uri="{FF2B5EF4-FFF2-40B4-BE49-F238E27FC236}">
              <a16:creationId xmlns:a16="http://schemas.microsoft.com/office/drawing/2014/main" id="{E7C3FFBB-7308-4B7C-BEA8-BCD8CE6E907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72" name="Text Box 32">
          <a:extLst>
            <a:ext uri="{FF2B5EF4-FFF2-40B4-BE49-F238E27FC236}">
              <a16:creationId xmlns:a16="http://schemas.microsoft.com/office/drawing/2014/main" id="{C4456568-9B99-4FD0-B11E-2F2A8250938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73" name="Text Box 3">
          <a:extLst>
            <a:ext uri="{FF2B5EF4-FFF2-40B4-BE49-F238E27FC236}">
              <a16:creationId xmlns:a16="http://schemas.microsoft.com/office/drawing/2014/main" id="{E5186657-CCC4-4CC9-8D22-277940946C2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74" name="Text Box 63">
          <a:extLst>
            <a:ext uri="{FF2B5EF4-FFF2-40B4-BE49-F238E27FC236}">
              <a16:creationId xmlns:a16="http://schemas.microsoft.com/office/drawing/2014/main" id="{DFD83E3E-2989-4E12-8698-54C98B51FBE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75FA0751-354F-4D24-AE8C-0C7E2E8167F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76" name="Text Box 32">
          <a:extLst>
            <a:ext uri="{FF2B5EF4-FFF2-40B4-BE49-F238E27FC236}">
              <a16:creationId xmlns:a16="http://schemas.microsoft.com/office/drawing/2014/main" id="{07525065-5FDE-41EF-8B40-B70006FD7C0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77" name="Text Box 3">
          <a:extLst>
            <a:ext uri="{FF2B5EF4-FFF2-40B4-BE49-F238E27FC236}">
              <a16:creationId xmlns:a16="http://schemas.microsoft.com/office/drawing/2014/main" id="{686071E3-1AF3-4E72-99C7-098ACE221AD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78" name="Text Box 63">
          <a:extLst>
            <a:ext uri="{FF2B5EF4-FFF2-40B4-BE49-F238E27FC236}">
              <a16:creationId xmlns:a16="http://schemas.microsoft.com/office/drawing/2014/main" id="{EF6BD4CF-E4AA-4F41-A401-407E843AC75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79" name="Text Box 3">
          <a:extLst>
            <a:ext uri="{FF2B5EF4-FFF2-40B4-BE49-F238E27FC236}">
              <a16:creationId xmlns:a16="http://schemas.microsoft.com/office/drawing/2014/main" id="{6303894D-39DF-4F72-87B9-D08A2D61D83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80" name="Text Box 32">
          <a:extLst>
            <a:ext uri="{FF2B5EF4-FFF2-40B4-BE49-F238E27FC236}">
              <a16:creationId xmlns:a16="http://schemas.microsoft.com/office/drawing/2014/main" id="{CDD7C901-0DA3-4AC2-86EB-A15BC12A363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81" name="Text Box 3">
          <a:extLst>
            <a:ext uri="{FF2B5EF4-FFF2-40B4-BE49-F238E27FC236}">
              <a16:creationId xmlns:a16="http://schemas.microsoft.com/office/drawing/2014/main" id="{FAAA2AAE-1989-4904-9947-F27E2AFA756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82" name="Text Box 63">
          <a:extLst>
            <a:ext uri="{FF2B5EF4-FFF2-40B4-BE49-F238E27FC236}">
              <a16:creationId xmlns:a16="http://schemas.microsoft.com/office/drawing/2014/main" id="{E9320270-7C03-439A-969B-E2B53C8A059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83" name="Text Box 3">
          <a:extLst>
            <a:ext uri="{FF2B5EF4-FFF2-40B4-BE49-F238E27FC236}">
              <a16:creationId xmlns:a16="http://schemas.microsoft.com/office/drawing/2014/main" id="{638C5FFE-D311-4996-A79E-1A26A99D092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84" name="Text Box 32">
          <a:extLst>
            <a:ext uri="{FF2B5EF4-FFF2-40B4-BE49-F238E27FC236}">
              <a16:creationId xmlns:a16="http://schemas.microsoft.com/office/drawing/2014/main" id="{C08B79B1-87C5-4580-ADAB-132840D4789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85" name="Text Box 3">
          <a:extLst>
            <a:ext uri="{FF2B5EF4-FFF2-40B4-BE49-F238E27FC236}">
              <a16:creationId xmlns:a16="http://schemas.microsoft.com/office/drawing/2014/main" id="{2D49576C-AB22-4F81-A3FF-EC8C27F3011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86" name="Text Box 63">
          <a:extLst>
            <a:ext uri="{FF2B5EF4-FFF2-40B4-BE49-F238E27FC236}">
              <a16:creationId xmlns:a16="http://schemas.microsoft.com/office/drawing/2014/main" id="{52E3FA4B-0CE8-4473-B5D4-7820E37677C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87" name="Text Box 3">
          <a:extLst>
            <a:ext uri="{FF2B5EF4-FFF2-40B4-BE49-F238E27FC236}">
              <a16:creationId xmlns:a16="http://schemas.microsoft.com/office/drawing/2014/main" id="{D897C70A-1430-4BD4-B95A-3FFB5794F95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88" name="Text Box 32">
          <a:extLst>
            <a:ext uri="{FF2B5EF4-FFF2-40B4-BE49-F238E27FC236}">
              <a16:creationId xmlns:a16="http://schemas.microsoft.com/office/drawing/2014/main" id="{B47EB6F7-37CD-492A-A9FB-4D7B79374DD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82195DD0-5492-43F4-B21D-2699019EA77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90" name="Text Box 63">
          <a:extLst>
            <a:ext uri="{FF2B5EF4-FFF2-40B4-BE49-F238E27FC236}">
              <a16:creationId xmlns:a16="http://schemas.microsoft.com/office/drawing/2014/main" id="{05B82D46-65BC-497C-B5EF-CD4AAF109D3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91" name="Text Box 3">
          <a:extLst>
            <a:ext uri="{FF2B5EF4-FFF2-40B4-BE49-F238E27FC236}">
              <a16:creationId xmlns:a16="http://schemas.microsoft.com/office/drawing/2014/main" id="{0CFF5298-2106-4B55-B950-4BFCD32AB94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92" name="Text Box 32">
          <a:extLst>
            <a:ext uri="{FF2B5EF4-FFF2-40B4-BE49-F238E27FC236}">
              <a16:creationId xmlns:a16="http://schemas.microsoft.com/office/drawing/2014/main" id="{72D53509-FA5F-4C25-AD2A-FED4429F37C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id="{C51328FE-4C30-4DAD-B3B4-D63A172AE49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94" name="Text Box 63">
          <a:extLst>
            <a:ext uri="{FF2B5EF4-FFF2-40B4-BE49-F238E27FC236}">
              <a16:creationId xmlns:a16="http://schemas.microsoft.com/office/drawing/2014/main" id="{2AECA357-1516-4F2A-A03C-874B5950429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95" name="Text Box 3">
          <a:extLst>
            <a:ext uri="{FF2B5EF4-FFF2-40B4-BE49-F238E27FC236}">
              <a16:creationId xmlns:a16="http://schemas.microsoft.com/office/drawing/2014/main" id="{751AF684-A46A-455D-9125-635AF0289CD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96" name="Text Box 32">
          <a:extLst>
            <a:ext uri="{FF2B5EF4-FFF2-40B4-BE49-F238E27FC236}">
              <a16:creationId xmlns:a16="http://schemas.microsoft.com/office/drawing/2014/main" id="{E4059316-52DA-4F9A-9E78-FC286917D7B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0E944F41-59D6-4EBC-A8DA-679028AEF49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98" name="Text Box 63">
          <a:extLst>
            <a:ext uri="{FF2B5EF4-FFF2-40B4-BE49-F238E27FC236}">
              <a16:creationId xmlns:a16="http://schemas.microsoft.com/office/drawing/2014/main" id="{A7F73375-3A36-41B6-AC93-C67470E701A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99" name="Text Box 3">
          <a:extLst>
            <a:ext uri="{FF2B5EF4-FFF2-40B4-BE49-F238E27FC236}">
              <a16:creationId xmlns:a16="http://schemas.microsoft.com/office/drawing/2014/main" id="{BDAC0D83-ABA0-427F-B9E9-D2D3F54CE91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00" name="Text Box 32">
          <a:extLst>
            <a:ext uri="{FF2B5EF4-FFF2-40B4-BE49-F238E27FC236}">
              <a16:creationId xmlns:a16="http://schemas.microsoft.com/office/drawing/2014/main" id="{261246B0-7769-48FD-92EF-C501DAFBAED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01" name="Text Box 3">
          <a:extLst>
            <a:ext uri="{FF2B5EF4-FFF2-40B4-BE49-F238E27FC236}">
              <a16:creationId xmlns:a16="http://schemas.microsoft.com/office/drawing/2014/main" id="{F89C968F-A4F2-4F0D-A517-CE95169F53C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02" name="Text Box 63">
          <a:extLst>
            <a:ext uri="{FF2B5EF4-FFF2-40B4-BE49-F238E27FC236}">
              <a16:creationId xmlns:a16="http://schemas.microsoft.com/office/drawing/2014/main" id="{C2AF82B2-FBEE-4218-84BD-32332400404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03" name="Text Box 3">
          <a:extLst>
            <a:ext uri="{FF2B5EF4-FFF2-40B4-BE49-F238E27FC236}">
              <a16:creationId xmlns:a16="http://schemas.microsoft.com/office/drawing/2014/main" id="{5E2814AF-AD2F-45FA-B6F5-10BCED2C83A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04" name="Text Box 32">
          <a:extLst>
            <a:ext uri="{FF2B5EF4-FFF2-40B4-BE49-F238E27FC236}">
              <a16:creationId xmlns:a16="http://schemas.microsoft.com/office/drawing/2014/main" id="{AA8D0163-0736-4830-ABF7-1CDFD0DDFE3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05" name="Text Box 3">
          <a:extLst>
            <a:ext uri="{FF2B5EF4-FFF2-40B4-BE49-F238E27FC236}">
              <a16:creationId xmlns:a16="http://schemas.microsoft.com/office/drawing/2014/main" id="{0EBDC0F6-82E6-4E89-A15F-C12A981B8A7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06" name="Text Box 63">
          <a:extLst>
            <a:ext uri="{FF2B5EF4-FFF2-40B4-BE49-F238E27FC236}">
              <a16:creationId xmlns:a16="http://schemas.microsoft.com/office/drawing/2014/main" id="{0C5509B4-5203-4053-9115-06C9B4A9950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07" name="Text Box 3">
          <a:extLst>
            <a:ext uri="{FF2B5EF4-FFF2-40B4-BE49-F238E27FC236}">
              <a16:creationId xmlns:a16="http://schemas.microsoft.com/office/drawing/2014/main" id="{7FC485F0-F0AC-4D3E-B6AC-38C0A1CBB0D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08" name="Text Box 32">
          <a:extLst>
            <a:ext uri="{FF2B5EF4-FFF2-40B4-BE49-F238E27FC236}">
              <a16:creationId xmlns:a16="http://schemas.microsoft.com/office/drawing/2014/main" id="{CA40F878-61F3-44BD-BE0B-A634DACFC82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09" name="Text Box 3">
          <a:extLst>
            <a:ext uri="{FF2B5EF4-FFF2-40B4-BE49-F238E27FC236}">
              <a16:creationId xmlns:a16="http://schemas.microsoft.com/office/drawing/2014/main" id="{F6463B30-AE1B-4079-9AB5-6646A9ED419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10" name="Text Box 63">
          <a:extLst>
            <a:ext uri="{FF2B5EF4-FFF2-40B4-BE49-F238E27FC236}">
              <a16:creationId xmlns:a16="http://schemas.microsoft.com/office/drawing/2014/main" id="{FD85AAEE-004B-4E90-904A-78B1C4B5BF9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11" name="Text Box 3">
          <a:extLst>
            <a:ext uri="{FF2B5EF4-FFF2-40B4-BE49-F238E27FC236}">
              <a16:creationId xmlns:a16="http://schemas.microsoft.com/office/drawing/2014/main" id="{8F245CC6-AA1A-4289-8500-5F157439D64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12" name="Text Box 32">
          <a:extLst>
            <a:ext uri="{FF2B5EF4-FFF2-40B4-BE49-F238E27FC236}">
              <a16:creationId xmlns:a16="http://schemas.microsoft.com/office/drawing/2014/main" id="{A9FCBE58-D16B-44F2-A9EC-627AB460370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13" name="Text Box 3">
          <a:extLst>
            <a:ext uri="{FF2B5EF4-FFF2-40B4-BE49-F238E27FC236}">
              <a16:creationId xmlns:a16="http://schemas.microsoft.com/office/drawing/2014/main" id="{65904B01-84DD-4E29-9638-76FE8CACFC6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14" name="Text Box 63">
          <a:extLst>
            <a:ext uri="{FF2B5EF4-FFF2-40B4-BE49-F238E27FC236}">
              <a16:creationId xmlns:a16="http://schemas.microsoft.com/office/drawing/2014/main" id="{94AEBE18-0D45-4A5A-916D-518E3D54F6A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15" name="Text Box 3">
          <a:extLst>
            <a:ext uri="{FF2B5EF4-FFF2-40B4-BE49-F238E27FC236}">
              <a16:creationId xmlns:a16="http://schemas.microsoft.com/office/drawing/2014/main" id="{1FAAC521-63C7-44AB-ACA8-F5D10863996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16" name="Text Box 32">
          <a:extLst>
            <a:ext uri="{FF2B5EF4-FFF2-40B4-BE49-F238E27FC236}">
              <a16:creationId xmlns:a16="http://schemas.microsoft.com/office/drawing/2014/main" id="{4775FE8F-4AB9-4726-BD91-85A932BA1E6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17" name="Text Box 3">
          <a:extLst>
            <a:ext uri="{FF2B5EF4-FFF2-40B4-BE49-F238E27FC236}">
              <a16:creationId xmlns:a16="http://schemas.microsoft.com/office/drawing/2014/main" id="{969920A2-503E-4B22-92B0-1419D9ADED2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18" name="Text Box 63">
          <a:extLst>
            <a:ext uri="{FF2B5EF4-FFF2-40B4-BE49-F238E27FC236}">
              <a16:creationId xmlns:a16="http://schemas.microsoft.com/office/drawing/2014/main" id="{FEF0485D-24F0-4F0F-A1CB-C5A7EA50AED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79EA5BBD-6A29-43D0-A0D7-82651A6BF71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20" name="Text Box 32">
          <a:extLst>
            <a:ext uri="{FF2B5EF4-FFF2-40B4-BE49-F238E27FC236}">
              <a16:creationId xmlns:a16="http://schemas.microsoft.com/office/drawing/2014/main" id="{17BF4F0B-4BEC-4E0C-977F-78020A72368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21" name="Text Box 3">
          <a:extLst>
            <a:ext uri="{FF2B5EF4-FFF2-40B4-BE49-F238E27FC236}">
              <a16:creationId xmlns:a16="http://schemas.microsoft.com/office/drawing/2014/main" id="{F2BCD694-0DA0-449F-A565-3291A44423F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22" name="Text Box 63">
          <a:extLst>
            <a:ext uri="{FF2B5EF4-FFF2-40B4-BE49-F238E27FC236}">
              <a16:creationId xmlns:a16="http://schemas.microsoft.com/office/drawing/2014/main" id="{D8E5E76D-E7E5-4394-95B8-2F1F24AF1A7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23" name="Text Box 3">
          <a:extLst>
            <a:ext uri="{FF2B5EF4-FFF2-40B4-BE49-F238E27FC236}">
              <a16:creationId xmlns:a16="http://schemas.microsoft.com/office/drawing/2014/main" id="{B072ABF9-EA1C-424A-A4FC-7DD02E43FB4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24" name="Text Box 32">
          <a:extLst>
            <a:ext uri="{FF2B5EF4-FFF2-40B4-BE49-F238E27FC236}">
              <a16:creationId xmlns:a16="http://schemas.microsoft.com/office/drawing/2014/main" id="{2E8DB4EF-2588-45A4-B392-3A18A7E61D8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25" name="Text Box 3">
          <a:extLst>
            <a:ext uri="{FF2B5EF4-FFF2-40B4-BE49-F238E27FC236}">
              <a16:creationId xmlns:a16="http://schemas.microsoft.com/office/drawing/2014/main" id="{F415B4D6-708A-47D6-8AA2-5C51C4CEA05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26" name="Text Box 63">
          <a:extLst>
            <a:ext uri="{FF2B5EF4-FFF2-40B4-BE49-F238E27FC236}">
              <a16:creationId xmlns:a16="http://schemas.microsoft.com/office/drawing/2014/main" id="{ADA0F547-FCAC-410A-B48A-D4C038DCFEB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27" name="Text Box 3">
          <a:extLst>
            <a:ext uri="{FF2B5EF4-FFF2-40B4-BE49-F238E27FC236}">
              <a16:creationId xmlns:a16="http://schemas.microsoft.com/office/drawing/2014/main" id="{BCFB980F-1821-4D61-ADBF-748EC1B78FF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28" name="Text Box 32">
          <a:extLst>
            <a:ext uri="{FF2B5EF4-FFF2-40B4-BE49-F238E27FC236}">
              <a16:creationId xmlns:a16="http://schemas.microsoft.com/office/drawing/2014/main" id="{3D52D5AF-BE22-44C7-84F4-8D531F789B4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29" name="Text Box 3">
          <a:extLst>
            <a:ext uri="{FF2B5EF4-FFF2-40B4-BE49-F238E27FC236}">
              <a16:creationId xmlns:a16="http://schemas.microsoft.com/office/drawing/2014/main" id="{B60B0C12-5977-4E71-8CCC-818B43F4FF7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30" name="Text Box 63">
          <a:extLst>
            <a:ext uri="{FF2B5EF4-FFF2-40B4-BE49-F238E27FC236}">
              <a16:creationId xmlns:a16="http://schemas.microsoft.com/office/drawing/2014/main" id="{3C56BED1-590A-41B8-8B9D-B66160B00BF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31" name="Text Box 3">
          <a:extLst>
            <a:ext uri="{FF2B5EF4-FFF2-40B4-BE49-F238E27FC236}">
              <a16:creationId xmlns:a16="http://schemas.microsoft.com/office/drawing/2014/main" id="{9AF876C5-6A57-40F5-9C1B-DF83C39CF5D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32" name="Text Box 32">
          <a:extLst>
            <a:ext uri="{FF2B5EF4-FFF2-40B4-BE49-F238E27FC236}">
              <a16:creationId xmlns:a16="http://schemas.microsoft.com/office/drawing/2014/main" id="{5FB3DC7E-13EF-46C9-BD05-43F32A4C7D0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33" name="Text Box 3">
          <a:extLst>
            <a:ext uri="{FF2B5EF4-FFF2-40B4-BE49-F238E27FC236}">
              <a16:creationId xmlns:a16="http://schemas.microsoft.com/office/drawing/2014/main" id="{4318B796-9EF3-4B33-BFBE-BD12421A04A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34" name="Text Box 63">
          <a:extLst>
            <a:ext uri="{FF2B5EF4-FFF2-40B4-BE49-F238E27FC236}">
              <a16:creationId xmlns:a16="http://schemas.microsoft.com/office/drawing/2014/main" id="{2011886B-0849-408A-AA92-FCC48DEFAAA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35" name="Text Box 3">
          <a:extLst>
            <a:ext uri="{FF2B5EF4-FFF2-40B4-BE49-F238E27FC236}">
              <a16:creationId xmlns:a16="http://schemas.microsoft.com/office/drawing/2014/main" id="{F36ABB0C-F9CC-4F77-B97E-F1083BF0A0D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36" name="Text Box 32">
          <a:extLst>
            <a:ext uri="{FF2B5EF4-FFF2-40B4-BE49-F238E27FC236}">
              <a16:creationId xmlns:a16="http://schemas.microsoft.com/office/drawing/2014/main" id="{DADA6396-7FBE-426B-8747-F571AD53139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37" name="Text Box 3">
          <a:extLst>
            <a:ext uri="{FF2B5EF4-FFF2-40B4-BE49-F238E27FC236}">
              <a16:creationId xmlns:a16="http://schemas.microsoft.com/office/drawing/2014/main" id="{F87450C4-84BE-4F69-BCB6-B0D793E217E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38" name="Text Box 63">
          <a:extLst>
            <a:ext uri="{FF2B5EF4-FFF2-40B4-BE49-F238E27FC236}">
              <a16:creationId xmlns:a16="http://schemas.microsoft.com/office/drawing/2014/main" id="{062864E3-837F-45C9-BBA4-BCFB52874BE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39" name="Text Box 3">
          <a:extLst>
            <a:ext uri="{FF2B5EF4-FFF2-40B4-BE49-F238E27FC236}">
              <a16:creationId xmlns:a16="http://schemas.microsoft.com/office/drawing/2014/main" id="{B29DCA14-F766-4988-9E7A-5F0F486CBFC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40" name="Text Box 32">
          <a:extLst>
            <a:ext uri="{FF2B5EF4-FFF2-40B4-BE49-F238E27FC236}">
              <a16:creationId xmlns:a16="http://schemas.microsoft.com/office/drawing/2014/main" id="{43435D94-D958-4A8F-AED5-2E85E048F34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FB3D10EE-5811-4BDB-89E6-0F1CF709884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42" name="Text Box 63">
          <a:extLst>
            <a:ext uri="{FF2B5EF4-FFF2-40B4-BE49-F238E27FC236}">
              <a16:creationId xmlns:a16="http://schemas.microsoft.com/office/drawing/2014/main" id="{491F3A0A-A5E2-4E19-9C1A-F4B3E56BE38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3" name="Text Box 3">
          <a:extLst>
            <a:ext uri="{FF2B5EF4-FFF2-40B4-BE49-F238E27FC236}">
              <a16:creationId xmlns:a16="http://schemas.microsoft.com/office/drawing/2014/main" id="{05DD9CD3-4A17-438D-987B-CA64C606EB2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4" name="Text Box 3">
          <a:extLst>
            <a:ext uri="{FF2B5EF4-FFF2-40B4-BE49-F238E27FC236}">
              <a16:creationId xmlns:a16="http://schemas.microsoft.com/office/drawing/2014/main" id="{4710EAE9-77AF-4A29-BFAC-A71A5C26D05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5" name="Text Box 3">
          <a:extLst>
            <a:ext uri="{FF2B5EF4-FFF2-40B4-BE49-F238E27FC236}">
              <a16:creationId xmlns:a16="http://schemas.microsoft.com/office/drawing/2014/main" id="{E5B93F80-B164-4F96-B8B1-2EE91F3EB6B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6" name="Text Box 3">
          <a:extLst>
            <a:ext uri="{FF2B5EF4-FFF2-40B4-BE49-F238E27FC236}">
              <a16:creationId xmlns:a16="http://schemas.microsoft.com/office/drawing/2014/main" id="{C6D239BA-6CD8-400E-AD3E-258572B6EFB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7" name="Text Box 3">
          <a:extLst>
            <a:ext uri="{FF2B5EF4-FFF2-40B4-BE49-F238E27FC236}">
              <a16:creationId xmlns:a16="http://schemas.microsoft.com/office/drawing/2014/main" id="{4EE88854-BDC1-499E-A2E9-29D662C0B50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8" name="Text Box 3">
          <a:extLst>
            <a:ext uri="{FF2B5EF4-FFF2-40B4-BE49-F238E27FC236}">
              <a16:creationId xmlns:a16="http://schemas.microsoft.com/office/drawing/2014/main" id="{8BE7BBD5-7D6C-4446-ADB3-7CC8C0012A6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9" name="Text Box 3">
          <a:extLst>
            <a:ext uri="{FF2B5EF4-FFF2-40B4-BE49-F238E27FC236}">
              <a16:creationId xmlns:a16="http://schemas.microsoft.com/office/drawing/2014/main" id="{CFC6102A-E38A-4D5D-B6BF-AEAD3113704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0" name="Text Box 3">
          <a:extLst>
            <a:ext uri="{FF2B5EF4-FFF2-40B4-BE49-F238E27FC236}">
              <a16:creationId xmlns:a16="http://schemas.microsoft.com/office/drawing/2014/main" id="{5ABF4DC4-AF62-4954-BC0C-435C79F339F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1" name="Text Box 3">
          <a:extLst>
            <a:ext uri="{FF2B5EF4-FFF2-40B4-BE49-F238E27FC236}">
              <a16:creationId xmlns:a16="http://schemas.microsoft.com/office/drawing/2014/main" id="{439A71EE-60F2-4280-AF43-80EB799AAA7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2" name="Text Box 3">
          <a:extLst>
            <a:ext uri="{FF2B5EF4-FFF2-40B4-BE49-F238E27FC236}">
              <a16:creationId xmlns:a16="http://schemas.microsoft.com/office/drawing/2014/main" id="{93571A61-30F2-48BE-95AE-99225923763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3" name="Text Box 3">
          <a:extLst>
            <a:ext uri="{FF2B5EF4-FFF2-40B4-BE49-F238E27FC236}">
              <a16:creationId xmlns:a16="http://schemas.microsoft.com/office/drawing/2014/main" id="{D553FE2C-5EB1-4BD1-9581-EE7DC9BD610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4" name="Text Box 3">
          <a:extLst>
            <a:ext uri="{FF2B5EF4-FFF2-40B4-BE49-F238E27FC236}">
              <a16:creationId xmlns:a16="http://schemas.microsoft.com/office/drawing/2014/main" id="{64A8EF75-DDD9-43B2-BB4E-7045357DB1A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5" name="Text Box 3">
          <a:extLst>
            <a:ext uri="{FF2B5EF4-FFF2-40B4-BE49-F238E27FC236}">
              <a16:creationId xmlns:a16="http://schemas.microsoft.com/office/drawing/2014/main" id="{74181BA7-E25C-4998-881E-BB2B0A07566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6" name="Text Box 3">
          <a:extLst>
            <a:ext uri="{FF2B5EF4-FFF2-40B4-BE49-F238E27FC236}">
              <a16:creationId xmlns:a16="http://schemas.microsoft.com/office/drawing/2014/main" id="{CFE9875F-B721-44E4-A922-8909BB422F2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7" name="Text Box 3">
          <a:extLst>
            <a:ext uri="{FF2B5EF4-FFF2-40B4-BE49-F238E27FC236}">
              <a16:creationId xmlns:a16="http://schemas.microsoft.com/office/drawing/2014/main" id="{68BFC507-D464-45CB-905B-0EF3A3B9799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8" name="Text Box 3">
          <a:extLst>
            <a:ext uri="{FF2B5EF4-FFF2-40B4-BE49-F238E27FC236}">
              <a16:creationId xmlns:a16="http://schemas.microsoft.com/office/drawing/2014/main" id="{EF74A603-F44D-4C0B-8A92-8D5EF3901F9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9" name="Text Box 3">
          <a:extLst>
            <a:ext uri="{FF2B5EF4-FFF2-40B4-BE49-F238E27FC236}">
              <a16:creationId xmlns:a16="http://schemas.microsoft.com/office/drawing/2014/main" id="{E674F9D9-58E2-45A7-87EC-1C46054D585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0" name="Text Box 3">
          <a:extLst>
            <a:ext uri="{FF2B5EF4-FFF2-40B4-BE49-F238E27FC236}">
              <a16:creationId xmlns:a16="http://schemas.microsoft.com/office/drawing/2014/main" id="{72B93872-60DA-431E-A3D7-32488C0505D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1" name="Text Box 3">
          <a:extLst>
            <a:ext uri="{FF2B5EF4-FFF2-40B4-BE49-F238E27FC236}">
              <a16:creationId xmlns:a16="http://schemas.microsoft.com/office/drawing/2014/main" id="{C905CE79-2E64-497A-BDB2-DB92B133B30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5E018768-E57F-4CA3-B413-2EF3649BCCF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25748F00-F22E-411F-BBE2-D44BD5A5184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79F0FFF2-CBCB-4FD3-B012-ABF82E53C59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5" name="Text Box 3">
          <a:extLst>
            <a:ext uri="{FF2B5EF4-FFF2-40B4-BE49-F238E27FC236}">
              <a16:creationId xmlns:a16="http://schemas.microsoft.com/office/drawing/2014/main" id="{4A0A8DD2-D701-43BF-AB0F-ABFA1AF5269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78FCC260-41AB-420C-A677-9F8AE613FD60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7" name="Text Box 3">
          <a:extLst>
            <a:ext uri="{FF2B5EF4-FFF2-40B4-BE49-F238E27FC236}">
              <a16:creationId xmlns:a16="http://schemas.microsoft.com/office/drawing/2014/main" id="{FB178E5F-323D-4E17-B85A-1488A011FF0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E2E2AEFB-F239-4A97-BA69-D056BEE29EA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9" name="Text Box 3">
          <a:extLst>
            <a:ext uri="{FF2B5EF4-FFF2-40B4-BE49-F238E27FC236}">
              <a16:creationId xmlns:a16="http://schemas.microsoft.com/office/drawing/2014/main" id="{4446A047-5169-4BF3-AF8D-77205B1CDF4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0" name="Text Box 3">
          <a:extLst>
            <a:ext uri="{FF2B5EF4-FFF2-40B4-BE49-F238E27FC236}">
              <a16:creationId xmlns:a16="http://schemas.microsoft.com/office/drawing/2014/main" id="{855A31E9-1AF8-4B66-998E-9B965E90A8C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1" name="Text Box 3">
          <a:extLst>
            <a:ext uri="{FF2B5EF4-FFF2-40B4-BE49-F238E27FC236}">
              <a16:creationId xmlns:a16="http://schemas.microsoft.com/office/drawing/2014/main" id="{900F0992-9FB5-41F0-916C-E00545F5569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7D92170E-23E0-4146-A5A2-82C0480F602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3" name="Text Box 3">
          <a:extLst>
            <a:ext uri="{FF2B5EF4-FFF2-40B4-BE49-F238E27FC236}">
              <a16:creationId xmlns:a16="http://schemas.microsoft.com/office/drawing/2014/main" id="{DECB1E80-920F-4D2B-8503-7D078B20E6F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id="{15F9AC15-8A15-478C-8565-F11E976FB245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5" name="Text Box 3">
          <a:extLst>
            <a:ext uri="{FF2B5EF4-FFF2-40B4-BE49-F238E27FC236}">
              <a16:creationId xmlns:a16="http://schemas.microsoft.com/office/drawing/2014/main" id="{7452D577-CE27-459C-BB89-4BB77C99B41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6" name="Text Box 3">
          <a:extLst>
            <a:ext uri="{FF2B5EF4-FFF2-40B4-BE49-F238E27FC236}">
              <a16:creationId xmlns:a16="http://schemas.microsoft.com/office/drawing/2014/main" id="{FDB20B06-978B-4105-A1FB-A8CA7A87735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7" name="Text Box 3">
          <a:extLst>
            <a:ext uri="{FF2B5EF4-FFF2-40B4-BE49-F238E27FC236}">
              <a16:creationId xmlns:a16="http://schemas.microsoft.com/office/drawing/2014/main" id="{FBE3B0A5-4AE2-43DB-8821-312B52DD58B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8" name="Text Box 3">
          <a:extLst>
            <a:ext uri="{FF2B5EF4-FFF2-40B4-BE49-F238E27FC236}">
              <a16:creationId xmlns:a16="http://schemas.microsoft.com/office/drawing/2014/main" id="{CCC87009-970F-4C49-939B-BAAF047529D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9" name="Text Box 3">
          <a:extLst>
            <a:ext uri="{FF2B5EF4-FFF2-40B4-BE49-F238E27FC236}">
              <a16:creationId xmlns:a16="http://schemas.microsoft.com/office/drawing/2014/main" id="{D0CC9F7F-D22B-4156-A04C-5CE943D98A0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id="{8782DA1B-187D-4EA3-BD0B-2B9EF666849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1" name="Text Box 3">
          <a:extLst>
            <a:ext uri="{FF2B5EF4-FFF2-40B4-BE49-F238E27FC236}">
              <a16:creationId xmlns:a16="http://schemas.microsoft.com/office/drawing/2014/main" id="{6693AB00-E3F3-449F-BB69-BD140768573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2" name="Text Box 3">
          <a:extLst>
            <a:ext uri="{FF2B5EF4-FFF2-40B4-BE49-F238E27FC236}">
              <a16:creationId xmlns:a16="http://schemas.microsoft.com/office/drawing/2014/main" id="{5A1206D9-72EB-4139-8FE0-45AF93488BB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3" name="Text Box 3">
          <a:extLst>
            <a:ext uri="{FF2B5EF4-FFF2-40B4-BE49-F238E27FC236}">
              <a16:creationId xmlns:a16="http://schemas.microsoft.com/office/drawing/2014/main" id="{9B7AFB89-A7D4-48E3-BD61-A2B8B6E1255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id="{5D23DB02-F625-4478-AD8B-B0C6BBCFFDC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F306E7FA-9A34-4EDD-BE7B-95CA1AB85F0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id="{F34ED5CE-39F2-476F-883F-69F15254113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7" name="Text Box 3">
          <a:extLst>
            <a:ext uri="{FF2B5EF4-FFF2-40B4-BE49-F238E27FC236}">
              <a16:creationId xmlns:a16="http://schemas.microsoft.com/office/drawing/2014/main" id="{4A59D26C-F0BF-4E5B-8A82-A3957713B70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CF4EFB8E-3FB7-4B27-91CF-4E440BB8AA5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9" name="Text Box 3">
          <a:extLst>
            <a:ext uri="{FF2B5EF4-FFF2-40B4-BE49-F238E27FC236}">
              <a16:creationId xmlns:a16="http://schemas.microsoft.com/office/drawing/2014/main" id="{E3B9E5CE-6CA2-498F-8065-5A42A6D8D40B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292CB02F-FABE-49D8-8614-6C425F53E3D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1" name="Text Box 3">
          <a:extLst>
            <a:ext uri="{FF2B5EF4-FFF2-40B4-BE49-F238E27FC236}">
              <a16:creationId xmlns:a16="http://schemas.microsoft.com/office/drawing/2014/main" id="{5E2A567F-D7B7-4193-A6B9-53734973AF6E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577C1F88-9225-4179-B560-BC089EFA2E59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3" name="Text Box 3">
          <a:extLst>
            <a:ext uri="{FF2B5EF4-FFF2-40B4-BE49-F238E27FC236}">
              <a16:creationId xmlns:a16="http://schemas.microsoft.com/office/drawing/2014/main" id="{58521B59-376D-487A-B0CA-DCAE48A38024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id="{DAA86EA8-9C44-4756-95D8-355C1B00758F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5" name="Text Box 3">
          <a:extLst>
            <a:ext uri="{FF2B5EF4-FFF2-40B4-BE49-F238E27FC236}">
              <a16:creationId xmlns:a16="http://schemas.microsoft.com/office/drawing/2014/main" id="{6639DD0E-E16D-48BD-AACB-7E9C980220DC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id="{24C64918-17CD-464D-9BBF-683E7734BB63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7" name="Text Box 3">
          <a:extLst>
            <a:ext uri="{FF2B5EF4-FFF2-40B4-BE49-F238E27FC236}">
              <a16:creationId xmlns:a16="http://schemas.microsoft.com/office/drawing/2014/main" id="{F3406514-3E86-42A6-9575-79F218FAFF6D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69C3123C-DA47-4034-9454-AE5EFA0CD25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9" name="Text Box 3">
          <a:extLst>
            <a:ext uri="{FF2B5EF4-FFF2-40B4-BE49-F238E27FC236}">
              <a16:creationId xmlns:a16="http://schemas.microsoft.com/office/drawing/2014/main" id="{7579589E-09BD-470E-BC82-C1A42EC09F9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id="{E1E29000-E6C3-45FE-9E18-66257540CF6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201" name="Text Box 3">
          <a:extLst>
            <a:ext uri="{FF2B5EF4-FFF2-40B4-BE49-F238E27FC236}">
              <a16:creationId xmlns:a16="http://schemas.microsoft.com/office/drawing/2014/main" id="{C51CAA41-E3D2-4B22-B0A5-D2FE81DB2E88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9ED4554A-FE04-401D-AB19-69E46B1F1FD7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203" name="Text Box 3">
          <a:extLst>
            <a:ext uri="{FF2B5EF4-FFF2-40B4-BE49-F238E27FC236}">
              <a16:creationId xmlns:a16="http://schemas.microsoft.com/office/drawing/2014/main" id="{90F0B5C2-183D-4898-BF32-DA600E9CB45A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39DB24FF-FF96-44B2-BA94-DE7116F80E56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205" name="Text Box 3">
          <a:extLst>
            <a:ext uri="{FF2B5EF4-FFF2-40B4-BE49-F238E27FC236}">
              <a16:creationId xmlns:a16="http://schemas.microsoft.com/office/drawing/2014/main" id="{D23F75C5-5A95-41C8-831C-BAE40FE27E01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206" name="Text Box 3">
          <a:extLst>
            <a:ext uri="{FF2B5EF4-FFF2-40B4-BE49-F238E27FC236}">
              <a16:creationId xmlns:a16="http://schemas.microsoft.com/office/drawing/2014/main" id="{26DA0FD1-D000-4C38-8769-54197C9641C2}"/>
            </a:ext>
          </a:extLst>
        </xdr:cNvPr>
        <xdr:cNvSpPr txBox="1">
          <a:spLocks noChangeArrowheads="1"/>
        </xdr:cNvSpPr>
      </xdr:nvSpPr>
      <xdr:spPr bwMode="auto">
        <a:xfrm>
          <a:off x="3057525" y="430625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07" name="Text Box 8">
          <a:extLst>
            <a:ext uri="{FF2B5EF4-FFF2-40B4-BE49-F238E27FC236}">
              <a16:creationId xmlns:a16="http://schemas.microsoft.com/office/drawing/2014/main" id="{CC5126A3-DAD5-40D9-8395-17C9E8470C5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08" name="Text Box 9">
          <a:extLst>
            <a:ext uri="{FF2B5EF4-FFF2-40B4-BE49-F238E27FC236}">
              <a16:creationId xmlns:a16="http://schemas.microsoft.com/office/drawing/2014/main" id="{E871D2E5-CECD-4F9F-BF98-EBEDEF672CE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09" name="Text Box 8">
          <a:extLst>
            <a:ext uri="{FF2B5EF4-FFF2-40B4-BE49-F238E27FC236}">
              <a16:creationId xmlns:a16="http://schemas.microsoft.com/office/drawing/2014/main" id="{E10D82DD-6B2C-424A-AD98-D1BBD0372E6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10" name="Text Box 9">
          <a:extLst>
            <a:ext uri="{FF2B5EF4-FFF2-40B4-BE49-F238E27FC236}">
              <a16:creationId xmlns:a16="http://schemas.microsoft.com/office/drawing/2014/main" id="{CA50DCC4-C5FC-4CCB-96BF-702C00B6C89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11" name="Text Box 8">
          <a:extLst>
            <a:ext uri="{FF2B5EF4-FFF2-40B4-BE49-F238E27FC236}">
              <a16:creationId xmlns:a16="http://schemas.microsoft.com/office/drawing/2014/main" id="{79CB78B7-2997-48A8-8940-CD75D339C23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12" name="Text Box 9">
          <a:extLst>
            <a:ext uri="{FF2B5EF4-FFF2-40B4-BE49-F238E27FC236}">
              <a16:creationId xmlns:a16="http://schemas.microsoft.com/office/drawing/2014/main" id="{098FBEA9-4DED-485F-9BA6-64216098275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13" name="Text Box 8">
          <a:extLst>
            <a:ext uri="{FF2B5EF4-FFF2-40B4-BE49-F238E27FC236}">
              <a16:creationId xmlns:a16="http://schemas.microsoft.com/office/drawing/2014/main" id="{D323BB60-AAFF-42E4-9E38-E6508E09A74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14" name="Text Box 9">
          <a:extLst>
            <a:ext uri="{FF2B5EF4-FFF2-40B4-BE49-F238E27FC236}">
              <a16:creationId xmlns:a16="http://schemas.microsoft.com/office/drawing/2014/main" id="{AB66BB0F-D94E-4FB2-AF39-E508334AC08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15" name="Text Box 8">
          <a:extLst>
            <a:ext uri="{FF2B5EF4-FFF2-40B4-BE49-F238E27FC236}">
              <a16:creationId xmlns:a16="http://schemas.microsoft.com/office/drawing/2014/main" id="{8D45DAC3-F68F-4C82-A6C7-7B02943D815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16" name="Text Box 9">
          <a:extLst>
            <a:ext uri="{FF2B5EF4-FFF2-40B4-BE49-F238E27FC236}">
              <a16:creationId xmlns:a16="http://schemas.microsoft.com/office/drawing/2014/main" id="{C48BCB82-533C-40D7-98CA-9D82CCF32BF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17" name="Text Box 8">
          <a:extLst>
            <a:ext uri="{FF2B5EF4-FFF2-40B4-BE49-F238E27FC236}">
              <a16:creationId xmlns:a16="http://schemas.microsoft.com/office/drawing/2014/main" id="{BF78BDE9-7A9A-42E4-B6E2-EDEE85E32A3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18" name="Text Box 9">
          <a:extLst>
            <a:ext uri="{FF2B5EF4-FFF2-40B4-BE49-F238E27FC236}">
              <a16:creationId xmlns:a16="http://schemas.microsoft.com/office/drawing/2014/main" id="{93648D45-7F9E-402B-A6F3-AD78F305B02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id="{F3EBA41C-A24E-41EA-AAF5-18CB959D0DA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20" name="Text Box 9">
          <a:extLst>
            <a:ext uri="{FF2B5EF4-FFF2-40B4-BE49-F238E27FC236}">
              <a16:creationId xmlns:a16="http://schemas.microsoft.com/office/drawing/2014/main" id="{DDAB4F77-4E56-4B7C-8E4E-255E96777E1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21" name="Text Box 8">
          <a:extLst>
            <a:ext uri="{FF2B5EF4-FFF2-40B4-BE49-F238E27FC236}">
              <a16:creationId xmlns:a16="http://schemas.microsoft.com/office/drawing/2014/main" id="{38C7A4F5-F633-448E-82E6-6E15F883457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22" name="Text Box 9">
          <a:extLst>
            <a:ext uri="{FF2B5EF4-FFF2-40B4-BE49-F238E27FC236}">
              <a16:creationId xmlns:a16="http://schemas.microsoft.com/office/drawing/2014/main" id="{BCBDDA89-EC67-468D-8EA9-9212F35C610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23" name="Text Box 8">
          <a:extLst>
            <a:ext uri="{FF2B5EF4-FFF2-40B4-BE49-F238E27FC236}">
              <a16:creationId xmlns:a16="http://schemas.microsoft.com/office/drawing/2014/main" id="{6EF328DF-17CA-4DD9-9886-AA5D3315730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24" name="Text Box 9">
          <a:extLst>
            <a:ext uri="{FF2B5EF4-FFF2-40B4-BE49-F238E27FC236}">
              <a16:creationId xmlns:a16="http://schemas.microsoft.com/office/drawing/2014/main" id="{D4011F91-4FD2-499B-8A26-031F88CFCEA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BDFB5795-1F67-470F-92E5-C40E4003EAB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26" name="Text Box 9">
          <a:extLst>
            <a:ext uri="{FF2B5EF4-FFF2-40B4-BE49-F238E27FC236}">
              <a16:creationId xmlns:a16="http://schemas.microsoft.com/office/drawing/2014/main" id="{E963FC9E-847C-4FF4-9C67-4809756248D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27" name="Text Box 8">
          <a:extLst>
            <a:ext uri="{FF2B5EF4-FFF2-40B4-BE49-F238E27FC236}">
              <a16:creationId xmlns:a16="http://schemas.microsoft.com/office/drawing/2014/main" id="{52E45C92-E675-4224-BF2D-C2C4FD61719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28" name="Text Box 9">
          <a:extLst>
            <a:ext uri="{FF2B5EF4-FFF2-40B4-BE49-F238E27FC236}">
              <a16:creationId xmlns:a16="http://schemas.microsoft.com/office/drawing/2014/main" id="{8E70954E-1C75-43B3-8457-AD9A180089F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29" name="Text Box 8">
          <a:extLst>
            <a:ext uri="{FF2B5EF4-FFF2-40B4-BE49-F238E27FC236}">
              <a16:creationId xmlns:a16="http://schemas.microsoft.com/office/drawing/2014/main" id="{2054D386-1A10-4D3B-8196-6F7D02ACAFA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30" name="Text Box 9">
          <a:extLst>
            <a:ext uri="{FF2B5EF4-FFF2-40B4-BE49-F238E27FC236}">
              <a16:creationId xmlns:a16="http://schemas.microsoft.com/office/drawing/2014/main" id="{593E99CE-B72F-4817-B672-B6C6916456C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31" name="Text Box 8">
          <a:extLst>
            <a:ext uri="{FF2B5EF4-FFF2-40B4-BE49-F238E27FC236}">
              <a16:creationId xmlns:a16="http://schemas.microsoft.com/office/drawing/2014/main" id="{14603D23-5E47-400F-AD89-FAE91FB4DB3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32" name="Text Box 9">
          <a:extLst>
            <a:ext uri="{FF2B5EF4-FFF2-40B4-BE49-F238E27FC236}">
              <a16:creationId xmlns:a16="http://schemas.microsoft.com/office/drawing/2014/main" id="{0760EFDB-0525-4713-812D-3BADF05D832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80520344-E00F-42CF-B7D1-64AF1E3E3DF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7AE8C8BE-259D-4792-8D3B-16D8C9E5FC0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id="{508CB595-B995-4C3F-AD56-725980D8F96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36" name="Text Box 9">
          <a:extLst>
            <a:ext uri="{FF2B5EF4-FFF2-40B4-BE49-F238E27FC236}">
              <a16:creationId xmlns:a16="http://schemas.microsoft.com/office/drawing/2014/main" id="{6C760F80-8CF7-438A-8C47-6B5237947BE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37" name="Text Box 8">
          <a:extLst>
            <a:ext uri="{FF2B5EF4-FFF2-40B4-BE49-F238E27FC236}">
              <a16:creationId xmlns:a16="http://schemas.microsoft.com/office/drawing/2014/main" id="{2783EE6B-A7DC-44CE-9001-DEB5CBE1FEC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38" name="Text Box 9">
          <a:extLst>
            <a:ext uri="{FF2B5EF4-FFF2-40B4-BE49-F238E27FC236}">
              <a16:creationId xmlns:a16="http://schemas.microsoft.com/office/drawing/2014/main" id="{77414E40-5EA7-45DB-A5E5-20E99D66E7F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99003F60-907D-4B13-8708-BF331AFD78A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0CB37EC2-897D-4D11-B245-0AADE7F124A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41" name="Text Box 8">
          <a:extLst>
            <a:ext uri="{FF2B5EF4-FFF2-40B4-BE49-F238E27FC236}">
              <a16:creationId xmlns:a16="http://schemas.microsoft.com/office/drawing/2014/main" id="{7271402B-C09E-4296-82B7-8E6471577A9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42" name="Text Box 9">
          <a:extLst>
            <a:ext uri="{FF2B5EF4-FFF2-40B4-BE49-F238E27FC236}">
              <a16:creationId xmlns:a16="http://schemas.microsoft.com/office/drawing/2014/main" id="{F6BE1928-E326-463D-A19A-5FDC2F23FA6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43" name="Text Box 8">
          <a:extLst>
            <a:ext uri="{FF2B5EF4-FFF2-40B4-BE49-F238E27FC236}">
              <a16:creationId xmlns:a16="http://schemas.microsoft.com/office/drawing/2014/main" id="{8AB63556-DDA5-43DA-BCA0-BD1B6FA9554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44" name="Text Box 9">
          <a:extLst>
            <a:ext uri="{FF2B5EF4-FFF2-40B4-BE49-F238E27FC236}">
              <a16:creationId xmlns:a16="http://schemas.microsoft.com/office/drawing/2014/main" id="{9F6215E1-002F-477C-BE5D-81D2979A668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45" name="Text Box 8">
          <a:extLst>
            <a:ext uri="{FF2B5EF4-FFF2-40B4-BE49-F238E27FC236}">
              <a16:creationId xmlns:a16="http://schemas.microsoft.com/office/drawing/2014/main" id="{700E4FF3-4EC8-4772-BC37-A21EA86DFA3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46" name="Text Box 9">
          <a:extLst>
            <a:ext uri="{FF2B5EF4-FFF2-40B4-BE49-F238E27FC236}">
              <a16:creationId xmlns:a16="http://schemas.microsoft.com/office/drawing/2014/main" id="{BCCCF400-B4A8-4AF6-8BC1-EE83F803070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47" name="Text Box 8">
          <a:extLst>
            <a:ext uri="{FF2B5EF4-FFF2-40B4-BE49-F238E27FC236}">
              <a16:creationId xmlns:a16="http://schemas.microsoft.com/office/drawing/2014/main" id="{6927CC19-F15A-49C4-A796-13FCCE104E3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48" name="Text Box 9">
          <a:extLst>
            <a:ext uri="{FF2B5EF4-FFF2-40B4-BE49-F238E27FC236}">
              <a16:creationId xmlns:a16="http://schemas.microsoft.com/office/drawing/2014/main" id="{D29FACF1-111F-44B2-AE0E-C2D36193393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2824E567-8023-4692-94FC-C41040C08EC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91F494F3-BB46-47AA-8842-E0869DE1CC3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C74B9BB-C99D-42A0-863A-7388C8CC76B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81301294-3564-4042-9843-A8D930667D9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53" name="Text Box 8">
          <a:extLst>
            <a:ext uri="{FF2B5EF4-FFF2-40B4-BE49-F238E27FC236}">
              <a16:creationId xmlns:a16="http://schemas.microsoft.com/office/drawing/2014/main" id="{5EC6B43D-F3C1-4EEE-9FE0-4523BFEF2A4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54" name="Text Box 9">
          <a:extLst>
            <a:ext uri="{FF2B5EF4-FFF2-40B4-BE49-F238E27FC236}">
              <a16:creationId xmlns:a16="http://schemas.microsoft.com/office/drawing/2014/main" id="{493E6DB3-BA38-4A19-A98F-883D1885175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55" name="Text Box 8">
          <a:extLst>
            <a:ext uri="{FF2B5EF4-FFF2-40B4-BE49-F238E27FC236}">
              <a16:creationId xmlns:a16="http://schemas.microsoft.com/office/drawing/2014/main" id="{8C293A1F-F1F0-4BCD-A19F-A7895F63234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56" name="Text Box 9">
          <a:extLst>
            <a:ext uri="{FF2B5EF4-FFF2-40B4-BE49-F238E27FC236}">
              <a16:creationId xmlns:a16="http://schemas.microsoft.com/office/drawing/2014/main" id="{249A6C4F-BA60-4CEE-B375-C7058F2982D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B09F3DC9-5EFA-4171-A0F8-D60A5F2E5A4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75820BA1-7509-4C00-9CD6-C4EBF8B5D4B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59" name="Text Box 8">
          <a:extLst>
            <a:ext uri="{FF2B5EF4-FFF2-40B4-BE49-F238E27FC236}">
              <a16:creationId xmlns:a16="http://schemas.microsoft.com/office/drawing/2014/main" id="{D3C1E6D7-3B0A-4DFD-AE8A-1DD2F344C26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60" name="Text Box 9">
          <a:extLst>
            <a:ext uri="{FF2B5EF4-FFF2-40B4-BE49-F238E27FC236}">
              <a16:creationId xmlns:a16="http://schemas.microsoft.com/office/drawing/2014/main" id="{2E74FFC2-92A0-46FF-BD4F-68B3282F795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61" name="Text Box 8">
          <a:extLst>
            <a:ext uri="{FF2B5EF4-FFF2-40B4-BE49-F238E27FC236}">
              <a16:creationId xmlns:a16="http://schemas.microsoft.com/office/drawing/2014/main" id="{6EE32C98-4B55-4719-AF6A-6D1D371DA48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62" name="Text Box 9">
          <a:extLst>
            <a:ext uri="{FF2B5EF4-FFF2-40B4-BE49-F238E27FC236}">
              <a16:creationId xmlns:a16="http://schemas.microsoft.com/office/drawing/2014/main" id="{AEEF67CB-CBF3-428E-8267-72DA2DE90FE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id="{CEE2FD20-304C-461A-9DA1-8C465C90BB2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3171C1A6-70DA-4060-9986-495983C5B7D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6104BA8E-817E-4665-8AC4-B55ACEA0410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66" name="Text Box 9">
          <a:extLst>
            <a:ext uri="{FF2B5EF4-FFF2-40B4-BE49-F238E27FC236}">
              <a16:creationId xmlns:a16="http://schemas.microsoft.com/office/drawing/2014/main" id="{6DACEFC0-2878-4855-8CEB-12BFFE55781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67" name="Text Box 8">
          <a:extLst>
            <a:ext uri="{FF2B5EF4-FFF2-40B4-BE49-F238E27FC236}">
              <a16:creationId xmlns:a16="http://schemas.microsoft.com/office/drawing/2014/main" id="{6BAB9CF3-57D8-4104-8104-5C185BC25C3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68" name="Text Box 9">
          <a:extLst>
            <a:ext uri="{FF2B5EF4-FFF2-40B4-BE49-F238E27FC236}">
              <a16:creationId xmlns:a16="http://schemas.microsoft.com/office/drawing/2014/main" id="{34E71577-5A5B-4230-80A6-7D14DDF2DD6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69" name="Text Box 8">
          <a:extLst>
            <a:ext uri="{FF2B5EF4-FFF2-40B4-BE49-F238E27FC236}">
              <a16:creationId xmlns:a16="http://schemas.microsoft.com/office/drawing/2014/main" id="{96A80DD2-7846-4909-8A8C-03DE96869EB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70" name="Text Box 9">
          <a:extLst>
            <a:ext uri="{FF2B5EF4-FFF2-40B4-BE49-F238E27FC236}">
              <a16:creationId xmlns:a16="http://schemas.microsoft.com/office/drawing/2014/main" id="{4217113B-2E09-42E8-832F-65BD54A61C0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71" name="Text Box 8">
          <a:extLst>
            <a:ext uri="{FF2B5EF4-FFF2-40B4-BE49-F238E27FC236}">
              <a16:creationId xmlns:a16="http://schemas.microsoft.com/office/drawing/2014/main" id="{F1FA5577-99E7-405A-8517-19922D08EF2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72" name="Text Box 9">
          <a:extLst>
            <a:ext uri="{FF2B5EF4-FFF2-40B4-BE49-F238E27FC236}">
              <a16:creationId xmlns:a16="http://schemas.microsoft.com/office/drawing/2014/main" id="{424F456B-B72D-465B-A59C-372EEC348E4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73" name="Text Box 8">
          <a:extLst>
            <a:ext uri="{FF2B5EF4-FFF2-40B4-BE49-F238E27FC236}">
              <a16:creationId xmlns:a16="http://schemas.microsoft.com/office/drawing/2014/main" id="{3985B255-16C3-4FF8-9099-2D555F070E4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74" name="Text Box 9">
          <a:extLst>
            <a:ext uri="{FF2B5EF4-FFF2-40B4-BE49-F238E27FC236}">
              <a16:creationId xmlns:a16="http://schemas.microsoft.com/office/drawing/2014/main" id="{247E9953-71D7-4745-9FD5-FAD55DD7D68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id="{400643FB-C5C0-4F00-850C-A4506ECC654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76" name="Text Box 9">
          <a:extLst>
            <a:ext uri="{FF2B5EF4-FFF2-40B4-BE49-F238E27FC236}">
              <a16:creationId xmlns:a16="http://schemas.microsoft.com/office/drawing/2014/main" id="{993AC688-5256-43A0-AFF5-841C2697C3B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77" name="Text Box 8">
          <a:extLst>
            <a:ext uri="{FF2B5EF4-FFF2-40B4-BE49-F238E27FC236}">
              <a16:creationId xmlns:a16="http://schemas.microsoft.com/office/drawing/2014/main" id="{87522C6D-9602-403B-AC86-CF2B755FB4B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278" name="Text Box 9">
          <a:extLst>
            <a:ext uri="{FF2B5EF4-FFF2-40B4-BE49-F238E27FC236}">
              <a16:creationId xmlns:a16="http://schemas.microsoft.com/office/drawing/2014/main" id="{CD8DFC71-531A-4FF0-B3B7-9F2591FA322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79" name="Text Box 8">
          <a:extLst>
            <a:ext uri="{FF2B5EF4-FFF2-40B4-BE49-F238E27FC236}">
              <a16:creationId xmlns:a16="http://schemas.microsoft.com/office/drawing/2014/main" id="{A335E603-D283-4A98-8AD7-17393413C99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80" name="Text Box 9">
          <a:extLst>
            <a:ext uri="{FF2B5EF4-FFF2-40B4-BE49-F238E27FC236}">
              <a16:creationId xmlns:a16="http://schemas.microsoft.com/office/drawing/2014/main" id="{A0805DF0-A23B-46F8-854C-E9F7D1406B3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id="{CA4F84EF-17CA-43CA-8F7C-35A25BC125A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id="{25C26AB6-CCE9-46FC-B58D-78FBF7D2186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83" name="Text Box 8">
          <a:extLst>
            <a:ext uri="{FF2B5EF4-FFF2-40B4-BE49-F238E27FC236}">
              <a16:creationId xmlns:a16="http://schemas.microsoft.com/office/drawing/2014/main" id="{39D6CE73-3318-4A15-BB08-7147A8920AD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84" name="Text Box 9">
          <a:extLst>
            <a:ext uri="{FF2B5EF4-FFF2-40B4-BE49-F238E27FC236}">
              <a16:creationId xmlns:a16="http://schemas.microsoft.com/office/drawing/2014/main" id="{793FF404-F325-473F-B0DC-D9B231C5F95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id="{85B8EC72-63F2-45D9-AFCE-72CDACA3B63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86" name="Text Box 9">
          <a:extLst>
            <a:ext uri="{FF2B5EF4-FFF2-40B4-BE49-F238E27FC236}">
              <a16:creationId xmlns:a16="http://schemas.microsoft.com/office/drawing/2014/main" id="{84B40567-0399-4DB0-80E9-EEE8842502F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87" name="Text Box 8">
          <a:extLst>
            <a:ext uri="{FF2B5EF4-FFF2-40B4-BE49-F238E27FC236}">
              <a16:creationId xmlns:a16="http://schemas.microsoft.com/office/drawing/2014/main" id="{83D0F669-0788-4383-A466-83659F4254F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88" name="Text Box 9">
          <a:extLst>
            <a:ext uri="{FF2B5EF4-FFF2-40B4-BE49-F238E27FC236}">
              <a16:creationId xmlns:a16="http://schemas.microsoft.com/office/drawing/2014/main" id="{35457BB2-ADAD-4A82-9727-AEEB71D0C05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D3272CE0-90E1-4D02-873F-5F122257342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D8C07D3A-A470-4E23-8410-B1A82911152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91" name="Text Box 8">
          <a:extLst>
            <a:ext uri="{FF2B5EF4-FFF2-40B4-BE49-F238E27FC236}">
              <a16:creationId xmlns:a16="http://schemas.microsoft.com/office/drawing/2014/main" id="{83F592D9-11BF-4FD2-AE68-D3493259FA3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92" name="Text Box 9">
          <a:extLst>
            <a:ext uri="{FF2B5EF4-FFF2-40B4-BE49-F238E27FC236}">
              <a16:creationId xmlns:a16="http://schemas.microsoft.com/office/drawing/2014/main" id="{F72DEC8A-BF2C-424B-BE16-C251300EB37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93" name="Text Box 8">
          <a:extLst>
            <a:ext uri="{FF2B5EF4-FFF2-40B4-BE49-F238E27FC236}">
              <a16:creationId xmlns:a16="http://schemas.microsoft.com/office/drawing/2014/main" id="{FC0E519C-4B0B-4EBD-A3E5-9B8183A62B9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94" name="Text Box 9">
          <a:extLst>
            <a:ext uri="{FF2B5EF4-FFF2-40B4-BE49-F238E27FC236}">
              <a16:creationId xmlns:a16="http://schemas.microsoft.com/office/drawing/2014/main" id="{8671BF4A-F5B4-439C-BBDE-91BA387B76E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95" name="Text Box 8">
          <a:extLst>
            <a:ext uri="{FF2B5EF4-FFF2-40B4-BE49-F238E27FC236}">
              <a16:creationId xmlns:a16="http://schemas.microsoft.com/office/drawing/2014/main" id="{DBCBD0B3-1C4B-40CD-AAA6-4220F9A3E4B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189144AD-8BE1-4C17-A825-024D8EB60EA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97" name="Text Box 8">
          <a:extLst>
            <a:ext uri="{FF2B5EF4-FFF2-40B4-BE49-F238E27FC236}">
              <a16:creationId xmlns:a16="http://schemas.microsoft.com/office/drawing/2014/main" id="{31F8EA03-6E0F-469E-8AEC-18B52DE4B44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98" name="Text Box 9">
          <a:extLst>
            <a:ext uri="{FF2B5EF4-FFF2-40B4-BE49-F238E27FC236}">
              <a16:creationId xmlns:a16="http://schemas.microsoft.com/office/drawing/2014/main" id="{9B277324-9319-4BEB-877C-A057EF76C21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299" name="Text Box 8">
          <a:extLst>
            <a:ext uri="{FF2B5EF4-FFF2-40B4-BE49-F238E27FC236}">
              <a16:creationId xmlns:a16="http://schemas.microsoft.com/office/drawing/2014/main" id="{910512D7-5BB5-452F-9B62-C47696917E2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CADC8D56-CDB3-4ADF-BA48-576189670AF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4F9CDC4A-0363-4825-9BEA-F3F035A853B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02" name="Text Box 9">
          <a:extLst>
            <a:ext uri="{FF2B5EF4-FFF2-40B4-BE49-F238E27FC236}">
              <a16:creationId xmlns:a16="http://schemas.microsoft.com/office/drawing/2014/main" id="{5FD4D228-DC30-4B14-8A59-F42897E04C8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03" name="Text Box 8">
          <a:extLst>
            <a:ext uri="{FF2B5EF4-FFF2-40B4-BE49-F238E27FC236}">
              <a16:creationId xmlns:a16="http://schemas.microsoft.com/office/drawing/2014/main" id="{8900B36E-240F-4024-9CE1-B6D2B2A6FCA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86AF459C-1829-4109-ACE6-4C0D59F5B89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FB382CC6-F1B6-49EA-9081-663F1FEB183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3403B407-E68E-41C4-8582-53A745DA62B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C3046C55-BBE3-4E3C-A2EB-F520B11845F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13F347DD-6FF3-4053-A2D2-E3E6F0C9A95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09" name="Text Box 8">
          <a:extLst>
            <a:ext uri="{FF2B5EF4-FFF2-40B4-BE49-F238E27FC236}">
              <a16:creationId xmlns:a16="http://schemas.microsoft.com/office/drawing/2014/main" id="{E4BD2E2B-EBE6-479A-85C5-EC8C7C98454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10" name="Text Box 9">
          <a:extLst>
            <a:ext uri="{FF2B5EF4-FFF2-40B4-BE49-F238E27FC236}">
              <a16:creationId xmlns:a16="http://schemas.microsoft.com/office/drawing/2014/main" id="{4F4B5D3A-301E-4C0A-AF6F-1EFB69C1C14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11" name="Text Box 8">
          <a:extLst>
            <a:ext uri="{FF2B5EF4-FFF2-40B4-BE49-F238E27FC236}">
              <a16:creationId xmlns:a16="http://schemas.microsoft.com/office/drawing/2014/main" id="{1DA569AA-5FB0-486F-A914-764F66D91AB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12" name="Text Box 9">
          <a:extLst>
            <a:ext uri="{FF2B5EF4-FFF2-40B4-BE49-F238E27FC236}">
              <a16:creationId xmlns:a16="http://schemas.microsoft.com/office/drawing/2014/main" id="{67A6E3E9-CABD-4989-80D2-2238182F444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13" name="Text Box 8">
          <a:extLst>
            <a:ext uri="{FF2B5EF4-FFF2-40B4-BE49-F238E27FC236}">
              <a16:creationId xmlns:a16="http://schemas.microsoft.com/office/drawing/2014/main" id="{6A536A36-0C70-41BB-B401-D16370E239C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14" name="Text Box 9">
          <a:extLst>
            <a:ext uri="{FF2B5EF4-FFF2-40B4-BE49-F238E27FC236}">
              <a16:creationId xmlns:a16="http://schemas.microsoft.com/office/drawing/2014/main" id="{AACA7B4D-A11E-4349-A708-E18DAC81300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15" name="Text Box 8">
          <a:extLst>
            <a:ext uri="{FF2B5EF4-FFF2-40B4-BE49-F238E27FC236}">
              <a16:creationId xmlns:a16="http://schemas.microsoft.com/office/drawing/2014/main" id="{3DF9B93D-8E6B-40DF-BD41-FF8FD43391B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3AB4BCAC-ABAA-4F68-8756-FDF0063EC22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17" name="Text Box 8">
          <a:extLst>
            <a:ext uri="{FF2B5EF4-FFF2-40B4-BE49-F238E27FC236}">
              <a16:creationId xmlns:a16="http://schemas.microsoft.com/office/drawing/2014/main" id="{8F789478-B563-4AF8-97D3-16AD1529DC3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18" name="Text Box 9">
          <a:extLst>
            <a:ext uri="{FF2B5EF4-FFF2-40B4-BE49-F238E27FC236}">
              <a16:creationId xmlns:a16="http://schemas.microsoft.com/office/drawing/2014/main" id="{5D28EB9F-EC72-42B3-B2BA-5A12E2F3594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19" name="Text Box 8">
          <a:extLst>
            <a:ext uri="{FF2B5EF4-FFF2-40B4-BE49-F238E27FC236}">
              <a16:creationId xmlns:a16="http://schemas.microsoft.com/office/drawing/2014/main" id="{BA792C65-001E-43DD-A558-97DE0D52B4C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20" name="Text Box 9">
          <a:extLst>
            <a:ext uri="{FF2B5EF4-FFF2-40B4-BE49-F238E27FC236}">
              <a16:creationId xmlns:a16="http://schemas.microsoft.com/office/drawing/2014/main" id="{161EB8BE-1EDC-43D0-9C61-4A3DE54D907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21" name="Text Box 8">
          <a:extLst>
            <a:ext uri="{FF2B5EF4-FFF2-40B4-BE49-F238E27FC236}">
              <a16:creationId xmlns:a16="http://schemas.microsoft.com/office/drawing/2014/main" id="{843B2001-843D-4C11-A44E-54EA5454215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22" name="Text Box 9">
          <a:extLst>
            <a:ext uri="{FF2B5EF4-FFF2-40B4-BE49-F238E27FC236}">
              <a16:creationId xmlns:a16="http://schemas.microsoft.com/office/drawing/2014/main" id="{2B15E43B-E643-4D9B-9EC5-3E8CD7ADC70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23" name="Text Box 8">
          <a:extLst>
            <a:ext uri="{FF2B5EF4-FFF2-40B4-BE49-F238E27FC236}">
              <a16:creationId xmlns:a16="http://schemas.microsoft.com/office/drawing/2014/main" id="{13F0CD0F-BB98-4196-AE7C-0E04B523B17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24" name="Text Box 9">
          <a:extLst>
            <a:ext uri="{FF2B5EF4-FFF2-40B4-BE49-F238E27FC236}">
              <a16:creationId xmlns:a16="http://schemas.microsoft.com/office/drawing/2014/main" id="{05F5B9DC-1662-4E64-8385-5A588B16774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25" name="Text Box 8">
          <a:extLst>
            <a:ext uri="{FF2B5EF4-FFF2-40B4-BE49-F238E27FC236}">
              <a16:creationId xmlns:a16="http://schemas.microsoft.com/office/drawing/2014/main" id="{E3E33E40-9A37-4EDE-B610-86481C7135E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26" name="Text Box 9">
          <a:extLst>
            <a:ext uri="{FF2B5EF4-FFF2-40B4-BE49-F238E27FC236}">
              <a16:creationId xmlns:a16="http://schemas.microsoft.com/office/drawing/2014/main" id="{F98E7772-87B9-4884-B02B-8E1627A1639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27" name="Text Box 8">
          <a:extLst>
            <a:ext uri="{FF2B5EF4-FFF2-40B4-BE49-F238E27FC236}">
              <a16:creationId xmlns:a16="http://schemas.microsoft.com/office/drawing/2014/main" id="{80372621-B45C-46FE-B31A-FDE0C6F1CBA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28" name="Text Box 9">
          <a:extLst>
            <a:ext uri="{FF2B5EF4-FFF2-40B4-BE49-F238E27FC236}">
              <a16:creationId xmlns:a16="http://schemas.microsoft.com/office/drawing/2014/main" id="{01EA791F-B7BE-45DC-BB70-3E818695B41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29" name="Text Box 8">
          <a:extLst>
            <a:ext uri="{FF2B5EF4-FFF2-40B4-BE49-F238E27FC236}">
              <a16:creationId xmlns:a16="http://schemas.microsoft.com/office/drawing/2014/main" id="{413AF68D-2905-4613-AFFC-FF720D91F66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30" name="Text Box 9">
          <a:extLst>
            <a:ext uri="{FF2B5EF4-FFF2-40B4-BE49-F238E27FC236}">
              <a16:creationId xmlns:a16="http://schemas.microsoft.com/office/drawing/2014/main" id="{748F46EE-7042-4837-812B-8CD904008DF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31" name="Text Box 8">
          <a:extLst>
            <a:ext uri="{FF2B5EF4-FFF2-40B4-BE49-F238E27FC236}">
              <a16:creationId xmlns:a16="http://schemas.microsoft.com/office/drawing/2014/main" id="{91EA2325-88DF-433C-8DFD-97DB0170697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32" name="Text Box 9">
          <a:extLst>
            <a:ext uri="{FF2B5EF4-FFF2-40B4-BE49-F238E27FC236}">
              <a16:creationId xmlns:a16="http://schemas.microsoft.com/office/drawing/2014/main" id="{CCBA42A2-87A0-4353-8D4F-9D4496D3814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id="{CAFDCD43-CDFB-4E1F-910A-1E4E21783EA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34" name="Text Box 9">
          <a:extLst>
            <a:ext uri="{FF2B5EF4-FFF2-40B4-BE49-F238E27FC236}">
              <a16:creationId xmlns:a16="http://schemas.microsoft.com/office/drawing/2014/main" id="{32498FE0-9BE8-4F6B-95EE-EAF9BC08283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id="{3A2A0BF4-86E6-4FC7-BF43-C6CE8076164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id="{1167B849-7AC3-4011-9AA0-300A10C1CD0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37" name="Text Box 8">
          <a:extLst>
            <a:ext uri="{FF2B5EF4-FFF2-40B4-BE49-F238E27FC236}">
              <a16:creationId xmlns:a16="http://schemas.microsoft.com/office/drawing/2014/main" id="{82DD76A1-08A4-4C02-B15F-1D9E65BCA9F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38" name="Text Box 9">
          <a:extLst>
            <a:ext uri="{FF2B5EF4-FFF2-40B4-BE49-F238E27FC236}">
              <a16:creationId xmlns:a16="http://schemas.microsoft.com/office/drawing/2014/main" id="{C97B2FB4-34BF-4528-8655-423F9249361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0F01C324-6136-405E-B91E-E7BE53161F8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813F27C9-D33B-4E62-B032-05DA728B81C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id="{51A328F9-158F-4CB3-B6EB-432ADA5A5A6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id="{17CCC03E-EEF8-45EF-8B9C-7ECE7A7AE8C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43" name="Text Box 8">
          <a:extLst>
            <a:ext uri="{FF2B5EF4-FFF2-40B4-BE49-F238E27FC236}">
              <a16:creationId xmlns:a16="http://schemas.microsoft.com/office/drawing/2014/main" id="{30F4A812-0073-4FF0-B792-DF26A1590D2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44" name="Text Box 9">
          <a:extLst>
            <a:ext uri="{FF2B5EF4-FFF2-40B4-BE49-F238E27FC236}">
              <a16:creationId xmlns:a16="http://schemas.microsoft.com/office/drawing/2014/main" id="{F0E38675-6334-4E60-B8F3-2311EC07257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id="{7471F089-5E75-4277-AF4D-5B6B195B48A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5AA555D7-59DC-40BB-B2F5-90289C6B49E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47" name="Text Box 8">
          <a:extLst>
            <a:ext uri="{FF2B5EF4-FFF2-40B4-BE49-F238E27FC236}">
              <a16:creationId xmlns:a16="http://schemas.microsoft.com/office/drawing/2014/main" id="{988EA16A-350F-4C11-95E0-4F229B73567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48" name="Text Box 9">
          <a:extLst>
            <a:ext uri="{FF2B5EF4-FFF2-40B4-BE49-F238E27FC236}">
              <a16:creationId xmlns:a16="http://schemas.microsoft.com/office/drawing/2014/main" id="{9D32C490-6585-4463-886F-582501E666D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49" name="Text Box 8">
          <a:extLst>
            <a:ext uri="{FF2B5EF4-FFF2-40B4-BE49-F238E27FC236}">
              <a16:creationId xmlns:a16="http://schemas.microsoft.com/office/drawing/2014/main" id="{448BD5F3-623D-41E0-B02B-FCE8A62CEBA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75216</xdr:rowOff>
    </xdr:to>
    <xdr:sp macro="" textlink="">
      <xdr:nvSpPr>
        <xdr:cNvPr id="1350" name="Text Box 9">
          <a:extLst>
            <a:ext uri="{FF2B5EF4-FFF2-40B4-BE49-F238E27FC236}">
              <a16:creationId xmlns:a16="http://schemas.microsoft.com/office/drawing/2014/main" id="{5F588FCE-2BDF-4D92-815A-7ED86F9BC02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id="{A2FD3777-B23D-4691-92D5-28CCFFE7BDC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52" name="Text Box 9">
          <a:extLst>
            <a:ext uri="{FF2B5EF4-FFF2-40B4-BE49-F238E27FC236}">
              <a16:creationId xmlns:a16="http://schemas.microsoft.com/office/drawing/2014/main" id="{F56DD326-C9DE-4143-AA9C-C34357B9605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53" name="Text Box 8">
          <a:extLst>
            <a:ext uri="{FF2B5EF4-FFF2-40B4-BE49-F238E27FC236}">
              <a16:creationId xmlns:a16="http://schemas.microsoft.com/office/drawing/2014/main" id="{D09457C0-C4D6-4DCA-B389-A1C5E05195E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54" name="Text Box 9">
          <a:extLst>
            <a:ext uri="{FF2B5EF4-FFF2-40B4-BE49-F238E27FC236}">
              <a16:creationId xmlns:a16="http://schemas.microsoft.com/office/drawing/2014/main" id="{5294D8FE-B4B6-4CCC-AEDD-9C60D0CB214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273503D8-6014-42E8-9936-507779E9FFF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49A6036D-2712-4C51-BCD4-85746A6E0F3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1A4F3340-7A2B-405B-903F-C1FA29ED4C9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58" name="Text Box 9">
          <a:extLst>
            <a:ext uri="{FF2B5EF4-FFF2-40B4-BE49-F238E27FC236}">
              <a16:creationId xmlns:a16="http://schemas.microsoft.com/office/drawing/2014/main" id="{95ADE941-1385-4238-8895-BF3D7184218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id="{F7E8ADB8-F22D-4DF2-BF18-7BB635CFC30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C826BA7F-A926-4D0B-9400-C1B2B9D0764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61" name="Text Box 8">
          <a:extLst>
            <a:ext uri="{FF2B5EF4-FFF2-40B4-BE49-F238E27FC236}">
              <a16:creationId xmlns:a16="http://schemas.microsoft.com/office/drawing/2014/main" id="{C601BC1B-FB58-4E8A-BAB0-1DF1132E887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62" name="Text Box 9">
          <a:extLst>
            <a:ext uri="{FF2B5EF4-FFF2-40B4-BE49-F238E27FC236}">
              <a16:creationId xmlns:a16="http://schemas.microsoft.com/office/drawing/2014/main" id="{2A5EB4FF-147B-4609-9D25-CD1BC5E0376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63" name="Text Box 8">
          <a:extLst>
            <a:ext uri="{FF2B5EF4-FFF2-40B4-BE49-F238E27FC236}">
              <a16:creationId xmlns:a16="http://schemas.microsoft.com/office/drawing/2014/main" id="{58684DC3-3A8F-47F4-B3E9-8C89BC9EDAC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64" name="Text Box 9">
          <a:extLst>
            <a:ext uri="{FF2B5EF4-FFF2-40B4-BE49-F238E27FC236}">
              <a16:creationId xmlns:a16="http://schemas.microsoft.com/office/drawing/2014/main" id="{1AC16C3A-AB24-40E7-BFD5-E46E860E862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65" name="Text Box 8">
          <a:extLst>
            <a:ext uri="{FF2B5EF4-FFF2-40B4-BE49-F238E27FC236}">
              <a16:creationId xmlns:a16="http://schemas.microsoft.com/office/drawing/2014/main" id="{BE9609D9-99FF-41DE-A5A1-01EF2E1681F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487D2FC4-70FE-464A-8AE2-994AB516912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id="{AD3A635B-0CE5-43B0-8601-70657CB4F3B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68" name="Text Box 9">
          <a:extLst>
            <a:ext uri="{FF2B5EF4-FFF2-40B4-BE49-F238E27FC236}">
              <a16:creationId xmlns:a16="http://schemas.microsoft.com/office/drawing/2014/main" id="{17000EB8-8CB7-4B42-ABAB-19961772893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69" name="Text Box 8">
          <a:extLst>
            <a:ext uri="{FF2B5EF4-FFF2-40B4-BE49-F238E27FC236}">
              <a16:creationId xmlns:a16="http://schemas.microsoft.com/office/drawing/2014/main" id="{D1C04620-6A99-4A43-B285-605A7A1A9F1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70" name="Text Box 9">
          <a:extLst>
            <a:ext uri="{FF2B5EF4-FFF2-40B4-BE49-F238E27FC236}">
              <a16:creationId xmlns:a16="http://schemas.microsoft.com/office/drawing/2014/main" id="{A1F8FADC-2F7E-408D-9AFA-409899360F9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71" name="Text Box 8">
          <a:extLst>
            <a:ext uri="{FF2B5EF4-FFF2-40B4-BE49-F238E27FC236}">
              <a16:creationId xmlns:a16="http://schemas.microsoft.com/office/drawing/2014/main" id="{6B27928E-7999-4636-A538-AD530126D20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72" name="Text Box 9">
          <a:extLst>
            <a:ext uri="{FF2B5EF4-FFF2-40B4-BE49-F238E27FC236}">
              <a16:creationId xmlns:a16="http://schemas.microsoft.com/office/drawing/2014/main" id="{DFACC107-44AF-4AF6-A3E1-21B417B762C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933C4A5D-4291-4F1C-B1F1-43837146F6E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74" name="Text Box 9">
          <a:extLst>
            <a:ext uri="{FF2B5EF4-FFF2-40B4-BE49-F238E27FC236}">
              <a16:creationId xmlns:a16="http://schemas.microsoft.com/office/drawing/2014/main" id="{B5FAFA0B-934C-448C-828C-313C86FF294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75" name="Text Box 8">
          <a:extLst>
            <a:ext uri="{FF2B5EF4-FFF2-40B4-BE49-F238E27FC236}">
              <a16:creationId xmlns:a16="http://schemas.microsoft.com/office/drawing/2014/main" id="{A3759C5D-475D-49D6-9567-EBCAC8297A2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76" name="Text Box 9">
          <a:extLst>
            <a:ext uri="{FF2B5EF4-FFF2-40B4-BE49-F238E27FC236}">
              <a16:creationId xmlns:a16="http://schemas.microsoft.com/office/drawing/2014/main" id="{447BAEC0-7167-45BD-931E-3D9B7EA1497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77" name="Text Box 8">
          <a:extLst>
            <a:ext uri="{FF2B5EF4-FFF2-40B4-BE49-F238E27FC236}">
              <a16:creationId xmlns:a16="http://schemas.microsoft.com/office/drawing/2014/main" id="{193072E4-9C6A-4619-A32B-3108E34FC57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78" name="Text Box 9">
          <a:extLst>
            <a:ext uri="{FF2B5EF4-FFF2-40B4-BE49-F238E27FC236}">
              <a16:creationId xmlns:a16="http://schemas.microsoft.com/office/drawing/2014/main" id="{B7FAB2EE-557C-4D65-A160-338B7123D7F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79" name="Text Box 8">
          <a:extLst>
            <a:ext uri="{FF2B5EF4-FFF2-40B4-BE49-F238E27FC236}">
              <a16:creationId xmlns:a16="http://schemas.microsoft.com/office/drawing/2014/main" id="{198EAE44-36C5-48E4-97EC-0DB8F2E981D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80" name="Text Box 9">
          <a:extLst>
            <a:ext uri="{FF2B5EF4-FFF2-40B4-BE49-F238E27FC236}">
              <a16:creationId xmlns:a16="http://schemas.microsoft.com/office/drawing/2014/main" id="{A5078A15-1B9C-4496-85C5-82DE7714737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81" name="Text Box 8">
          <a:extLst>
            <a:ext uri="{FF2B5EF4-FFF2-40B4-BE49-F238E27FC236}">
              <a16:creationId xmlns:a16="http://schemas.microsoft.com/office/drawing/2014/main" id="{4ED8CAE6-4675-478F-AD56-FA09C190A06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82" name="Text Box 9">
          <a:extLst>
            <a:ext uri="{FF2B5EF4-FFF2-40B4-BE49-F238E27FC236}">
              <a16:creationId xmlns:a16="http://schemas.microsoft.com/office/drawing/2014/main" id="{E72A0CC8-44A3-4BF5-B677-02D15D3604E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83" name="Text Box 8">
          <a:extLst>
            <a:ext uri="{FF2B5EF4-FFF2-40B4-BE49-F238E27FC236}">
              <a16:creationId xmlns:a16="http://schemas.microsoft.com/office/drawing/2014/main" id="{4E800548-9B34-4B66-BD9B-1CB74D92AAC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84" name="Text Box 9">
          <a:extLst>
            <a:ext uri="{FF2B5EF4-FFF2-40B4-BE49-F238E27FC236}">
              <a16:creationId xmlns:a16="http://schemas.microsoft.com/office/drawing/2014/main" id="{3A6C0317-3FA0-491A-9D0A-298E06B393C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85" name="Text Box 8">
          <a:extLst>
            <a:ext uri="{FF2B5EF4-FFF2-40B4-BE49-F238E27FC236}">
              <a16:creationId xmlns:a16="http://schemas.microsoft.com/office/drawing/2014/main" id="{8FD93426-1015-420E-892F-790FACC23930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86" name="Text Box 9">
          <a:extLst>
            <a:ext uri="{FF2B5EF4-FFF2-40B4-BE49-F238E27FC236}">
              <a16:creationId xmlns:a16="http://schemas.microsoft.com/office/drawing/2014/main" id="{ADDDCCF7-13EF-4C90-8771-078934A2230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87" name="Text Box 8">
          <a:extLst>
            <a:ext uri="{FF2B5EF4-FFF2-40B4-BE49-F238E27FC236}">
              <a16:creationId xmlns:a16="http://schemas.microsoft.com/office/drawing/2014/main" id="{F8563C60-095F-4F89-896D-17398B99BA3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88" name="Text Box 9">
          <a:extLst>
            <a:ext uri="{FF2B5EF4-FFF2-40B4-BE49-F238E27FC236}">
              <a16:creationId xmlns:a16="http://schemas.microsoft.com/office/drawing/2014/main" id="{9EADC0E2-7007-4BEA-9C17-14F4C5D5D5E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id="{EB036987-1D3D-42CE-9557-0831EEAF53E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id="{8487CF05-0CF0-490E-BA73-E4AEA5C2008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91" name="Text Box 8">
          <a:extLst>
            <a:ext uri="{FF2B5EF4-FFF2-40B4-BE49-F238E27FC236}">
              <a16:creationId xmlns:a16="http://schemas.microsoft.com/office/drawing/2014/main" id="{F7B79D4F-3C7F-4B3F-A8A8-5BC3AE54181A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92" name="Text Box 9">
          <a:extLst>
            <a:ext uri="{FF2B5EF4-FFF2-40B4-BE49-F238E27FC236}">
              <a16:creationId xmlns:a16="http://schemas.microsoft.com/office/drawing/2014/main" id="{A924C9D2-7DC5-404A-BB1C-FFAC61D968A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93" name="Text Box 8">
          <a:extLst>
            <a:ext uri="{FF2B5EF4-FFF2-40B4-BE49-F238E27FC236}">
              <a16:creationId xmlns:a16="http://schemas.microsoft.com/office/drawing/2014/main" id="{D0205C68-53AB-4A37-A365-0F7D41DDA7C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94" name="Text Box 9">
          <a:extLst>
            <a:ext uri="{FF2B5EF4-FFF2-40B4-BE49-F238E27FC236}">
              <a16:creationId xmlns:a16="http://schemas.microsoft.com/office/drawing/2014/main" id="{A21B000D-0E64-4897-AFC6-BC905A51D34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BDDBB3FE-39B9-48B1-9819-2C23D15E804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DC514605-764B-41E2-91D6-5158D471EA86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97" name="Text Box 8">
          <a:extLst>
            <a:ext uri="{FF2B5EF4-FFF2-40B4-BE49-F238E27FC236}">
              <a16:creationId xmlns:a16="http://schemas.microsoft.com/office/drawing/2014/main" id="{DF157D33-A57E-4B7F-A426-F0D50346EE9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98" name="Text Box 9">
          <a:extLst>
            <a:ext uri="{FF2B5EF4-FFF2-40B4-BE49-F238E27FC236}">
              <a16:creationId xmlns:a16="http://schemas.microsoft.com/office/drawing/2014/main" id="{8DB5D99F-DA0B-42E6-82E7-CEE1BB554D1E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399" name="Text Box 8">
          <a:extLst>
            <a:ext uri="{FF2B5EF4-FFF2-40B4-BE49-F238E27FC236}">
              <a16:creationId xmlns:a16="http://schemas.microsoft.com/office/drawing/2014/main" id="{D2180924-E15E-40CB-BCCA-960BBF8C04A5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00" name="Text Box 9">
          <a:extLst>
            <a:ext uri="{FF2B5EF4-FFF2-40B4-BE49-F238E27FC236}">
              <a16:creationId xmlns:a16="http://schemas.microsoft.com/office/drawing/2014/main" id="{CF50320B-B371-4E2C-91DF-283E6FAE1CD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76098A40-7AE2-44D5-AB25-78390ADE0EE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3BA2F3B4-A610-4F44-AAEE-A51A68CC022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03" name="Text Box 8">
          <a:extLst>
            <a:ext uri="{FF2B5EF4-FFF2-40B4-BE49-F238E27FC236}">
              <a16:creationId xmlns:a16="http://schemas.microsoft.com/office/drawing/2014/main" id="{37DBAE81-5C66-4A53-800F-F8D269D0053B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04" name="Text Box 9">
          <a:extLst>
            <a:ext uri="{FF2B5EF4-FFF2-40B4-BE49-F238E27FC236}">
              <a16:creationId xmlns:a16="http://schemas.microsoft.com/office/drawing/2014/main" id="{00340617-633C-4BE8-AD17-67323974D2C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05" name="Text Box 8">
          <a:extLst>
            <a:ext uri="{FF2B5EF4-FFF2-40B4-BE49-F238E27FC236}">
              <a16:creationId xmlns:a16="http://schemas.microsoft.com/office/drawing/2014/main" id="{002F0333-B2DF-4693-9A01-498AA96456C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06" name="Text Box 9">
          <a:extLst>
            <a:ext uri="{FF2B5EF4-FFF2-40B4-BE49-F238E27FC236}">
              <a16:creationId xmlns:a16="http://schemas.microsoft.com/office/drawing/2014/main" id="{C2236255-711E-43C6-BEC9-B5082811736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07" name="Text Box 8">
          <a:extLst>
            <a:ext uri="{FF2B5EF4-FFF2-40B4-BE49-F238E27FC236}">
              <a16:creationId xmlns:a16="http://schemas.microsoft.com/office/drawing/2014/main" id="{67F3FC69-98A4-4E8A-8D49-FF3D6416F8B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08" name="Text Box 9">
          <a:extLst>
            <a:ext uri="{FF2B5EF4-FFF2-40B4-BE49-F238E27FC236}">
              <a16:creationId xmlns:a16="http://schemas.microsoft.com/office/drawing/2014/main" id="{44837AFC-FA16-4CB7-AA67-82C79035B50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09" name="Text Box 8">
          <a:extLst>
            <a:ext uri="{FF2B5EF4-FFF2-40B4-BE49-F238E27FC236}">
              <a16:creationId xmlns:a16="http://schemas.microsoft.com/office/drawing/2014/main" id="{CB78D44E-0421-4064-880A-18E85D4309E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10" name="Text Box 9">
          <a:extLst>
            <a:ext uri="{FF2B5EF4-FFF2-40B4-BE49-F238E27FC236}">
              <a16:creationId xmlns:a16="http://schemas.microsoft.com/office/drawing/2014/main" id="{0658418D-EA4D-4B91-9372-755AF329502D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id="{0310C3E8-5810-4509-BD0E-157DE68ED839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id="{D38A9E08-785C-44FD-96A2-6FD1E3174A5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13" name="Text Box 8">
          <a:extLst>
            <a:ext uri="{FF2B5EF4-FFF2-40B4-BE49-F238E27FC236}">
              <a16:creationId xmlns:a16="http://schemas.microsoft.com/office/drawing/2014/main" id="{6E4B7DE2-A2FB-4DEA-BF0C-8D78FB518EC7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14" name="Text Box 9">
          <a:extLst>
            <a:ext uri="{FF2B5EF4-FFF2-40B4-BE49-F238E27FC236}">
              <a16:creationId xmlns:a16="http://schemas.microsoft.com/office/drawing/2014/main" id="{C111B565-FBA4-476A-A743-BC55205C9B3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15" name="Text Box 8">
          <a:extLst>
            <a:ext uri="{FF2B5EF4-FFF2-40B4-BE49-F238E27FC236}">
              <a16:creationId xmlns:a16="http://schemas.microsoft.com/office/drawing/2014/main" id="{E1F69D54-4415-4487-8D7B-753E1B41526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16" name="Text Box 9">
          <a:extLst>
            <a:ext uri="{FF2B5EF4-FFF2-40B4-BE49-F238E27FC236}">
              <a16:creationId xmlns:a16="http://schemas.microsoft.com/office/drawing/2014/main" id="{AE5C00BD-C356-403A-A146-373800C3ED31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17" name="Text Box 8">
          <a:extLst>
            <a:ext uri="{FF2B5EF4-FFF2-40B4-BE49-F238E27FC236}">
              <a16:creationId xmlns:a16="http://schemas.microsoft.com/office/drawing/2014/main" id="{F1182347-C931-420C-A225-D2AB94354694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18" name="Text Box 9">
          <a:extLst>
            <a:ext uri="{FF2B5EF4-FFF2-40B4-BE49-F238E27FC236}">
              <a16:creationId xmlns:a16="http://schemas.microsoft.com/office/drawing/2014/main" id="{32A9D5B3-E7EB-454B-AF1A-061AEA8BAFC2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19" name="Text Box 8">
          <a:extLst>
            <a:ext uri="{FF2B5EF4-FFF2-40B4-BE49-F238E27FC236}">
              <a16:creationId xmlns:a16="http://schemas.microsoft.com/office/drawing/2014/main" id="{8C2EC19A-13E8-4AE5-B153-A7B0564CF48C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20" name="Text Box 9">
          <a:extLst>
            <a:ext uri="{FF2B5EF4-FFF2-40B4-BE49-F238E27FC236}">
              <a16:creationId xmlns:a16="http://schemas.microsoft.com/office/drawing/2014/main" id="{E0B557D2-1685-443B-958F-36765DD55068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21" name="Text Box 8">
          <a:extLst>
            <a:ext uri="{FF2B5EF4-FFF2-40B4-BE49-F238E27FC236}">
              <a16:creationId xmlns:a16="http://schemas.microsoft.com/office/drawing/2014/main" id="{4F734876-1CAB-4C6F-AF59-F8D204437373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160941</xdr:rowOff>
    </xdr:to>
    <xdr:sp macro="" textlink="">
      <xdr:nvSpPr>
        <xdr:cNvPr id="1422" name="Text Box 9">
          <a:extLst>
            <a:ext uri="{FF2B5EF4-FFF2-40B4-BE49-F238E27FC236}">
              <a16:creationId xmlns:a16="http://schemas.microsoft.com/office/drawing/2014/main" id="{154FC524-4FA8-4BE8-9BDB-CABD6CFCBE4F}"/>
            </a:ext>
          </a:extLst>
        </xdr:cNvPr>
        <xdr:cNvSpPr txBox="1">
          <a:spLocks noChangeArrowheads="1"/>
        </xdr:cNvSpPr>
      </xdr:nvSpPr>
      <xdr:spPr bwMode="auto">
        <a:xfrm>
          <a:off x="1924050" y="43224450"/>
          <a:ext cx="0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1400175</xdr:colOff>
      <xdr:row>265</xdr:row>
      <xdr:rowOff>3</xdr:rowOff>
    </xdr:to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7177B30C-EFE1-4F40-A0AC-7C86CE2DEBE6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0D9D652A-00EC-42CF-8497-B011570CA302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C1F9DD04-0CCF-4233-B1C8-F4E76A9D506C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327075D1-75DA-4BAD-A8BF-7D7DA568D45D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72E9388B-15C9-401A-9800-0F3ECA5EA7E8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16DF7D4A-D1BA-4816-A6E6-04BCF74DA0B1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264</xdr:row>
      <xdr:rowOff>0</xdr:rowOff>
    </xdr:from>
    <xdr:to>
      <xdr:col>1</xdr:col>
      <xdr:colOff>1428750</xdr:colOff>
      <xdr:row>265</xdr:row>
      <xdr:rowOff>3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8D8FD1A4-D53C-4139-B043-AEB1DDE4091E}"/>
            </a:ext>
          </a:extLst>
        </xdr:cNvPr>
        <xdr:cNvSpPr txBox="1">
          <a:spLocks noChangeArrowheads="1"/>
        </xdr:cNvSpPr>
      </xdr:nvSpPr>
      <xdr:spPr bwMode="auto">
        <a:xfrm>
          <a:off x="1952625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1BADDC13-8B6B-4FFC-8D18-999744EB6285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545F02A0-5C23-482B-8073-CCC884393E2E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204FC687-81A2-4081-B592-E05B45C74011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40205273-93B7-44B4-9BF7-548D9DCC1C47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9CEABCD3-D622-4B02-8EB0-879BFE5B1ABD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5C2346AC-2C79-4459-AB90-6EEFAB7D18BC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3E653CAF-DE39-4E55-8AC4-2C139B71AD88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264</xdr:row>
      <xdr:rowOff>0</xdr:rowOff>
    </xdr:from>
    <xdr:to>
      <xdr:col>1</xdr:col>
      <xdr:colOff>1428750</xdr:colOff>
      <xdr:row>265</xdr:row>
      <xdr:rowOff>3</xdr:rowOff>
    </xdr:to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77187F1C-1632-40CA-86DA-3E0CDB121549}"/>
            </a:ext>
          </a:extLst>
        </xdr:cNvPr>
        <xdr:cNvSpPr txBox="1">
          <a:spLocks noChangeArrowheads="1"/>
        </xdr:cNvSpPr>
      </xdr:nvSpPr>
      <xdr:spPr bwMode="auto">
        <a:xfrm>
          <a:off x="1952625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E0B58DE9-03A3-436B-935C-0704A21DED20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A2EBFE95-AF6D-4B31-A3E7-97B3832153E0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A26A52FE-1268-4A95-A25A-82703BF34327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FC1A498F-F7B5-4334-A686-5381EC0997E4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3E6140B5-2918-486D-BAB7-584B35B17B41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5BC9FFDE-0418-4F9B-9686-D1DEC61A3C3E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B7AD3137-0895-4BDD-AF02-03A1866C7013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012B1A22-D9AB-46A6-96CF-8B4EDA0514A5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3D0E2E51-0253-4638-B2EC-5D7455A6BE66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264</xdr:row>
      <xdr:rowOff>0</xdr:rowOff>
    </xdr:from>
    <xdr:to>
      <xdr:col>1</xdr:col>
      <xdr:colOff>1428750</xdr:colOff>
      <xdr:row>265</xdr:row>
      <xdr:rowOff>3</xdr:rowOff>
    </xdr:to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43B89781-0902-423D-B6F4-C604ECD47BB8}"/>
            </a:ext>
          </a:extLst>
        </xdr:cNvPr>
        <xdr:cNvSpPr txBox="1">
          <a:spLocks noChangeArrowheads="1"/>
        </xdr:cNvSpPr>
      </xdr:nvSpPr>
      <xdr:spPr bwMode="auto">
        <a:xfrm>
          <a:off x="1952625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9B38807D-A996-47EC-8C74-D513A1CA032F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264</xdr:row>
      <xdr:rowOff>0</xdr:rowOff>
    </xdr:from>
    <xdr:to>
      <xdr:col>1</xdr:col>
      <xdr:colOff>1381125</xdr:colOff>
      <xdr:row>265</xdr:row>
      <xdr:rowOff>3</xdr:rowOff>
    </xdr:to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74FE0661-6272-42A7-A18D-18E6293A4F80}"/>
            </a:ext>
          </a:extLst>
        </xdr:cNvPr>
        <xdr:cNvSpPr txBox="1">
          <a:spLocks noChangeArrowheads="1"/>
        </xdr:cNvSpPr>
      </xdr:nvSpPr>
      <xdr:spPr bwMode="auto">
        <a:xfrm>
          <a:off x="1905000" y="4751070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265</xdr:row>
      <xdr:rowOff>38103</xdr:rowOff>
    </xdr:to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AB78ECE3-3D0A-4799-85FB-464A4534A0E3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1047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265</xdr:row>
      <xdr:rowOff>38103</xdr:rowOff>
    </xdr:to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8D39A2A0-8852-4752-BCC6-5FB68CFA1627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1047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265</xdr:row>
      <xdr:rowOff>38103</xdr:rowOff>
    </xdr:to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B48A14BB-123B-4F2A-8B67-652DDD72147E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1047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265</xdr:row>
      <xdr:rowOff>38103</xdr:rowOff>
    </xdr:to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3EDCFECC-5941-4423-BEDD-1A975403AEAD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1047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265</xdr:row>
      <xdr:rowOff>38103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1B199B3F-594D-42B6-8D0D-AD415379D35C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1047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265</xdr:row>
      <xdr:rowOff>38103</xdr:rowOff>
    </xdr:to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D892CE6A-B556-48F2-BC2E-D330E9437DCF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1047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265</xdr:row>
      <xdr:rowOff>38103</xdr:rowOff>
    </xdr:to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DEC93710-CB6F-4394-9152-2489F752F2DA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1047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265</xdr:row>
      <xdr:rowOff>38103</xdr:rowOff>
    </xdr:to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19874E64-7EF7-4BD4-8D49-C1686CCC62D5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1047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265</xdr:row>
      <xdr:rowOff>38103</xdr:rowOff>
    </xdr:to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707A82B6-87AE-4660-8504-2428D1711331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1047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265</xdr:row>
      <xdr:rowOff>38103</xdr:rowOff>
    </xdr:to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A26518C3-08D0-4865-B2E1-661448BFAB84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1047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264</xdr:row>
      <xdr:rowOff>0</xdr:rowOff>
    </xdr:from>
    <xdr:to>
      <xdr:col>1</xdr:col>
      <xdr:colOff>1409700</xdr:colOff>
      <xdr:row>265</xdr:row>
      <xdr:rowOff>38103</xdr:rowOff>
    </xdr:to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CCCA5B97-17BE-45CF-92AF-B4C6A663EAE9}"/>
            </a:ext>
          </a:extLst>
        </xdr:cNvPr>
        <xdr:cNvSpPr txBox="1">
          <a:spLocks noChangeArrowheads="1"/>
        </xdr:cNvSpPr>
      </xdr:nvSpPr>
      <xdr:spPr bwMode="auto">
        <a:xfrm>
          <a:off x="1924050" y="47510700"/>
          <a:ext cx="104775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221</xdr:row>
      <xdr:rowOff>0</xdr:rowOff>
    </xdr:from>
    <xdr:ext cx="95250" cy="294447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19406029-BE2E-411D-9B6A-492878CEB4E8}"/>
            </a:ext>
          </a:extLst>
        </xdr:cNvPr>
        <xdr:cNvSpPr txBox="1">
          <a:spLocks noChangeArrowheads="1"/>
        </xdr:cNvSpPr>
      </xdr:nvSpPr>
      <xdr:spPr bwMode="auto">
        <a:xfrm>
          <a:off x="7186448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7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F2C56DFD-2C60-4DCA-B07E-E4D3FD10E744}"/>
            </a:ext>
          </a:extLst>
        </xdr:cNvPr>
        <xdr:cNvSpPr txBox="1">
          <a:spLocks noChangeArrowheads="1"/>
        </xdr:cNvSpPr>
      </xdr:nvSpPr>
      <xdr:spPr bwMode="auto">
        <a:xfrm>
          <a:off x="7186448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6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9EB9A610-6F0C-4305-9B24-F5848BD5710B}"/>
            </a:ext>
          </a:extLst>
        </xdr:cNvPr>
        <xdr:cNvSpPr txBox="1">
          <a:spLocks noChangeArrowheads="1"/>
        </xdr:cNvSpPr>
      </xdr:nvSpPr>
      <xdr:spPr bwMode="auto">
        <a:xfrm>
          <a:off x="7186448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6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D6E52F4C-719D-42E3-B161-FDB669C02990}"/>
            </a:ext>
          </a:extLst>
        </xdr:cNvPr>
        <xdr:cNvSpPr txBox="1">
          <a:spLocks noChangeArrowheads="1"/>
        </xdr:cNvSpPr>
      </xdr:nvSpPr>
      <xdr:spPr bwMode="auto">
        <a:xfrm>
          <a:off x="7186448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7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13F4264D-60B1-45C7-BE5E-12FE8C4A1221}"/>
            </a:ext>
          </a:extLst>
        </xdr:cNvPr>
        <xdr:cNvSpPr txBox="1">
          <a:spLocks noChangeArrowheads="1"/>
        </xdr:cNvSpPr>
      </xdr:nvSpPr>
      <xdr:spPr bwMode="auto">
        <a:xfrm>
          <a:off x="7186448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7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E2BE23ED-CEDF-4F46-9198-CFB7BC022AE5}"/>
            </a:ext>
          </a:extLst>
        </xdr:cNvPr>
        <xdr:cNvSpPr txBox="1">
          <a:spLocks noChangeArrowheads="1"/>
        </xdr:cNvSpPr>
      </xdr:nvSpPr>
      <xdr:spPr bwMode="auto">
        <a:xfrm>
          <a:off x="7186448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6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C57C5F6E-5642-4293-82BA-930CDF436008}"/>
            </a:ext>
          </a:extLst>
        </xdr:cNvPr>
        <xdr:cNvSpPr txBox="1">
          <a:spLocks noChangeArrowheads="1"/>
        </xdr:cNvSpPr>
      </xdr:nvSpPr>
      <xdr:spPr bwMode="auto">
        <a:xfrm>
          <a:off x="7186448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6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0BEB658A-3A7A-4E5B-83C7-C3530DEF78CB}"/>
            </a:ext>
          </a:extLst>
        </xdr:cNvPr>
        <xdr:cNvSpPr txBox="1">
          <a:spLocks noChangeArrowheads="1"/>
        </xdr:cNvSpPr>
      </xdr:nvSpPr>
      <xdr:spPr bwMode="auto">
        <a:xfrm>
          <a:off x="7186448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7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15419E50-EB0F-45C8-B40F-87DEDD2886DE}"/>
            </a:ext>
          </a:extLst>
        </xdr:cNvPr>
        <xdr:cNvSpPr txBox="1">
          <a:spLocks noChangeArrowheads="1"/>
        </xdr:cNvSpPr>
      </xdr:nvSpPr>
      <xdr:spPr bwMode="auto">
        <a:xfrm>
          <a:off x="7186448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3B49916E-D8FD-489A-A0BA-6ED59C2D8C2C}"/>
            </a:ext>
          </a:extLst>
        </xdr:cNvPr>
        <xdr:cNvSpPr txBox="1">
          <a:spLocks noChangeArrowheads="1"/>
        </xdr:cNvSpPr>
      </xdr:nvSpPr>
      <xdr:spPr bwMode="auto">
        <a:xfrm>
          <a:off x="1799397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50D8F9ED-0EF8-48DA-BA47-43B9D6999427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404CC454-1F47-4A0A-B0C9-E5555ED51F50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908356D0-D331-4830-A315-BE1CEF7EDC82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EA4C6752-C3CD-47AD-9F91-7850E4814180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5D398BAF-E9BE-4EAC-A348-5D22302EE672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E4CA3949-4259-421A-B5CA-D1C19C8645DA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F10FEBBC-CA95-4349-AD05-A56D1591D7D2}"/>
            </a:ext>
          </a:extLst>
        </xdr:cNvPr>
        <xdr:cNvSpPr txBox="1">
          <a:spLocks noChangeArrowheads="1"/>
        </xdr:cNvSpPr>
      </xdr:nvSpPr>
      <xdr:spPr bwMode="auto">
        <a:xfrm>
          <a:off x="3257136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BCA0DCDB-DEAB-4ADF-8849-C5E4DC260620}"/>
            </a:ext>
          </a:extLst>
        </xdr:cNvPr>
        <xdr:cNvSpPr txBox="1">
          <a:spLocks noChangeArrowheads="1"/>
        </xdr:cNvSpPr>
      </xdr:nvSpPr>
      <xdr:spPr bwMode="auto">
        <a:xfrm>
          <a:off x="1799397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51F3EC3D-446A-4B07-8FC4-18DA60A81426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20DA943B-86D4-4F0F-ACC9-4C96B0A1ACFD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18CB640D-9867-43E3-9D36-EC68F334F274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86CD3F0C-90CA-42E2-919D-7A9FF99FA0AE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5E6F5F97-8932-4B1E-A537-F7BE4DF271C5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0FC43C67-0464-4707-A0B1-E546DAB551FF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221</xdr:row>
      <xdr:rowOff>0</xdr:rowOff>
    </xdr:from>
    <xdr:ext cx="95250" cy="16158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40443B50-7E14-42E2-B123-BC20B3B5DBCB}"/>
            </a:ext>
          </a:extLst>
        </xdr:cNvPr>
        <xdr:cNvSpPr txBox="1">
          <a:spLocks noChangeArrowheads="1"/>
        </xdr:cNvSpPr>
      </xdr:nvSpPr>
      <xdr:spPr bwMode="auto">
        <a:xfrm>
          <a:off x="571500" y="56499672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FF405F88-744F-4A49-BC7A-DD950048606C}"/>
            </a:ext>
          </a:extLst>
        </xdr:cNvPr>
        <xdr:cNvSpPr txBox="1">
          <a:spLocks noChangeArrowheads="1"/>
        </xdr:cNvSpPr>
      </xdr:nvSpPr>
      <xdr:spPr bwMode="auto">
        <a:xfrm>
          <a:off x="3257136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3F7B8F05-05E7-4D92-BA59-03B3D7217126}"/>
            </a:ext>
          </a:extLst>
        </xdr:cNvPr>
        <xdr:cNvSpPr txBox="1">
          <a:spLocks noChangeArrowheads="1"/>
        </xdr:cNvSpPr>
      </xdr:nvSpPr>
      <xdr:spPr bwMode="auto">
        <a:xfrm>
          <a:off x="1799397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4396FB3F-C5E4-4577-9A1C-C933AD15539D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37608E39-BB3D-4080-A980-AAE1BAD0A813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D6D778FB-8680-4109-B089-AF2D7009BB4D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BA427FD2-26C3-4E78-9ED4-B45E4BC7113F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C3207292-B02B-4308-8582-13430B3678EF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C650F2C0-B163-4783-90BC-A0ED8B4311A9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0FE44036-8144-463B-9919-370E4D1B20F1}"/>
            </a:ext>
          </a:extLst>
        </xdr:cNvPr>
        <xdr:cNvSpPr txBox="1">
          <a:spLocks noChangeArrowheads="1"/>
        </xdr:cNvSpPr>
      </xdr:nvSpPr>
      <xdr:spPr bwMode="auto">
        <a:xfrm>
          <a:off x="1799397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F656E05A-7CF5-4887-A611-FB6B615525BC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09818C08-8BA4-47B2-B405-83618D7E1E58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D01F8216-5A2E-4E1C-B1F0-46DBE4949863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D0D12C10-7E38-46BF-9EFF-E16F476CF6B5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FC24E9B3-C6A8-4E72-B49E-C209F4A2D1AF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69C68CFA-3BFE-4708-BCE2-8C147ED9C828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74E2C7A8-BFB8-42E5-A99B-997290C75050}"/>
            </a:ext>
          </a:extLst>
        </xdr:cNvPr>
        <xdr:cNvSpPr txBox="1">
          <a:spLocks noChangeArrowheads="1"/>
        </xdr:cNvSpPr>
      </xdr:nvSpPr>
      <xdr:spPr bwMode="auto">
        <a:xfrm>
          <a:off x="1799397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2420B4E0-E328-4781-A73E-828A11A1A70D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A8C9A315-76D0-4D9F-BAD9-DAD865661EFF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A7C1E7AE-16DB-4F65-AA9C-1C9586875ADE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F29CC38B-33D6-4B2F-97E5-B5771F71D9DE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B993D1F2-7BE2-404A-83BB-6AFA923AEF07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81A0347B-D513-4181-967E-D90592EC906D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C0D1777F-3646-483D-B4A4-B5E95BB8F47D}"/>
            </a:ext>
          </a:extLst>
        </xdr:cNvPr>
        <xdr:cNvSpPr txBox="1">
          <a:spLocks noChangeArrowheads="1"/>
        </xdr:cNvSpPr>
      </xdr:nvSpPr>
      <xdr:spPr bwMode="auto">
        <a:xfrm>
          <a:off x="3257136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BF98B49C-E03B-4F0D-B022-5ECA9BD0980E}"/>
            </a:ext>
          </a:extLst>
        </xdr:cNvPr>
        <xdr:cNvSpPr txBox="1">
          <a:spLocks noChangeArrowheads="1"/>
        </xdr:cNvSpPr>
      </xdr:nvSpPr>
      <xdr:spPr bwMode="auto">
        <a:xfrm>
          <a:off x="1799397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9E596F84-0F09-4CB8-B03B-90550F9960A9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55876425-6910-4E3B-820C-08FEE5CCAE02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3F8DD74C-B370-4244-ADCD-689965368FCC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ABA5E3F1-897D-4723-A706-05CAB8E29270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B1CB743A-C38D-46A4-8974-A24A08B99C3B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150D5A28-8CF8-40F5-A612-B951F633AAA3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A9E19BA5-4C4E-4ECC-B429-B5F39D49950D}"/>
            </a:ext>
          </a:extLst>
        </xdr:cNvPr>
        <xdr:cNvSpPr txBox="1">
          <a:spLocks noChangeArrowheads="1"/>
        </xdr:cNvSpPr>
      </xdr:nvSpPr>
      <xdr:spPr bwMode="auto">
        <a:xfrm>
          <a:off x="3257136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C3340192-DA6A-4644-A50A-7797D4546FC1}"/>
            </a:ext>
          </a:extLst>
        </xdr:cNvPr>
        <xdr:cNvSpPr txBox="1">
          <a:spLocks noChangeArrowheads="1"/>
        </xdr:cNvSpPr>
      </xdr:nvSpPr>
      <xdr:spPr bwMode="auto">
        <a:xfrm>
          <a:off x="3257136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8BC1EA31-0A5B-4FEA-B309-E6F90916779E}"/>
            </a:ext>
          </a:extLst>
        </xdr:cNvPr>
        <xdr:cNvSpPr txBox="1">
          <a:spLocks noChangeArrowheads="1"/>
        </xdr:cNvSpPr>
      </xdr:nvSpPr>
      <xdr:spPr bwMode="auto">
        <a:xfrm>
          <a:off x="1799397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A247A388-785E-40A6-B5F2-9B3948F069A5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DEB1D5D8-1448-4DA4-AFEA-F53B805CC524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211A2726-A005-401E-82B7-A4CA9E2A1969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3A040B3E-FF36-466D-AC80-0411134D9FF0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76E06E26-6F79-44DF-B55B-1BD2F1CB894E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04828D42-A334-4A1C-BA27-D7DA5C61D9C8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221</xdr:row>
      <xdr:rowOff>0</xdr:rowOff>
    </xdr:from>
    <xdr:ext cx="95250" cy="16158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8CB782C9-48C4-4D43-B9F9-178EDBB415FA}"/>
            </a:ext>
          </a:extLst>
        </xdr:cNvPr>
        <xdr:cNvSpPr txBox="1">
          <a:spLocks noChangeArrowheads="1"/>
        </xdr:cNvSpPr>
      </xdr:nvSpPr>
      <xdr:spPr bwMode="auto">
        <a:xfrm>
          <a:off x="571500" y="56499672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56C6206C-6DD4-4F17-AA58-26F6C94D9DB6}"/>
            </a:ext>
          </a:extLst>
        </xdr:cNvPr>
        <xdr:cNvSpPr txBox="1">
          <a:spLocks noChangeArrowheads="1"/>
        </xdr:cNvSpPr>
      </xdr:nvSpPr>
      <xdr:spPr bwMode="auto">
        <a:xfrm>
          <a:off x="3257136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A75174BA-CC16-450C-87F6-A70983E4A1F1}"/>
            </a:ext>
          </a:extLst>
        </xdr:cNvPr>
        <xdr:cNvSpPr txBox="1">
          <a:spLocks noChangeArrowheads="1"/>
        </xdr:cNvSpPr>
      </xdr:nvSpPr>
      <xdr:spPr bwMode="auto">
        <a:xfrm>
          <a:off x="1799397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32C4265F-E58B-4A06-8AA0-DA06DD4ED7C2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FF3E4A27-F7ED-424F-B7DB-8291422B1D10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CA20B891-2FCA-4C66-B8D7-C2EA93D187EC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AD8B871D-0321-466D-897A-FA87EF5C9B74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24E88E08-3040-4C24-93F4-958B4FF00858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E2B25C8B-61D5-4F88-A01C-CDE1574470BE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2191E06E-30FE-4043-A14C-F56C17B9DFC1}"/>
            </a:ext>
          </a:extLst>
        </xdr:cNvPr>
        <xdr:cNvSpPr txBox="1">
          <a:spLocks noChangeArrowheads="1"/>
        </xdr:cNvSpPr>
      </xdr:nvSpPr>
      <xdr:spPr bwMode="auto">
        <a:xfrm>
          <a:off x="1799397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DD1702AE-51D4-4945-ADB6-BF11D9C65464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29ACDCE7-60A2-450E-B00A-4FE5512775CB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A6239D4F-7590-45F0-A1C5-4D764CC5B169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88F686BD-ACE7-4577-9AA0-57F550C071E3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FF039E73-2C1A-4218-97DE-B6894A563B3B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A96BE337-3AFD-400C-A5DA-67C2EA2BB83D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48576094-0447-4776-9214-D064EF433AB1}"/>
            </a:ext>
          </a:extLst>
        </xdr:cNvPr>
        <xdr:cNvSpPr txBox="1">
          <a:spLocks noChangeArrowheads="1"/>
        </xdr:cNvSpPr>
      </xdr:nvSpPr>
      <xdr:spPr bwMode="auto">
        <a:xfrm>
          <a:off x="1799397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BB1D5571-F470-43A2-BDA2-D37EE1DED5C7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481DED9B-DCBA-45EF-AA78-03050A8E354C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B2EC1733-37C0-4C9B-9B1F-71497D8458E4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F2FBAFE0-7EAC-40FF-9704-E738AA35A020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3A3F3F49-27CA-4DC1-97ED-A9A5898E32E6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5CC6D49C-BFE0-4A3A-A378-56AA5B7D0FCE}"/>
            </a:ext>
          </a:extLst>
        </xdr:cNvPr>
        <xdr:cNvSpPr txBox="1">
          <a:spLocks noChangeArrowheads="1"/>
        </xdr:cNvSpPr>
      </xdr:nvSpPr>
      <xdr:spPr bwMode="auto">
        <a:xfrm>
          <a:off x="1857375" y="56499672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88C69E52-A777-4800-ABBF-C9BCD4000AFF}"/>
            </a:ext>
          </a:extLst>
        </xdr:cNvPr>
        <xdr:cNvSpPr txBox="1">
          <a:spLocks noChangeArrowheads="1"/>
        </xdr:cNvSpPr>
      </xdr:nvSpPr>
      <xdr:spPr bwMode="auto">
        <a:xfrm>
          <a:off x="3257136" y="56499672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2"/>
  <sheetViews>
    <sheetView showGridLines="0" showZeros="0" tabSelected="1" view="pageBreakPreview" topLeftCell="A251" zoomScale="130" zoomScaleNormal="100" zoomScaleSheetLayoutView="130" workbookViewId="0">
      <selection activeCell="I259" sqref="I259"/>
    </sheetView>
  </sheetViews>
  <sheetFormatPr baseColWidth="10" defaultColWidth="10.6640625" defaultRowHeight="12.75" x14ac:dyDescent="0.2"/>
  <cols>
    <col min="1" max="1" width="10" style="133" customWidth="1"/>
    <col min="2" max="2" width="53" style="84" customWidth="1"/>
    <col min="3" max="3" width="16.83203125" style="85" customWidth="1"/>
    <col min="4" max="4" width="11.83203125" style="85" customWidth="1"/>
    <col min="5" max="5" width="16.83203125" style="85" customWidth="1"/>
    <col min="6" max="6" width="18.1640625" style="83" customWidth="1"/>
    <col min="7" max="7" width="18.5" style="83" customWidth="1"/>
    <col min="8" max="8" width="18.1640625" style="83" customWidth="1"/>
    <col min="9" max="9" width="27.83203125" style="83" customWidth="1"/>
    <col min="10" max="10" width="22.5" style="83" customWidth="1"/>
    <col min="11" max="16384" width="10.6640625" style="83"/>
  </cols>
  <sheetData>
    <row r="1" spans="1:6" s="3" customFormat="1" ht="15" x14ac:dyDescent="0.2">
      <c r="A1" s="192" t="s">
        <v>1</v>
      </c>
      <c r="B1" s="193"/>
      <c r="C1" s="193"/>
      <c r="D1" s="193"/>
      <c r="E1" s="193"/>
      <c r="F1" s="194"/>
    </row>
    <row r="2" spans="1:6" s="3" customFormat="1" ht="15" x14ac:dyDescent="0.2">
      <c r="A2" s="195" t="s">
        <v>2</v>
      </c>
      <c r="B2" s="196"/>
      <c r="C2" s="196"/>
      <c r="D2" s="196"/>
      <c r="E2" s="196"/>
      <c r="F2" s="197"/>
    </row>
    <row r="3" spans="1:6" s="3" customFormat="1" ht="15" x14ac:dyDescent="0.2">
      <c r="A3" s="195" t="s">
        <v>4</v>
      </c>
      <c r="B3" s="196"/>
      <c r="C3" s="196"/>
      <c r="D3" s="196"/>
      <c r="E3" s="196"/>
      <c r="F3" s="197"/>
    </row>
    <row r="4" spans="1:6" s="3" customFormat="1" ht="15" x14ac:dyDescent="0.2">
      <c r="A4" s="198"/>
      <c r="B4" s="196"/>
      <c r="C4" s="196"/>
      <c r="D4" s="196"/>
      <c r="E4" s="196"/>
      <c r="F4" s="197"/>
    </row>
    <row r="5" spans="1:6" s="3" customFormat="1" ht="15" x14ac:dyDescent="0.2">
      <c r="A5" s="111"/>
      <c r="B5" s="113"/>
      <c r="C5" s="113"/>
      <c r="D5" s="113"/>
      <c r="E5" s="113"/>
      <c r="F5" s="112"/>
    </row>
    <row r="6" spans="1:6" s="4" customFormat="1" ht="15" x14ac:dyDescent="0.2">
      <c r="A6" s="111"/>
      <c r="B6" s="113"/>
      <c r="C6" s="113"/>
      <c r="D6" s="113"/>
      <c r="E6" s="113"/>
      <c r="F6" s="112"/>
    </row>
    <row r="7" spans="1:6" s="5" customFormat="1" ht="30" customHeight="1" x14ac:dyDescent="0.2">
      <c r="A7" s="199" t="s">
        <v>206</v>
      </c>
      <c r="B7" s="186"/>
      <c r="C7" s="186"/>
      <c r="D7" s="186"/>
      <c r="E7" s="186"/>
      <c r="F7" s="200"/>
    </row>
    <row r="8" spans="1:6" s="7" customFormat="1" x14ac:dyDescent="0.2">
      <c r="A8" s="6" t="s">
        <v>236</v>
      </c>
      <c r="B8" s="115"/>
      <c r="C8" s="116" t="s">
        <v>207</v>
      </c>
      <c r="D8" s="117"/>
      <c r="E8" s="86"/>
      <c r="F8" s="8"/>
    </row>
    <row r="9" spans="1:6" s="7" customFormat="1" x14ac:dyDescent="0.2">
      <c r="A9" s="6" t="s">
        <v>208</v>
      </c>
      <c r="B9" s="115"/>
      <c r="C9" s="116"/>
      <c r="D9" s="117"/>
      <c r="E9" s="86"/>
      <c r="F9" s="8"/>
    </row>
    <row r="10" spans="1:6" s="7" customFormat="1" x14ac:dyDescent="0.2">
      <c r="A10" s="6" t="s">
        <v>209</v>
      </c>
      <c r="B10" s="115"/>
      <c r="C10" s="116"/>
      <c r="D10" s="117"/>
      <c r="E10" s="86"/>
      <c r="F10" s="8"/>
    </row>
    <row r="11" spans="1:6" s="7" customFormat="1" x14ac:dyDescent="0.2">
      <c r="A11" s="118"/>
      <c r="B11" s="119"/>
      <c r="C11" s="120"/>
      <c r="D11" s="121"/>
      <c r="E11" s="122"/>
      <c r="F11" s="123"/>
    </row>
    <row r="12" spans="1:6" s="7" customFormat="1" x14ac:dyDescent="0.2">
      <c r="A12" s="189" t="s">
        <v>210</v>
      </c>
      <c r="B12" s="190"/>
      <c r="C12" s="190"/>
      <c r="D12" s="190"/>
      <c r="E12" s="190"/>
      <c r="F12" s="191"/>
    </row>
    <row r="13" spans="1:6" s="11" customFormat="1" x14ac:dyDescent="0.2">
      <c r="A13" s="9" t="s">
        <v>183</v>
      </c>
      <c r="B13" s="9" t="s">
        <v>184</v>
      </c>
      <c r="C13" s="10" t="s">
        <v>185</v>
      </c>
      <c r="D13" s="9" t="s">
        <v>186</v>
      </c>
      <c r="E13" s="87" t="s">
        <v>187</v>
      </c>
      <c r="F13" s="10" t="s">
        <v>188</v>
      </c>
    </row>
    <row r="14" spans="1:6" s="16" customFormat="1" x14ac:dyDescent="0.2">
      <c r="A14" s="12"/>
      <c r="B14" s="13"/>
      <c r="C14" s="14"/>
      <c r="D14" s="14"/>
      <c r="E14" s="14"/>
      <c r="F14" s="15"/>
    </row>
    <row r="15" spans="1:6" s="16" customFormat="1" ht="38.25" x14ac:dyDescent="0.2">
      <c r="A15" s="124" t="s">
        <v>9</v>
      </c>
      <c r="B15" s="136" t="s">
        <v>28</v>
      </c>
      <c r="C15" s="97"/>
      <c r="D15" s="137"/>
      <c r="E15" s="137"/>
      <c r="F15" s="97"/>
    </row>
    <row r="16" spans="1:6" s="16" customFormat="1" x14ac:dyDescent="0.2">
      <c r="A16" s="124"/>
      <c r="B16" s="136"/>
      <c r="C16" s="97"/>
      <c r="D16" s="137"/>
      <c r="E16" s="137"/>
      <c r="F16" s="97"/>
    </row>
    <row r="17" spans="1:12" s="16" customFormat="1" ht="25.5" x14ac:dyDescent="0.2">
      <c r="A17" s="125">
        <v>3</v>
      </c>
      <c r="B17" s="136" t="s">
        <v>29</v>
      </c>
      <c r="C17" s="134"/>
      <c r="D17" s="135"/>
      <c r="E17" s="135"/>
      <c r="F17" s="97"/>
    </row>
    <row r="18" spans="1:12" s="16" customFormat="1" ht="25.5" x14ac:dyDescent="0.2">
      <c r="A18" s="126">
        <v>3.1</v>
      </c>
      <c r="B18" s="2" t="s">
        <v>30</v>
      </c>
      <c r="C18" s="134">
        <v>1</v>
      </c>
      <c r="D18" s="135" t="s">
        <v>0</v>
      </c>
      <c r="E18" s="135">
        <v>5062.2</v>
      </c>
      <c r="F18" s="97">
        <f>ROUND(E18*C18,2)</f>
        <v>5062.2</v>
      </c>
    </row>
    <row r="19" spans="1:12" s="16" customFormat="1" ht="25.5" x14ac:dyDescent="0.2">
      <c r="A19" s="126">
        <v>3.2</v>
      </c>
      <c r="B19" s="2" t="s">
        <v>31</v>
      </c>
      <c r="C19" s="134">
        <v>1</v>
      </c>
      <c r="D19" s="135" t="s">
        <v>0</v>
      </c>
      <c r="E19" s="135">
        <v>4283.3999999999996</v>
      </c>
      <c r="F19" s="97">
        <f>+ROUND(C19*E19,2)</f>
        <v>4283.3999999999996</v>
      </c>
    </row>
    <row r="20" spans="1:12" s="16" customFormat="1" x14ac:dyDescent="0.2">
      <c r="A20" s="126">
        <v>3.3</v>
      </c>
      <c r="B20" s="2" t="s">
        <v>32</v>
      </c>
      <c r="C20" s="134">
        <v>1</v>
      </c>
      <c r="D20" s="135" t="s">
        <v>0</v>
      </c>
      <c r="E20" s="135">
        <v>2719.31</v>
      </c>
      <c r="F20" s="97">
        <f>ROUND(E20*C20,2)</f>
        <v>2719.31</v>
      </c>
    </row>
    <row r="21" spans="1:12" s="16" customFormat="1" x14ac:dyDescent="0.2">
      <c r="A21" s="126">
        <v>3.4</v>
      </c>
      <c r="B21" s="2" t="s">
        <v>33</v>
      </c>
      <c r="C21" s="134">
        <v>1</v>
      </c>
      <c r="D21" s="135" t="s">
        <v>0</v>
      </c>
      <c r="E21" s="135">
        <v>2180.64</v>
      </c>
      <c r="F21" s="97">
        <f>ROUND(E21*C21,2)</f>
        <v>2180.64</v>
      </c>
    </row>
    <row r="22" spans="1:12" s="16" customFormat="1" ht="38.25" x14ac:dyDescent="0.2">
      <c r="A22" s="126">
        <v>3.5</v>
      </c>
      <c r="B22" s="2" t="s">
        <v>34</v>
      </c>
      <c r="C22" s="134">
        <v>1</v>
      </c>
      <c r="D22" s="135" t="s">
        <v>0</v>
      </c>
      <c r="E22" s="135">
        <v>3410.89</v>
      </c>
      <c r="F22" s="97">
        <f>ROUND(E22*C22,2)</f>
        <v>3410.89</v>
      </c>
    </row>
    <row r="23" spans="1:12" s="16" customFormat="1" ht="38.25" x14ac:dyDescent="0.2">
      <c r="A23" s="126">
        <v>3.6</v>
      </c>
      <c r="B23" s="2" t="s">
        <v>35</v>
      </c>
      <c r="C23" s="134">
        <v>1</v>
      </c>
      <c r="D23" s="135" t="s">
        <v>0</v>
      </c>
      <c r="E23" s="135">
        <v>2067.12</v>
      </c>
      <c r="F23" s="97">
        <f>ROUND(C23*E23,2)</f>
        <v>2067.12</v>
      </c>
    </row>
    <row r="24" spans="1:12" s="16" customFormat="1" ht="38.25" x14ac:dyDescent="0.2">
      <c r="A24" s="126">
        <v>3.7</v>
      </c>
      <c r="B24" s="2" t="s">
        <v>36</v>
      </c>
      <c r="C24" s="134">
        <v>1</v>
      </c>
      <c r="D24" s="135" t="s">
        <v>0</v>
      </c>
      <c r="E24" s="135">
        <v>3340.81</v>
      </c>
      <c r="F24" s="97">
        <f>ROUND(C24*E24,2)</f>
        <v>3340.81</v>
      </c>
    </row>
    <row r="25" spans="1:12" s="16" customFormat="1" x14ac:dyDescent="0.2">
      <c r="A25" s="127"/>
      <c r="B25" s="2"/>
      <c r="C25" s="134"/>
      <c r="D25" s="135"/>
      <c r="E25" s="135"/>
      <c r="F25" s="97"/>
    </row>
    <row r="26" spans="1:12" s="16" customFormat="1" x14ac:dyDescent="0.2">
      <c r="A26" s="127">
        <v>4</v>
      </c>
      <c r="B26" s="2" t="s">
        <v>37</v>
      </c>
      <c r="C26" s="134">
        <v>1</v>
      </c>
      <c r="D26" s="135" t="s">
        <v>0</v>
      </c>
      <c r="E26" s="135">
        <v>1500</v>
      </c>
      <c r="F26" s="97">
        <f>+ROUND(C26*E26,2)</f>
        <v>1500</v>
      </c>
    </row>
    <row r="27" spans="1:12" s="16" customFormat="1" x14ac:dyDescent="0.2">
      <c r="A27" s="127"/>
      <c r="B27" s="2"/>
      <c r="C27" s="134"/>
      <c r="D27" s="135"/>
      <c r="E27" s="135"/>
      <c r="F27" s="97"/>
    </row>
    <row r="28" spans="1:12" s="24" customFormat="1" x14ac:dyDescent="0.2">
      <c r="A28" s="36"/>
      <c r="B28" s="37" t="s">
        <v>38</v>
      </c>
      <c r="C28" s="38"/>
      <c r="D28" s="39"/>
      <c r="E28" s="88"/>
      <c r="F28" s="40">
        <f>SUM(F18:F26)</f>
        <v>24564.37</v>
      </c>
      <c r="G28" s="16"/>
      <c r="H28" s="23"/>
      <c r="I28" s="23"/>
      <c r="J28" s="23"/>
      <c r="K28" s="23"/>
      <c r="L28" s="23"/>
    </row>
    <row r="29" spans="1:12" s="16" customFormat="1" x14ac:dyDescent="0.2">
      <c r="A29" s="128"/>
      <c r="B29" s="2"/>
      <c r="C29" s="134"/>
      <c r="D29" s="135"/>
      <c r="E29" s="135"/>
      <c r="F29" s="97"/>
    </row>
    <row r="30" spans="1:12" s="16" customFormat="1" ht="25.5" x14ac:dyDescent="0.2">
      <c r="A30" s="124" t="s">
        <v>11</v>
      </c>
      <c r="B30" s="136" t="s">
        <v>39</v>
      </c>
      <c r="C30" s="134"/>
      <c r="D30" s="135"/>
      <c r="E30" s="135"/>
      <c r="F30" s="97"/>
    </row>
    <row r="31" spans="1:12" s="16" customFormat="1" x14ac:dyDescent="0.2">
      <c r="A31" s="128"/>
      <c r="B31" s="2"/>
      <c r="C31" s="134"/>
      <c r="D31" s="135"/>
      <c r="E31" s="135"/>
      <c r="F31" s="97"/>
    </row>
    <row r="32" spans="1:12" s="16" customFormat="1" x14ac:dyDescent="0.2">
      <c r="A32" s="125">
        <v>1</v>
      </c>
      <c r="B32" s="136" t="s">
        <v>40</v>
      </c>
      <c r="C32" s="134">
        <v>7407.83</v>
      </c>
      <c r="D32" s="135" t="s">
        <v>7</v>
      </c>
      <c r="E32" s="134">
        <v>5</v>
      </c>
      <c r="F32" s="97">
        <f>ROUND(C32*E32,2)</f>
        <v>37039.15</v>
      </c>
    </row>
    <row r="33" spans="1:6" s="16" customFormat="1" ht="10.5" customHeight="1" x14ac:dyDescent="0.2">
      <c r="A33" s="125"/>
      <c r="B33" s="2"/>
      <c r="C33" s="134"/>
      <c r="D33" s="135"/>
      <c r="E33" s="135"/>
      <c r="F33" s="97"/>
    </row>
    <row r="34" spans="1:6" s="16" customFormat="1" x14ac:dyDescent="0.2">
      <c r="A34" s="127">
        <v>2</v>
      </c>
      <c r="B34" s="136" t="s">
        <v>13</v>
      </c>
      <c r="C34" s="134"/>
      <c r="D34" s="135"/>
      <c r="E34" s="135"/>
      <c r="F34" s="97"/>
    </row>
    <row r="35" spans="1:6" s="16" customFormat="1" ht="25.5" x14ac:dyDescent="0.2">
      <c r="A35" s="126">
        <f>A34+0.1</f>
        <v>2.1</v>
      </c>
      <c r="B35" s="2" t="s">
        <v>41</v>
      </c>
      <c r="C35" s="134">
        <v>6288.05</v>
      </c>
      <c r="D35" s="135" t="s">
        <v>5</v>
      </c>
      <c r="E35" s="134">
        <v>154.52000000000001</v>
      </c>
      <c r="F35" s="97">
        <f>ROUND(C35*E35,2)</f>
        <v>971629.49</v>
      </c>
    </row>
    <row r="36" spans="1:6" s="16" customFormat="1" ht="25.5" x14ac:dyDescent="0.2">
      <c r="A36" s="126">
        <f>A35+0.1</f>
        <v>2.2000000000000002</v>
      </c>
      <c r="B36" s="2" t="s">
        <v>42</v>
      </c>
      <c r="C36" s="134">
        <v>452.71</v>
      </c>
      <c r="D36" s="135" t="s">
        <v>5</v>
      </c>
      <c r="E36" s="135">
        <v>1313.31</v>
      </c>
      <c r="F36" s="97">
        <f>ROUND(E36*C36,2)</f>
        <v>594548.56999999995</v>
      </c>
    </row>
    <row r="37" spans="1:6" s="16" customFormat="1" ht="25.5" x14ac:dyDescent="0.2">
      <c r="A37" s="126">
        <f>A36+0.1</f>
        <v>2.3000000000000003</v>
      </c>
      <c r="B37" s="2" t="s">
        <v>43</v>
      </c>
      <c r="C37" s="134">
        <v>5487.43</v>
      </c>
      <c r="D37" s="135" t="s">
        <v>5</v>
      </c>
      <c r="E37" s="135">
        <v>184.67</v>
      </c>
      <c r="F37" s="97">
        <f>ROUND(E37*C37,2)</f>
        <v>1013363.7</v>
      </c>
    </row>
    <row r="38" spans="1:6" s="16" customFormat="1" ht="51" x14ac:dyDescent="0.2">
      <c r="A38" s="126">
        <f>A37+0.1</f>
        <v>2.4000000000000004</v>
      </c>
      <c r="B38" s="2" t="s">
        <v>44</v>
      </c>
      <c r="C38" s="134">
        <v>1975.48</v>
      </c>
      <c r="D38" s="135" t="s">
        <v>5</v>
      </c>
      <c r="E38" s="135">
        <v>556.96</v>
      </c>
      <c r="F38" s="97">
        <f t="shared" ref="F38:F44" si="0">ROUND(C38*E38,2)</f>
        <v>1100263.3400000001</v>
      </c>
    </row>
    <row r="39" spans="1:6" s="16" customFormat="1" x14ac:dyDescent="0.2">
      <c r="A39" s="126">
        <f>A38+0.1</f>
        <v>2.5000000000000004</v>
      </c>
      <c r="B39" s="2" t="s">
        <v>45</v>
      </c>
      <c r="C39" s="134">
        <v>2936.21</v>
      </c>
      <c r="D39" s="135" t="s">
        <v>5</v>
      </c>
      <c r="E39" s="135">
        <v>165</v>
      </c>
      <c r="F39" s="97">
        <f t="shared" si="0"/>
        <v>484474.65</v>
      </c>
    </row>
    <row r="40" spans="1:6" s="16" customFormat="1" ht="10.5" customHeight="1" x14ac:dyDescent="0.2">
      <c r="A40" s="126"/>
      <c r="B40" s="2"/>
      <c r="C40" s="134"/>
      <c r="D40" s="135"/>
      <c r="E40" s="135"/>
      <c r="F40" s="97">
        <f t="shared" si="0"/>
        <v>0</v>
      </c>
    </row>
    <row r="41" spans="1:6" s="16" customFormat="1" x14ac:dyDescent="0.2">
      <c r="A41" s="125">
        <v>3</v>
      </c>
      <c r="B41" s="136" t="s">
        <v>46</v>
      </c>
      <c r="C41" s="134"/>
      <c r="D41" s="135"/>
      <c r="E41" s="135"/>
      <c r="F41" s="97">
        <f t="shared" si="0"/>
        <v>0</v>
      </c>
    </row>
    <row r="42" spans="1:6" s="16" customFormat="1" x14ac:dyDescent="0.2">
      <c r="A42" s="126">
        <f>A41+0.1</f>
        <v>3.1</v>
      </c>
      <c r="B42" s="2" t="s">
        <v>47</v>
      </c>
      <c r="C42" s="134">
        <v>848.72</v>
      </c>
      <c r="D42" s="135" t="s">
        <v>7</v>
      </c>
      <c r="E42" s="135">
        <v>889.96</v>
      </c>
      <c r="F42" s="97">
        <f t="shared" si="0"/>
        <v>755326.85</v>
      </c>
    </row>
    <row r="43" spans="1:6" s="16" customFormat="1" x14ac:dyDescent="0.2">
      <c r="A43" s="126">
        <f>A42+0.1</f>
        <v>3.2</v>
      </c>
      <c r="B43" s="2" t="s">
        <v>48</v>
      </c>
      <c r="C43" s="134">
        <v>4023.33</v>
      </c>
      <c r="D43" s="135" t="s">
        <v>7</v>
      </c>
      <c r="E43" s="135">
        <v>405.68</v>
      </c>
      <c r="F43" s="97">
        <f t="shared" si="0"/>
        <v>1632184.51</v>
      </c>
    </row>
    <row r="44" spans="1:6" s="16" customFormat="1" x14ac:dyDescent="0.2">
      <c r="A44" s="126">
        <f>A43+0.1</f>
        <v>3.3000000000000003</v>
      </c>
      <c r="B44" s="2" t="s">
        <v>49</v>
      </c>
      <c r="C44" s="134">
        <v>2692.17</v>
      </c>
      <c r="D44" s="135" t="s">
        <v>7</v>
      </c>
      <c r="E44" s="135">
        <v>252.73</v>
      </c>
      <c r="F44" s="97">
        <f t="shared" si="0"/>
        <v>680392.12</v>
      </c>
    </row>
    <row r="45" spans="1:6" s="16" customFormat="1" x14ac:dyDescent="0.2">
      <c r="A45" s="126"/>
      <c r="B45" s="2"/>
      <c r="C45" s="134"/>
      <c r="D45" s="135"/>
      <c r="E45" s="135"/>
      <c r="F45" s="97"/>
    </row>
    <row r="46" spans="1:6" s="16" customFormat="1" x14ac:dyDescent="0.2">
      <c r="A46" s="125">
        <v>4</v>
      </c>
      <c r="B46" s="136" t="s">
        <v>50</v>
      </c>
      <c r="C46" s="134"/>
      <c r="D46" s="135"/>
      <c r="E46" s="135"/>
      <c r="F46" s="97">
        <f>ROUND(C46*E46,2)</f>
        <v>0</v>
      </c>
    </row>
    <row r="47" spans="1:6" s="16" customFormat="1" x14ac:dyDescent="0.2">
      <c r="A47" s="126">
        <f>A46+0.1</f>
        <v>4.0999999999999996</v>
      </c>
      <c r="B47" s="2" t="s">
        <v>47</v>
      </c>
      <c r="C47" s="134">
        <v>848.72</v>
      </c>
      <c r="D47" s="135" t="s">
        <v>7</v>
      </c>
      <c r="E47" s="135">
        <v>39.299999999999997</v>
      </c>
      <c r="F47" s="97">
        <f>ROUND(C47*E47,2)</f>
        <v>33354.699999999997</v>
      </c>
    </row>
    <row r="48" spans="1:6" s="16" customFormat="1" x14ac:dyDescent="0.2">
      <c r="A48" s="126">
        <f>A47+0.1</f>
        <v>4.1999999999999993</v>
      </c>
      <c r="B48" s="2" t="s">
        <v>48</v>
      </c>
      <c r="C48" s="134">
        <v>4023.33</v>
      </c>
      <c r="D48" s="135" t="s">
        <v>7</v>
      </c>
      <c r="E48" s="135">
        <v>32.270000000000003</v>
      </c>
      <c r="F48" s="97">
        <f>ROUND(C48*E48,2)</f>
        <v>129832.86</v>
      </c>
    </row>
    <row r="49" spans="1:6" s="16" customFormat="1" x14ac:dyDescent="0.2">
      <c r="A49" s="126">
        <f>A48+0.1</f>
        <v>4.2999999999999989</v>
      </c>
      <c r="B49" s="2" t="s">
        <v>49</v>
      </c>
      <c r="C49" s="134">
        <v>2692.17</v>
      </c>
      <c r="D49" s="135" t="s">
        <v>7</v>
      </c>
      <c r="E49" s="135">
        <v>27.98</v>
      </c>
      <c r="F49" s="97">
        <f>ROUND(C49*E49,2)</f>
        <v>75326.92</v>
      </c>
    </row>
    <row r="50" spans="1:6" s="16" customFormat="1" x14ac:dyDescent="0.2">
      <c r="A50" s="128"/>
      <c r="B50" s="2"/>
      <c r="C50" s="134"/>
      <c r="D50" s="135"/>
      <c r="E50" s="135"/>
      <c r="F50" s="97"/>
    </row>
    <row r="51" spans="1:6" s="16" customFormat="1" x14ac:dyDescent="0.2">
      <c r="A51" s="125">
        <v>5</v>
      </c>
      <c r="B51" s="136" t="s">
        <v>51</v>
      </c>
      <c r="C51" s="134"/>
      <c r="D51" s="135"/>
      <c r="E51" s="135"/>
      <c r="F51" s="97"/>
    </row>
    <row r="52" spans="1:6" s="16" customFormat="1" x14ac:dyDescent="0.2">
      <c r="A52" s="126">
        <f>A51+0.1</f>
        <v>5.0999999999999996</v>
      </c>
      <c r="B52" s="2" t="s">
        <v>52</v>
      </c>
      <c r="C52" s="134">
        <v>824</v>
      </c>
      <c r="D52" s="135" t="s">
        <v>7</v>
      </c>
      <c r="E52" s="135">
        <v>16.760000000000002</v>
      </c>
      <c r="F52" s="97">
        <f>ROUND(C52*E52,2)</f>
        <v>13810.24</v>
      </c>
    </row>
    <row r="53" spans="1:6" s="16" customFormat="1" x14ac:dyDescent="0.2">
      <c r="A53" s="126">
        <v>5.2</v>
      </c>
      <c r="B53" s="2" t="s">
        <v>53</v>
      </c>
      <c r="C53" s="134">
        <v>3944.45</v>
      </c>
      <c r="D53" s="135" t="s">
        <v>7</v>
      </c>
      <c r="E53" s="135">
        <v>10.01</v>
      </c>
      <c r="F53" s="97">
        <f>ROUND(C53*E53,2)</f>
        <v>39483.94</v>
      </c>
    </row>
    <row r="54" spans="1:6" s="16" customFormat="1" x14ac:dyDescent="0.2">
      <c r="A54" s="129">
        <v>5.3</v>
      </c>
      <c r="B54" s="138" t="s">
        <v>54</v>
      </c>
      <c r="C54" s="139">
        <v>2639.39</v>
      </c>
      <c r="D54" s="140" t="s">
        <v>7</v>
      </c>
      <c r="E54" s="140">
        <v>7.65</v>
      </c>
      <c r="F54" s="141">
        <f>ROUND(C54*E54,2)</f>
        <v>20191.330000000002</v>
      </c>
    </row>
    <row r="55" spans="1:6" s="16" customFormat="1" x14ac:dyDescent="0.2">
      <c r="A55" s="128"/>
      <c r="B55" s="2"/>
      <c r="C55" s="134"/>
      <c r="D55" s="135"/>
      <c r="E55" s="135"/>
      <c r="F55" s="97"/>
    </row>
    <row r="56" spans="1:6" s="16" customFormat="1" ht="25.5" x14ac:dyDescent="0.2">
      <c r="A56" s="125">
        <v>6</v>
      </c>
      <c r="B56" s="136" t="s">
        <v>14</v>
      </c>
      <c r="C56" s="134"/>
      <c r="D56" s="135"/>
      <c r="E56" s="135"/>
      <c r="F56" s="97"/>
    </row>
    <row r="57" spans="1:6" s="16" customFormat="1" ht="25.5" x14ac:dyDescent="0.2">
      <c r="A57" s="126">
        <f>A56+0.1</f>
        <v>6.1</v>
      </c>
      <c r="B57" s="2" t="s">
        <v>55</v>
      </c>
      <c r="C57" s="134">
        <v>15</v>
      </c>
      <c r="D57" s="135" t="s">
        <v>0</v>
      </c>
      <c r="E57" s="135">
        <v>1449.38</v>
      </c>
      <c r="F57" s="97">
        <f t="shared" ref="F57:F84" si="1">ROUND(E57*C57,2)</f>
        <v>21740.7</v>
      </c>
    </row>
    <row r="58" spans="1:6" s="16" customFormat="1" ht="25.5" x14ac:dyDescent="0.2">
      <c r="A58" s="126">
        <f t="shared" ref="A58:A65" si="2">A57+0.1</f>
        <v>6.1999999999999993</v>
      </c>
      <c r="B58" s="2" t="s">
        <v>56</v>
      </c>
      <c r="C58" s="134">
        <v>3</v>
      </c>
      <c r="D58" s="135" t="s">
        <v>0</v>
      </c>
      <c r="E58" s="135">
        <v>1767.44</v>
      </c>
      <c r="F58" s="97">
        <f t="shared" si="1"/>
        <v>5302.32</v>
      </c>
    </row>
    <row r="59" spans="1:6" s="16" customFormat="1" ht="25.5" x14ac:dyDescent="0.2">
      <c r="A59" s="126">
        <f t="shared" si="2"/>
        <v>6.2999999999999989</v>
      </c>
      <c r="B59" s="2" t="s">
        <v>57</v>
      </c>
      <c r="C59" s="134">
        <v>2</v>
      </c>
      <c r="D59" s="135" t="s">
        <v>0</v>
      </c>
      <c r="E59" s="135">
        <v>2249.15</v>
      </c>
      <c r="F59" s="97">
        <f t="shared" si="1"/>
        <v>4498.3</v>
      </c>
    </row>
    <row r="60" spans="1:6" s="16" customFormat="1" ht="25.5" x14ac:dyDescent="0.2">
      <c r="A60" s="126">
        <f t="shared" si="2"/>
        <v>6.3999999999999986</v>
      </c>
      <c r="B60" s="2" t="s">
        <v>58</v>
      </c>
      <c r="C60" s="134">
        <v>8</v>
      </c>
      <c r="D60" s="135" t="s">
        <v>0</v>
      </c>
      <c r="E60" s="135">
        <v>2054.4499999999998</v>
      </c>
      <c r="F60" s="97">
        <f t="shared" si="1"/>
        <v>16435.599999999999</v>
      </c>
    </row>
    <row r="61" spans="1:6" s="16" customFormat="1" ht="25.5" x14ac:dyDescent="0.2">
      <c r="A61" s="130">
        <f t="shared" si="2"/>
        <v>6.4999999999999982</v>
      </c>
      <c r="B61" s="2" t="s">
        <v>59</v>
      </c>
      <c r="C61" s="142">
        <v>3</v>
      </c>
      <c r="D61" s="143" t="s">
        <v>0</v>
      </c>
      <c r="E61" s="143">
        <v>1514.74</v>
      </c>
      <c r="F61" s="144">
        <f t="shared" si="1"/>
        <v>4544.22</v>
      </c>
    </row>
    <row r="62" spans="1:6" s="16" customFormat="1" ht="25.5" x14ac:dyDescent="0.2">
      <c r="A62" s="126">
        <f>A61+0.1</f>
        <v>6.5999999999999979</v>
      </c>
      <c r="B62" s="2" t="s">
        <v>60</v>
      </c>
      <c r="C62" s="134">
        <v>1</v>
      </c>
      <c r="D62" s="135" t="s">
        <v>0</v>
      </c>
      <c r="E62" s="135">
        <v>2963.05</v>
      </c>
      <c r="F62" s="97">
        <f t="shared" si="1"/>
        <v>2963.05</v>
      </c>
    </row>
    <row r="63" spans="1:6" s="16" customFormat="1" ht="25.5" x14ac:dyDescent="0.2">
      <c r="A63" s="126">
        <f t="shared" si="2"/>
        <v>6.6999999999999975</v>
      </c>
      <c r="B63" s="2" t="s">
        <v>61</v>
      </c>
      <c r="C63" s="134">
        <v>2</v>
      </c>
      <c r="D63" s="135" t="s">
        <v>0</v>
      </c>
      <c r="E63" s="135">
        <v>3482.25</v>
      </c>
      <c r="F63" s="97">
        <f t="shared" si="1"/>
        <v>6964.5</v>
      </c>
    </row>
    <row r="64" spans="1:6" s="16" customFormat="1" ht="25.5" x14ac:dyDescent="0.2">
      <c r="A64" s="126">
        <f t="shared" si="2"/>
        <v>6.7999999999999972</v>
      </c>
      <c r="B64" s="2" t="s">
        <v>62</v>
      </c>
      <c r="C64" s="134">
        <v>5</v>
      </c>
      <c r="D64" s="135" t="s">
        <v>0</v>
      </c>
      <c r="E64" s="135">
        <v>1320.04</v>
      </c>
      <c r="F64" s="97">
        <f t="shared" si="1"/>
        <v>6600.2</v>
      </c>
    </row>
    <row r="65" spans="1:12" s="16" customFormat="1" ht="25.5" x14ac:dyDescent="0.2">
      <c r="A65" s="126">
        <f t="shared" si="2"/>
        <v>6.8999999999999968</v>
      </c>
      <c r="B65" s="2" t="s">
        <v>63</v>
      </c>
      <c r="C65" s="134">
        <v>1</v>
      </c>
      <c r="D65" s="135" t="s">
        <v>0</v>
      </c>
      <c r="E65" s="135">
        <v>2119.35</v>
      </c>
      <c r="F65" s="97">
        <f t="shared" si="1"/>
        <v>2119.35</v>
      </c>
    </row>
    <row r="66" spans="1:12" s="16" customFormat="1" ht="25.5" x14ac:dyDescent="0.2">
      <c r="A66" s="126"/>
      <c r="B66" s="2" t="s">
        <v>64</v>
      </c>
      <c r="C66" s="134">
        <v>4</v>
      </c>
      <c r="D66" s="135" t="s">
        <v>0</v>
      </c>
      <c r="E66" s="135">
        <v>3649.35</v>
      </c>
      <c r="F66" s="97">
        <f t="shared" si="1"/>
        <v>14597.4</v>
      </c>
    </row>
    <row r="67" spans="1:12" s="16" customFormat="1" ht="25.5" x14ac:dyDescent="0.2">
      <c r="A67" s="128">
        <v>6.1</v>
      </c>
      <c r="B67" s="2" t="s">
        <v>65</v>
      </c>
      <c r="C67" s="134">
        <v>1</v>
      </c>
      <c r="D67" s="135" t="s">
        <v>0</v>
      </c>
      <c r="E67" s="135">
        <v>4210.33</v>
      </c>
      <c r="F67" s="97">
        <f t="shared" si="1"/>
        <v>4210.33</v>
      </c>
    </row>
    <row r="68" spans="1:12" s="16" customFormat="1" ht="25.5" x14ac:dyDescent="0.2">
      <c r="A68" s="128">
        <v>6.11</v>
      </c>
      <c r="B68" s="2" t="s">
        <v>66</v>
      </c>
      <c r="C68" s="134">
        <v>1</v>
      </c>
      <c r="D68" s="135" t="s">
        <v>0</v>
      </c>
      <c r="E68" s="135">
        <v>5536.7</v>
      </c>
      <c r="F68" s="97">
        <f t="shared" si="1"/>
        <v>5536.7</v>
      </c>
    </row>
    <row r="69" spans="1:12" s="16" customFormat="1" x14ac:dyDescent="0.2">
      <c r="A69" s="128">
        <v>6.12</v>
      </c>
      <c r="B69" s="2" t="s">
        <v>67</v>
      </c>
      <c r="C69" s="134">
        <v>2</v>
      </c>
      <c r="D69" s="135" t="s">
        <v>0</v>
      </c>
      <c r="E69" s="135">
        <v>2390.48</v>
      </c>
      <c r="F69" s="97">
        <f t="shared" si="1"/>
        <v>4780.96</v>
      </c>
    </row>
    <row r="70" spans="1:12" s="16" customFormat="1" x14ac:dyDescent="0.2">
      <c r="A70" s="128">
        <v>6.13</v>
      </c>
      <c r="B70" s="2" t="s">
        <v>68</v>
      </c>
      <c r="C70" s="134">
        <v>20</v>
      </c>
      <c r="D70" s="135" t="s">
        <v>0</v>
      </c>
      <c r="E70" s="135">
        <v>1566.25</v>
      </c>
      <c r="F70" s="97">
        <f t="shared" si="1"/>
        <v>31325</v>
      </c>
    </row>
    <row r="71" spans="1:12" s="16" customFormat="1" x14ac:dyDescent="0.2">
      <c r="A71" s="128">
        <v>6.14</v>
      </c>
      <c r="B71" s="2" t="s">
        <v>69</v>
      </c>
      <c r="C71" s="134">
        <v>23</v>
      </c>
      <c r="D71" s="135" t="s">
        <v>0</v>
      </c>
      <c r="E71" s="135">
        <v>1384.48</v>
      </c>
      <c r="F71" s="97">
        <f t="shared" si="1"/>
        <v>31843.040000000001</v>
      </c>
    </row>
    <row r="72" spans="1:12" s="16" customFormat="1" x14ac:dyDescent="0.2">
      <c r="A72" s="128">
        <v>6.15</v>
      </c>
      <c r="B72" s="2" t="s">
        <v>70</v>
      </c>
      <c r="C72" s="134">
        <v>1</v>
      </c>
      <c r="D72" s="135" t="s">
        <v>0</v>
      </c>
      <c r="E72" s="135">
        <v>2948.22</v>
      </c>
      <c r="F72" s="97">
        <f t="shared" si="1"/>
        <v>2948.22</v>
      </c>
    </row>
    <row r="73" spans="1:12" s="16" customFormat="1" ht="38.25" x14ac:dyDescent="0.2">
      <c r="A73" s="128">
        <v>6.16</v>
      </c>
      <c r="B73" s="2" t="s">
        <v>71</v>
      </c>
      <c r="C73" s="134">
        <v>38</v>
      </c>
      <c r="D73" s="135" t="s">
        <v>0</v>
      </c>
      <c r="E73" s="135">
        <v>1156.5899999999999</v>
      </c>
      <c r="F73" s="97">
        <f t="shared" si="1"/>
        <v>43950.42</v>
      </c>
    </row>
    <row r="74" spans="1:12" s="16" customFormat="1" ht="38.25" x14ac:dyDescent="0.2">
      <c r="A74" s="128">
        <v>6.17</v>
      </c>
      <c r="B74" s="2" t="s">
        <v>72</v>
      </c>
      <c r="C74" s="134">
        <v>1</v>
      </c>
      <c r="D74" s="135" t="s">
        <v>0</v>
      </c>
      <c r="E74" s="135">
        <v>2260.66</v>
      </c>
      <c r="F74" s="97">
        <f t="shared" si="1"/>
        <v>2260.66</v>
      </c>
    </row>
    <row r="75" spans="1:12" s="16" customFormat="1" x14ac:dyDescent="0.2">
      <c r="A75" s="128"/>
      <c r="B75" s="2"/>
      <c r="C75" s="134"/>
      <c r="D75" s="135"/>
      <c r="E75" s="135"/>
      <c r="F75" s="97">
        <f t="shared" si="1"/>
        <v>0</v>
      </c>
    </row>
    <row r="76" spans="1:12" s="16" customFormat="1" x14ac:dyDescent="0.2">
      <c r="A76" s="125">
        <v>7</v>
      </c>
      <c r="B76" s="136" t="s">
        <v>15</v>
      </c>
      <c r="C76" s="134"/>
      <c r="D76" s="135"/>
      <c r="E76" s="135"/>
      <c r="F76" s="97">
        <f t="shared" si="1"/>
        <v>0</v>
      </c>
    </row>
    <row r="77" spans="1:12" s="24" customFormat="1" x14ac:dyDescent="0.2">
      <c r="A77" s="179">
        <v>7.1</v>
      </c>
      <c r="B77" s="180" t="s">
        <v>73</v>
      </c>
      <c r="C77" s="134"/>
      <c r="D77" s="135"/>
      <c r="E77" s="135"/>
      <c r="F77" s="97">
        <f t="shared" si="1"/>
        <v>0</v>
      </c>
      <c r="G77" s="16"/>
      <c r="H77" s="23"/>
      <c r="I77" s="23"/>
      <c r="J77" s="23"/>
      <c r="K77" s="23"/>
      <c r="L77" s="23"/>
    </row>
    <row r="78" spans="1:12" s="24" customFormat="1" x14ac:dyDescent="0.2">
      <c r="A78" s="179"/>
      <c r="B78" s="180"/>
      <c r="C78" s="134"/>
      <c r="D78" s="135"/>
      <c r="E78" s="135"/>
      <c r="F78" s="97">
        <f t="shared" si="1"/>
        <v>0</v>
      </c>
      <c r="G78" s="16"/>
      <c r="H78" s="23"/>
      <c r="I78" s="23"/>
      <c r="J78" s="23"/>
      <c r="K78" s="23"/>
      <c r="L78" s="23"/>
    </row>
    <row r="79" spans="1:12" s="28" customFormat="1" ht="33" customHeight="1" x14ac:dyDescent="0.2">
      <c r="A79" s="179"/>
      <c r="B79" s="180"/>
      <c r="C79" s="134">
        <v>1</v>
      </c>
      <c r="D79" s="135" t="s">
        <v>0</v>
      </c>
      <c r="E79" s="135">
        <v>66115.7</v>
      </c>
      <c r="F79" s="97">
        <f t="shared" si="1"/>
        <v>66115.7</v>
      </c>
      <c r="G79" s="16"/>
      <c r="H79" s="27"/>
      <c r="I79" s="27"/>
      <c r="J79" s="27"/>
      <c r="K79" s="27"/>
      <c r="L79" s="27"/>
    </row>
    <row r="80" spans="1:12" s="24" customFormat="1" ht="51" x14ac:dyDescent="0.2">
      <c r="A80" s="126">
        <v>7.2</v>
      </c>
      <c r="B80" s="2" t="s">
        <v>74</v>
      </c>
      <c r="C80" s="134">
        <v>1</v>
      </c>
      <c r="D80" s="135" t="s">
        <v>0</v>
      </c>
      <c r="E80" s="135">
        <v>46696.74</v>
      </c>
      <c r="F80" s="97">
        <f t="shared" si="1"/>
        <v>46696.74</v>
      </c>
      <c r="G80" s="16"/>
      <c r="H80" s="23"/>
      <c r="I80" s="23"/>
      <c r="J80" s="23"/>
      <c r="K80" s="23"/>
      <c r="L80" s="23"/>
    </row>
    <row r="81" spans="1:12" s="24" customFormat="1" ht="51" x14ac:dyDescent="0.2">
      <c r="A81" s="126">
        <f>A80+0.1</f>
        <v>7.3</v>
      </c>
      <c r="B81" s="2" t="s">
        <v>75</v>
      </c>
      <c r="C81" s="134">
        <v>5</v>
      </c>
      <c r="D81" s="135" t="s">
        <v>0</v>
      </c>
      <c r="E81" s="135">
        <v>34444.57</v>
      </c>
      <c r="F81" s="97">
        <f t="shared" si="1"/>
        <v>172222.85</v>
      </c>
      <c r="G81" s="16"/>
      <c r="H81" s="23"/>
      <c r="I81" s="23"/>
      <c r="J81" s="23"/>
      <c r="K81" s="23"/>
      <c r="L81" s="23"/>
    </row>
    <row r="82" spans="1:12" s="24" customFormat="1" ht="51" x14ac:dyDescent="0.2">
      <c r="A82" s="126">
        <f>A81+0.1</f>
        <v>7.3999999999999995</v>
      </c>
      <c r="B82" s="2" t="s">
        <v>76</v>
      </c>
      <c r="C82" s="134">
        <v>9</v>
      </c>
      <c r="D82" s="135" t="s">
        <v>0</v>
      </c>
      <c r="E82" s="135">
        <v>27844.6</v>
      </c>
      <c r="F82" s="97">
        <f t="shared" si="1"/>
        <v>250601.4</v>
      </c>
      <c r="G82" s="16"/>
      <c r="H82" s="23"/>
      <c r="I82" s="23"/>
      <c r="J82" s="23"/>
      <c r="K82" s="23"/>
      <c r="L82" s="23"/>
    </row>
    <row r="83" spans="1:12" s="24" customFormat="1" ht="12.75" customHeight="1" x14ac:dyDescent="0.2">
      <c r="A83" s="126">
        <v>7.5</v>
      </c>
      <c r="B83" s="2" t="s">
        <v>77</v>
      </c>
      <c r="C83" s="134">
        <v>1</v>
      </c>
      <c r="D83" s="135" t="s">
        <v>0</v>
      </c>
      <c r="E83" s="135">
        <v>36215.440000000002</v>
      </c>
      <c r="F83" s="97">
        <f t="shared" si="1"/>
        <v>36215.440000000002</v>
      </c>
      <c r="G83" s="16"/>
      <c r="H83" s="23"/>
      <c r="I83" s="23"/>
      <c r="J83" s="23"/>
      <c r="K83" s="23"/>
      <c r="L83" s="23"/>
    </row>
    <row r="84" spans="1:12" s="24" customFormat="1" ht="25.5" x14ac:dyDescent="0.2">
      <c r="A84" s="129">
        <f>A83+0.1</f>
        <v>7.6</v>
      </c>
      <c r="B84" s="138" t="s">
        <v>78</v>
      </c>
      <c r="C84" s="139">
        <v>15</v>
      </c>
      <c r="D84" s="140" t="s">
        <v>0</v>
      </c>
      <c r="E84" s="140">
        <v>3375</v>
      </c>
      <c r="F84" s="141">
        <f t="shared" si="1"/>
        <v>50625</v>
      </c>
      <c r="G84" s="16"/>
      <c r="H84" s="23"/>
      <c r="I84" s="23"/>
      <c r="J84" s="23"/>
      <c r="K84" s="23"/>
      <c r="L84" s="23"/>
    </row>
    <row r="85" spans="1:12" s="24" customFormat="1" ht="25.5" x14ac:dyDescent="0.2">
      <c r="A85" s="125">
        <v>8</v>
      </c>
      <c r="B85" s="136" t="s">
        <v>79</v>
      </c>
      <c r="C85" s="134"/>
      <c r="D85" s="135"/>
      <c r="E85" s="135"/>
      <c r="F85" s="97"/>
      <c r="G85" s="16"/>
      <c r="H85" s="23">
        <f>5969+691.84</f>
        <v>6660.84</v>
      </c>
      <c r="I85" s="23"/>
      <c r="J85" s="23"/>
      <c r="K85" s="23"/>
      <c r="L85" s="23"/>
    </row>
    <row r="86" spans="1:12" s="24" customFormat="1" x14ac:dyDescent="0.2">
      <c r="A86" s="126">
        <f t="shared" ref="A86:A93" si="3">A85+0.1</f>
        <v>8.1</v>
      </c>
      <c r="B86" s="2" t="s">
        <v>40</v>
      </c>
      <c r="C86" s="134">
        <v>1</v>
      </c>
      <c r="D86" s="135" t="s">
        <v>0</v>
      </c>
      <c r="E86" s="135">
        <v>200</v>
      </c>
      <c r="F86" s="97">
        <f>ROUND(C86*E86,2)</f>
        <v>200</v>
      </c>
      <c r="G86" s="16"/>
      <c r="H86" s="23"/>
      <c r="I86" s="23"/>
      <c r="J86" s="23"/>
      <c r="K86" s="23"/>
      <c r="L86" s="23"/>
    </row>
    <row r="87" spans="1:12" s="24" customFormat="1" ht="38.25" x14ac:dyDescent="0.2">
      <c r="A87" s="126">
        <f t="shared" si="3"/>
        <v>8.1999999999999993</v>
      </c>
      <c r="B87" s="2" t="s">
        <v>80</v>
      </c>
      <c r="C87" s="134">
        <v>6</v>
      </c>
      <c r="D87" s="135" t="s">
        <v>7</v>
      </c>
      <c r="E87" s="135">
        <v>2304.62</v>
      </c>
      <c r="F87" s="97">
        <f>ROUND(C87*E87,2)</f>
        <v>13827.72</v>
      </c>
      <c r="G87" s="16"/>
      <c r="H87" s="23"/>
      <c r="I87" s="23"/>
      <c r="J87" s="23"/>
      <c r="K87" s="23"/>
      <c r="L87" s="23"/>
    </row>
    <row r="88" spans="1:12" s="24" customFormat="1" ht="25.5" x14ac:dyDescent="0.2">
      <c r="A88" s="126">
        <f t="shared" si="3"/>
        <v>8.2999999999999989</v>
      </c>
      <c r="B88" s="2" t="s">
        <v>81</v>
      </c>
      <c r="C88" s="134">
        <v>4</v>
      </c>
      <c r="D88" s="135" t="s">
        <v>0</v>
      </c>
      <c r="E88" s="135">
        <v>3649.35</v>
      </c>
      <c r="F88" s="97">
        <f>ROUND(C88*E88,2)</f>
        <v>14597.4</v>
      </c>
      <c r="G88" s="16"/>
      <c r="H88" s="23"/>
      <c r="I88" s="23"/>
      <c r="J88" s="23"/>
      <c r="K88" s="23"/>
      <c r="L88" s="23"/>
    </row>
    <row r="89" spans="1:12" s="24" customFormat="1" x14ac:dyDescent="0.2">
      <c r="A89" s="126">
        <f t="shared" si="3"/>
        <v>8.3999999999999986</v>
      </c>
      <c r="B89" s="2" t="s">
        <v>82</v>
      </c>
      <c r="C89" s="134">
        <v>2</v>
      </c>
      <c r="D89" s="135" t="s">
        <v>0</v>
      </c>
      <c r="E89" s="135">
        <v>1566.25</v>
      </c>
      <c r="F89" s="97">
        <f>+C89*E89</f>
        <v>3132.5</v>
      </c>
      <c r="G89" s="16"/>
      <c r="H89" s="23"/>
      <c r="I89" s="23"/>
      <c r="J89" s="23"/>
      <c r="K89" s="23"/>
      <c r="L89" s="23"/>
    </row>
    <row r="90" spans="1:12" s="24" customFormat="1" x14ac:dyDescent="0.2">
      <c r="A90" s="126">
        <f t="shared" si="3"/>
        <v>8.4999999999999982</v>
      </c>
      <c r="B90" s="2" t="s">
        <v>83</v>
      </c>
      <c r="C90" s="134">
        <v>2</v>
      </c>
      <c r="D90" s="135" t="s">
        <v>0</v>
      </c>
      <c r="E90" s="135">
        <v>500</v>
      </c>
      <c r="F90" s="97">
        <f>ROUND(C90*E90,2)</f>
        <v>1000</v>
      </c>
      <c r="G90" s="16"/>
      <c r="H90" s="23"/>
      <c r="I90" s="23"/>
      <c r="J90" s="23"/>
      <c r="K90" s="23"/>
      <c r="L90" s="23"/>
    </row>
    <row r="91" spans="1:12" s="24" customFormat="1" x14ac:dyDescent="0.2">
      <c r="A91" s="126">
        <f t="shared" si="3"/>
        <v>8.5999999999999979</v>
      </c>
      <c r="B91" s="2" t="s">
        <v>84</v>
      </c>
      <c r="C91" s="134">
        <v>1.92</v>
      </c>
      <c r="D91" s="135" t="s">
        <v>5</v>
      </c>
      <c r="E91" s="135">
        <v>112.3</v>
      </c>
      <c r="F91" s="97">
        <f t="shared" ref="F91:F98" si="4">+C91*E91</f>
        <v>215.61599999999999</v>
      </c>
      <c r="G91" s="16"/>
      <c r="H91" s="23"/>
      <c r="I91" s="23"/>
      <c r="J91" s="23"/>
      <c r="K91" s="23"/>
      <c r="L91" s="23"/>
    </row>
    <row r="92" spans="1:12" s="24" customFormat="1" x14ac:dyDescent="0.2">
      <c r="A92" s="126">
        <f t="shared" si="3"/>
        <v>8.6999999999999975</v>
      </c>
      <c r="B92" s="2" t="s">
        <v>85</v>
      </c>
      <c r="C92" s="134">
        <v>1.92</v>
      </c>
      <c r="D92" s="135" t="s">
        <v>5</v>
      </c>
      <c r="E92" s="135">
        <v>191.94</v>
      </c>
      <c r="F92" s="97">
        <f t="shared" si="4"/>
        <v>368.52479999999997</v>
      </c>
      <c r="G92" s="16"/>
      <c r="H92" s="23"/>
      <c r="I92" s="23"/>
      <c r="J92" s="23"/>
      <c r="K92" s="23"/>
      <c r="L92" s="23"/>
    </row>
    <row r="93" spans="1:12" s="24" customFormat="1" x14ac:dyDescent="0.2">
      <c r="A93" s="126">
        <f t="shared" si="3"/>
        <v>8.7999999999999972</v>
      </c>
      <c r="B93" s="2" t="s">
        <v>86</v>
      </c>
      <c r="C93" s="134">
        <v>2</v>
      </c>
      <c r="D93" s="135" t="s">
        <v>5</v>
      </c>
      <c r="E93" s="135">
        <v>200</v>
      </c>
      <c r="F93" s="97">
        <f t="shared" si="4"/>
        <v>400</v>
      </c>
      <c r="G93" s="16"/>
      <c r="H93" s="23"/>
      <c r="I93" s="23"/>
      <c r="J93" s="23"/>
      <c r="K93" s="23"/>
      <c r="L93" s="23"/>
    </row>
    <row r="94" spans="1:12" s="24" customFormat="1" x14ac:dyDescent="0.2">
      <c r="A94" s="126">
        <v>8.9</v>
      </c>
      <c r="B94" s="2" t="s">
        <v>87</v>
      </c>
      <c r="C94" s="134">
        <v>1</v>
      </c>
      <c r="D94" s="135" t="s">
        <v>0</v>
      </c>
      <c r="E94" s="135">
        <v>1977</v>
      </c>
      <c r="F94" s="97">
        <f t="shared" si="4"/>
        <v>1977</v>
      </c>
      <c r="G94" s="16"/>
      <c r="H94" s="23"/>
      <c r="I94" s="23"/>
      <c r="J94" s="23"/>
      <c r="K94" s="23"/>
      <c r="L94" s="23"/>
    </row>
    <row r="95" spans="1:12" s="24" customFormat="1" x14ac:dyDescent="0.2">
      <c r="A95" s="128"/>
      <c r="B95" s="2"/>
      <c r="C95" s="134"/>
      <c r="D95" s="135"/>
      <c r="E95" s="135"/>
      <c r="F95" s="97">
        <f t="shared" si="4"/>
        <v>0</v>
      </c>
      <c r="G95" s="16"/>
      <c r="H95" s="23"/>
      <c r="I95" s="23"/>
      <c r="J95" s="23"/>
      <c r="K95" s="23"/>
      <c r="L95" s="23"/>
    </row>
    <row r="96" spans="1:12" s="24" customFormat="1" x14ac:dyDescent="0.2">
      <c r="A96" s="128"/>
      <c r="B96" s="2" t="s">
        <v>88</v>
      </c>
      <c r="C96" s="134">
        <f>8*4</f>
        <v>32</v>
      </c>
      <c r="D96" s="135" t="s">
        <v>10</v>
      </c>
      <c r="E96" s="135">
        <v>388.1</v>
      </c>
      <c r="F96" s="97">
        <f t="shared" si="4"/>
        <v>12419.2</v>
      </c>
      <c r="G96" s="16"/>
      <c r="H96" s="23"/>
      <c r="I96" s="23"/>
      <c r="J96" s="23"/>
      <c r="K96" s="23"/>
      <c r="L96" s="23"/>
    </row>
    <row r="97" spans="1:12" s="24" customFormat="1" x14ac:dyDescent="0.2">
      <c r="A97" s="125">
        <v>9</v>
      </c>
      <c r="B97" s="136" t="s">
        <v>89</v>
      </c>
      <c r="C97" s="134"/>
      <c r="D97" s="135"/>
      <c r="E97" s="135"/>
      <c r="F97" s="97">
        <f t="shared" si="4"/>
        <v>0</v>
      </c>
      <c r="G97" s="16"/>
      <c r="H97" s="23"/>
      <c r="I97" s="23"/>
      <c r="J97" s="23"/>
      <c r="K97" s="23"/>
      <c r="L97" s="23"/>
    </row>
    <row r="98" spans="1:12" s="24" customFormat="1" x14ac:dyDescent="0.2">
      <c r="A98" s="126">
        <v>9.1</v>
      </c>
      <c r="B98" s="2" t="s">
        <v>90</v>
      </c>
      <c r="C98" s="134">
        <v>24</v>
      </c>
      <c r="D98" s="135" t="s">
        <v>10</v>
      </c>
      <c r="E98" s="135">
        <v>430.95</v>
      </c>
      <c r="F98" s="97">
        <f t="shared" si="4"/>
        <v>10342.799999999999</v>
      </c>
      <c r="G98" s="16"/>
      <c r="H98" s="23"/>
      <c r="I98" s="23"/>
      <c r="J98" s="23"/>
      <c r="K98" s="23"/>
      <c r="L98" s="23"/>
    </row>
    <row r="99" spans="1:12" s="24" customFormat="1" x14ac:dyDescent="0.2">
      <c r="A99" s="128"/>
      <c r="B99" s="2"/>
      <c r="C99" s="134"/>
      <c r="D99" s="135"/>
      <c r="E99" s="135"/>
      <c r="F99" s="97"/>
      <c r="G99" s="16"/>
      <c r="H99" s="23"/>
      <c r="I99" s="23"/>
      <c r="J99" s="23"/>
      <c r="K99" s="23"/>
      <c r="L99" s="23"/>
    </row>
    <row r="100" spans="1:12" s="24" customFormat="1" ht="25.5" x14ac:dyDescent="0.2">
      <c r="A100" s="125">
        <v>10</v>
      </c>
      <c r="B100" s="136" t="s">
        <v>91</v>
      </c>
      <c r="C100" s="134"/>
      <c r="D100" s="135"/>
      <c r="E100" s="135"/>
      <c r="F100" s="97"/>
      <c r="G100" s="16"/>
      <c r="H100" s="23"/>
      <c r="I100" s="23"/>
      <c r="J100" s="23"/>
      <c r="K100" s="23"/>
      <c r="L100" s="23"/>
    </row>
    <row r="101" spans="1:12" s="24" customFormat="1" x14ac:dyDescent="0.2">
      <c r="A101" s="126">
        <f t="shared" ref="A101:A109" si="5">A100+0.1</f>
        <v>10.1</v>
      </c>
      <c r="B101" s="2" t="s">
        <v>40</v>
      </c>
      <c r="C101" s="134">
        <v>1</v>
      </c>
      <c r="D101" s="135" t="s">
        <v>0</v>
      </c>
      <c r="E101" s="135">
        <v>200</v>
      </c>
      <c r="F101" s="97">
        <f>ROUND(C101*E101,2)</f>
        <v>200</v>
      </c>
      <c r="G101" s="16"/>
      <c r="H101" s="23"/>
      <c r="I101" s="23"/>
      <c r="J101" s="23"/>
      <c r="K101" s="23"/>
      <c r="L101" s="23"/>
    </row>
    <row r="102" spans="1:12" s="24" customFormat="1" ht="38.25" x14ac:dyDescent="0.2">
      <c r="A102" s="126">
        <f t="shared" si="5"/>
        <v>10.199999999999999</v>
      </c>
      <c r="B102" s="2" t="s">
        <v>92</v>
      </c>
      <c r="C102" s="134">
        <v>6</v>
      </c>
      <c r="D102" s="135" t="s">
        <v>7</v>
      </c>
      <c r="E102" s="135">
        <v>1624.92</v>
      </c>
      <c r="F102" s="97">
        <f>ROUND(C102*E102,2)</f>
        <v>9749.52</v>
      </c>
      <c r="G102" s="16"/>
      <c r="H102" s="23"/>
      <c r="I102" s="23"/>
      <c r="J102" s="23"/>
      <c r="K102" s="23"/>
      <c r="L102" s="23"/>
    </row>
    <row r="103" spans="1:12" s="24" customFormat="1" ht="25.5" x14ac:dyDescent="0.2">
      <c r="A103" s="126">
        <f t="shared" si="5"/>
        <v>10.299999999999999</v>
      </c>
      <c r="B103" s="2" t="s">
        <v>93</v>
      </c>
      <c r="C103" s="134">
        <v>4</v>
      </c>
      <c r="D103" s="135" t="s">
        <v>0</v>
      </c>
      <c r="E103" s="135">
        <v>2750.04</v>
      </c>
      <c r="F103" s="97">
        <f>ROUND(C103*E103,2)</f>
        <v>11000.16</v>
      </c>
      <c r="G103" s="16"/>
      <c r="H103" s="23"/>
      <c r="I103" s="23"/>
      <c r="J103" s="23"/>
      <c r="K103" s="23"/>
      <c r="L103" s="23"/>
    </row>
    <row r="104" spans="1:12" s="24" customFormat="1" x14ac:dyDescent="0.2">
      <c r="A104" s="126">
        <f t="shared" si="5"/>
        <v>10.399999999999999</v>
      </c>
      <c r="B104" s="2" t="s">
        <v>94</v>
      </c>
      <c r="C104" s="134">
        <v>2</v>
      </c>
      <c r="D104" s="135" t="s">
        <v>0</v>
      </c>
      <c r="E104" s="135">
        <v>1384.48</v>
      </c>
      <c r="F104" s="97">
        <f>+C104*E104</f>
        <v>2768.96</v>
      </c>
      <c r="G104" s="16"/>
      <c r="H104" s="23"/>
      <c r="I104" s="23"/>
      <c r="J104" s="23"/>
      <c r="K104" s="23"/>
      <c r="L104" s="23"/>
    </row>
    <row r="105" spans="1:12" s="24" customFormat="1" x14ac:dyDescent="0.2">
      <c r="A105" s="126">
        <f t="shared" si="5"/>
        <v>10.499999999999998</v>
      </c>
      <c r="B105" s="2" t="s">
        <v>95</v>
      </c>
      <c r="C105" s="134">
        <v>2</v>
      </c>
      <c r="D105" s="135" t="s">
        <v>0</v>
      </c>
      <c r="E105" s="135">
        <v>500</v>
      </c>
      <c r="F105" s="97">
        <f>ROUND(C105*E105,2)</f>
        <v>1000</v>
      </c>
      <c r="G105" s="16"/>
      <c r="H105" s="23"/>
      <c r="I105" s="23"/>
      <c r="J105" s="23"/>
      <c r="K105" s="23"/>
      <c r="L105" s="23"/>
    </row>
    <row r="106" spans="1:12" s="24" customFormat="1" x14ac:dyDescent="0.2">
      <c r="A106" s="126">
        <f t="shared" si="5"/>
        <v>10.599999999999998</v>
      </c>
      <c r="B106" s="2" t="s">
        <v>84</v>
      </c>
      <c r="C106" s="134">
        <v>1.92</v>
      </c>
      <c r="D106" s="135" t="s">
        <v>5</v>
      </c>
      <c r="E106" s="135">
        <v>112.3</v>
      </c>
      <c r="F106" s="97">
        <f t="shared" ref="F106:F112" si="6">+C106*E106</f>
        <v>215.61599999999999</v>
      </c>
      <c r="G106" s="16"/>
      <c r="H106" s="23"/>
      <c r="I106" s="23"/>
      <c r="J106" s="23"/>
      <c r="K106" s="23"/>
      <c r="L106" s="23"/>
    </row>
    <row r="107" spans="1:12" s="31" customFormat="1" x14ac:dyDescent="0.2">
      <c r="A107" s="126">
        <f t="shared" si="5"/>
        <v>10.699999999999998</v>
      </c>
      <c r="B107" s="2" t="s">
        <v>85</v>
      </c>
      <c r="C107" s="134">
        <v>1.92</v>
      </c>
      <c r="D107" s="135" t="s">
        <v>5</v>
      </c>
      <c r="E107" s="135">
        <v>191.94</v>
      </c>
      <c r="F107" s="97">
        <f t="shared" si="6"/>
        <v>368.52479999999997</v>
      </c>
      <c r="G107" s="16"/>
      <c r="H107" s="30"/>
      <c r="I107" s="30"/>
      <c r="J107" s="30"/>
      <c r="K107" s="30"/>
      <c r="L107" s="30"/>
    </row>
    <row r="108" spans="1:12" s="31" customFormat="1" x14ac:dyDescent="0.2">
      <c r="A108" s="126">
        <f t="shared" si="5"/>
        <v>10.799999999999997</v>
      </c>
      <c r="B108" s="2" t="s">
        <v>86</v>
      </c>
      <c r="C108" s="134">
        <v>2</v>
      </c>
      <c r="D108" s="135" t="s">
        <v>5</v>
      </c>
      <c r="E108" s="135">
        <v>200</v>
      </c>
      <c r="F108" s="97">
        <f t="shared" si="6"/>
        <v>400</v>
      </c>
      <c r="G108" s="16"/>
      <c r="H108" s="30"/>
      <c r="I108" s="30"/>
      <c r="J108" s="30"/>
      <c r="K108" s="30"/>
      <c r="L108" s="30"/>
    </row>
    <row r="109" spans="1:12" s="31" customFormat="1" x14ac:dyDescent="0.2">
      <c r="A109" s="126">
        <f t="shared" si="5"/>
        <v>10.899999999999997</v>
      </c>
      <c r="B109" s="2" t="s">
        <v>87</v>
      </c>
      <c r="C109" s="134">
        <v>1</v>
      </c>
      <c r="D109" s="135" t="s">
        <v>0</v>
      </c>
      <c r="E109" s="135">
        <v>1977</v>
      </c>
      <c r="F109" s="97">
        <f t="shared" si="6"/>
        <v>1977</v>
      </c>
      <c r="G109" s="16"/>
      <c r="H109" s="30"/>
      <c r="I109" s="30"/>
      <c r="J109" s="30"/>
      <c r="K109" s="30"/>
      <c r="L109" s="30"/>
    </row>
    <row r="110" spans="1:12" s="31" customFormat="1" x14ac:dyDescent="0.2">
      <c r="A110" s="126"/>
      <c r="B110" s="2"/>
      <c r="C110" s="134"/>
      <c r="D110" s="135"/>
      <c r="E110" s="135"/>
      <c r="F110" s="97">
        <f t="shared" si="6"/>
        <v>0</v>
      </c>
      <c r="G110" s="16"/>
      <c r="H110" s="30"/>
      <c r="I110" s="30"/>
      <c r="J110" s="30"/>
      <c r="K110" s="30"/>
      <c r="L110" s="30"/>
    </row>
    <row r="111" spans="1:12" s="31" customFormat="1" x14ac:dyDescent="0.2">
      <c r="A111" s="125">
        <v>11</v>
      </c>
      <c r="B111" s="136" t="s">
        <v>89</v>
      </c>
      <c r="C111" s="134"/>
      <c r="D111" s="135"/>
      <c r="E111" s="135"/>
      <c r="F111" s="97">
        <f t="shared" si="6"/>
        <v>0</v>
      </c>
      <c r="G111" s="16"/>
      <c r="H111" s="30"/>
      <c r="I111" s="30"/>
      <c r="J111" s="30"/>
      <c r="K111" s="30"/>
      <c r="L111" s="30"/>
    </row>
    <row r="112" spans="1:12" s="31" customFormat="1" x14ac:dyDescent="0.2">
      <c r="A112" s="126">
        <v>11.1</v>
      </c>
      <c r="B112" s="2" t="s">
        <v>88</v>
      </c>
      <c r="C112" s="134">
        <v>32</v>
      </c>
      <c r="D112" s="135" t="s">
        <v>10</v>
      </c>
      <c r="E112" s="135">
        <v>430.95</v>
      </c>
      <c r="F112" s="97">
        <f t="shared" si="6"/>
        <v>13790.4</v>
      </c>
      <c r="G112" s="16"/>
      <c r="H112" s="30"/>
      <c r="I112" s="30"/>
      <c r="J112" s="30"/>
      <c r="K112" s="30"/>
      <c r="L112" s="30"/>
    </row>
    <row r="113" spans="1:12" s="31" customFormat="1" x14ac:dyDescent="0.2">
      <c r="A113" s="128"/>
      <c r="B113" s="2"/>
      <c r="C113" s="134"/>
      <c r="D113" s="135"/>
      <c r="E113" s="135"/>
      <c r="F113" s="97"/>
      <c r="G113" s="16"/>
      <c r="H113" s="30"/>
      <c r="I113" s="30"/>
      <c r="J113" s="30"/>
      <c r="K113" s="30"/>
      <c r="L113" s="30"/>
    </row>
    <row r="114" spans="1:12" s="31" customFormat="1" ht="25.5" x14ac:dyDescent="0.2">
      <c r="A114" s="125">
        <v>12</v>
      </c>
      <c r="B114" s="136" t="s">
        <v>96</v>
      </c>
      <c r="C114" s="134"/>
      <c r="D114" s="135"/>
      <c r="E114" s="135"/>
      <c r="F114" s="97"/>
      <c r="G114" s="16"/>
      <c r="H114" s="30"/>
      <c r="I114" s="30"/>
      <c r="J114" s="30"/>
      <c r="K114" s="30"/>
      <c r="L114" s="30"/>
    </row>
    <row r="115" spans="1:12" s="31" customFormat="1" x14ac:dyDescent="0.2">
      <c r="A115" s="126">
        <v>12.1</v>
      </c>
      <c r="B115" s="2" t="s">
        <v>16</v>
      </c>
      <c r="C115" s="134">
        <v>506</v>
      </c>
      <c r="D115" s="135" t="s">
        <v>0</v>
      </c>
      <c r="E115" s="135">
        <v>230.1</v>
      </c>
      <c r="F115" s="97">
        <f t="shared" ref="F115:F127" si="7">ROUND(C115*E115,2)</f>
        <v>116430.6</v>
      </c>
      <c r="G115" s="16"/>
      <c r="H115" s="30"/>
      <c r="I115" s="30"/>
      <c r="J115" s="30"/>
      <c r="K115" s="30"/>
      <c r="L115" s="30"/>
    </row>
    <row r="116" spans="1:12" s="31" customFormat="1" ht="25.5" x14ac:dyDescent="0.2">
      <c r="A116" s="126">
        <v>12.2</v>
      </c>
      <c r="B116" s="2" t="s">
        <v>17</v>
      </c>
      <c r="C116" s="134">
        <v>3036</v>
      </c>
      <c r="D116" s="135" t="s">
        <v>7</v>
      </c>
      <c r="E116" s="135">
        <v>31.13</v>
      </c>
      <c r="F116" s="97">
        <f t="shared" si="7"/>
        <v>94510.68</v>
      </c>
      <c r="G116" s="16"/>
      <c r="H116" s="30"/>
      <c r="I116" s="30"/>
      <c r="J116" s="30"/>
      <c r="K116" s="30"/>
      <c r="L116" s="30"/>
    </row>
    <row r="117" spans="1:12" s="31" customFormat="1" ht="25.5" x14ac:dyDescent="0.2">
      <c r="A117" s="126">
        <v>12.3</v>
      </c>
      <c r="B117" s="2" t="s">
        <v>18</v>
      </c>
      <c r="C117" s="134">
        <v>506</v>
      </c>
      <c r="D117" s="135" t="s">
        <v>0</v>
      </c>
      <c r="E117" s="135">
        <v>70.16</v>
      </c>
      <c r="F117" s="97">
        <f t="shared" si="7"/>
        <v>35500.959999999999</v>
      </c>
      <c r="G117" s="16"/>
      <c r="H117" s="30"/>
      <c r="I117" s="30"/>
      <c r="J117" s="30"/>
      <c r="K117" s="30"/>
      <c r="L117" s="30"/>
    </row>
    <row r="118" spans="1:12" s="31" customFormat="1" ht="25.5" x14ac:dyDescent="0.2">
      <c r="A118" s="126">
        <v>12.4</v>
      </c>
      <c r="B118" s="2" t="s">
        <v>19</v>
      </c>
      <c r="C118" s="134">
        <v>1012</v>
      </c>
      <c r="D118" s="135" t="s">
        <v>0</v>
      </c>
      <c r="E118" s="135">
        <v>53.1</v>
      </c>
      <c r="F118" s="97">
        <f t="shared" si="7"/>
        <v>53737.2</v>
      </c>
      <c r="G118" s="16"/>
      <c r="H118" s="30"/>
      <c r="I118" s="30"/>
      <c r="J118" s="30"/>
      <c r="K118" s="30"/>
      <c r="L118" s="30"/>
    </row>
    <row r="119" spans="1:12" s="31" customFormat="1" x14ac:dyDescent="0.2">
      <c r="A119" s="126">
        <v>12.5</v>
      </c>
      <c r="B119" s="2" t="s">
        <v>20</v>
      </c>
      <c r="C119" s="134">
        <v>506</v>
      </c>
      <c r="D119" s="135" t="s">
        <v>0</v>
      </c>
      <c r="E119" s="135">
        <v>224</v>
      </c>
      <c r="F119" s="97">
        <f t="shared" si="7"/>
        <v>113344</v>
      </c>
      <c r="G119" s="16"/>
      <c r="H119" s="30"/>
      <c r="I119" s="30"/>
      <c r="J119" s="30"/>
      <c r="K119" s="30"/>
      <c r="L119" s="30"/>
    </row>
    <row r="120" spans="1:12" s="31" customFormat="1" ht="25.5" x14ac:dyDescent="0.2">
      <c r="A120" s="126">
        <v>12.6</v>
      </c>
      <c r="B120" s="2" t="s">
        <v>21</v>
      </c>
      <c r="C120" s="134">
        <v>506</v>
      </c>
      <c r="D120" s="135" t="s">
        <v>0</v>
      </c>
      <c r="E120" s="135">
        <v>1298</v>
      </c>
      <c r="F120" s="97">
        <f t="shared" si="7"/>
        <v>656788</v>
      </c>
      <c r="G120" s="16"/>
      <c r="H120" s="30"/>
      <c r="I120" s="30"/>
      <c r="J120" s="30"/>
      <c r="K120" s="30"/>
      <c r="L120" s="30"/>
    </row>
    <row r="121" spans="1:12" s="31" customFormat="1" ht="25.5" x14ac:dyDescent="0.2">
      <c r="A121" s="126">
        <v>12.7</v>
      </c>
      <c r="B121" s="2" t="s">
        <v>97</v>
      </c>
      <c r="C121" s="134">
        <v>506</v>
      </c>
      <c r="D121" s="135" t="s">
        <v>7</v>
      </c>
      <c r="E121" s="135">
        <v>28</v>
      </c>
      <c r="F121" s="97">
        <f t="shared" si="7"/>
        <v>14168</v>
      </c>
      <c r="G121" s="16"/>
      <c r="H121" s="30"/>
      <c r="I121" s="30"/>
      <c r="J121" s="30"/>
      <c r="K121" s="30"/>
      <c r="L121" s="30"/>
    </row>
    <row r="122" spans="1:12" s="31" customFormat="1" x14ac:dyDescent="0.2">
      <c r="A122" s="126">
        <v>12.8</v>
      </c>
      <c r="B122" s="2" t="s">
        <v>98</v>
      </c>
      <c r="C122" s="134">
        <v>506</v>
      </c>
      <c r="D122" s="135" t="s">
        <v>0</v>
      </c>
      <c r="E122" s="135">
        <v>280</v>
      </c>
      <c r="F122" s="97">
        <f t="shared" si="7"/>
        <v>141680</v>
      </c>
      <c r="G122" s="16"/>
      <c r="H122" s="30"/>
      <c r="I122" s="30"/>
      <c r="J122" s="30"/>
      <c r="K122" s="30"/>
      <c r="L122" s="30"/>
    </row>
    <row r="123" spans="1:12" s="31" customFormat="1" x14ac:dyDescent="0.2">
      <c r="A123" s="126">
        <v>12.9</v>
      </c>
      <c r="B123" s="2" t="s">
        <v>22</v>
      </c>
      <c r="C123" s="134">
        <v>506</v>
      </c>
      <c r="D123" s="135" t="s">
        <v>0</v>
      </c>
      <c r="E123" s="135">
        <v>100</v>
      </c>
      <c r="F123" s="97">
        <f t="shared" si="7"/>
        <v>50600</v>
      </c>
      <c r="G123" s="16"/>
      <c r="H123" s="30"/>
      <c r="I123" s="30"/>
      <c r="J123" s="30"/>
      <c r="K123" s="30"/>
      <c r="L123" s="30"/>
    </row>
    <row r="124" spans="1:12" s="31" customFormat="1" x14ac:dyDescent="0.2">
      <c r="A124" s="128">
        <v>12.1</v>
      </c>
      <c r="B124" s="2" t="s">
        <v>23</v>
      </c>
      <c r="C124" s="134">
        <v>1</v>
      </c>
      <c r="D124" s="135" t="s">
        <v>0</v>
      </c>
      <c r="E124" s="135">
        <v>620</v>
      </c>
      <c r="F124" s="97">
        <f t="shared" si="7"/>
        <v>620</v>
      </c>
      <c r="G124" s="16"/>
      <c r="H124" s="30"/>
      <c r="I124" s="30"/>
      <c r="J124" s="30"/>
      <c r="K124" s="30"/>
      <c r="L124" s="30"/>
    </row>
    <row r="125" spans="1:12" s="31" customFormat="1" x14ac:dyDescent="0.2">
      <c r="A125" s="128">
        <v>12.11</v>
      </c>
      <c r="B125" s="2" t="s">
        <v>99</v>
      </c>
      <c r="C125" s="134">
        <v>506</v>
      </c>
      <c r="D125" s="135" t="s">
        <v>0</v>
      </c>
      <c r="E125" s="135">
        <v>4.92</v>
      </c>
      <c r="F125" s="97">
        <f t="shared" si="7"/>
        <v>2489.52</v>
      </c>
      <c r="G125" s="16"/>
      <c r="H125" s="30"/>
      <c r="I125" s="30"/>
      <c r="J125" s="30"/>
      <c r="K125" s="30"/>
      <c r="L125" s="30"/>
    </row>
    <row r="126" spans="1:12" s="31" customFormat="1" ht="26.25" customHeight="1" x14ac:dyDescent="0.2">
      <c r="A126" s="128">
        <v>12.13</v>
      </c>
      <c r="B126" s="2" t="s">
        <v>24</v>
      </c>
      <c r="C126" s="142">
        <v>1001.88</v>
      </c>
      <c r="D126" s="135" t="s">
        <v>5</v>
      </c>
      <c r="E126" s="135">
        <v>310.39</v>
      </c>
      <c r="F126" s="97">
        <f t="shared" si="7"/>
        <v>310973.53000000003</v>
      </c>
      <c r="G126" s="16"/>
      <c r="H126" s="30"/>
      <c r="I126" s="30"/>
      <c r="J126" s="30"/>
      <c r="K126" s="30"/>
      <c r="L126" s="30"/>
    </row>
    <row r="127" spans="1:12" s="31" customFormat="1" x14ac:dyDescent="0.2">
      <c r="A127" s="128">
        <v>12.14</v>
      </c>
      <c r="B127" s="2" t="s">
        <v>25</v>
      </c>
      <c r="C127" s="142">
        <v>506</v>
      </c>
      <c r="D127" s="135" t="s">
        <v>0</v>
      </c>
      <c r="E127" s="135">
        <v>200</v>
      </c>
      <c r="F127" s="97">
        <f t="shared" si="7"/>
        <v>101200</v>
      </c>
      <c r="G127" s="16"/>
      <c r="H127" s="30"/>
      <c r="I127" s="30"/>
      <c r="J127" s="30"/>
      <c r="K127" s="30"/>
      <c r="L127" s="30"/>
    </row>
    <row r="128" spans="1:12" s="31" customFormat="1" x14ac:dyDescent="0.2">
      <c r="A128" s="156"/>
      <c r="B128" s="138"/>
      <c r="C128" s="139"/>
      <c r="D128" s="140"/>
      <c r="E128" s="140"/>
      <c r="F128" s="141"/>
      <c r="G128" s="16"/>
      <c r="H128" s="30"/>
      <c r="I128" s="30"/>
      <c r="J128" s="30"/>
      <c r="K128" s="30"/>
      <c r="L128" s="30"/>
    </row>
    <row r="129" spans="1:12" s="31" customFormat="1" ht="38.25" x14ac:dyDescent="0.2">
      <c r="A129" s="125">
        <v>13</v>
      </c>
      <c r="B129" s="2" t="s">
        <v>100</v>
      </c>
      <c r="C129" s="134">
        <v>7192.07</v>
      </c>
      <c r="D129" s="135" t="s">
        <v>7</v>
      </c>
      <c r="E129" s="135">
        <v>23.53</v>
      </c>
      <c r="F129" s="97">
        <f>ROUND(C129*E129,2)</f>
        <v>169229.41</v>
      </c>
      <c r="G129" s="16"/>
      <c r="H129" s="30"/>
      <c r="I129" s="30"/>
      <c r="J129" s="30"/>
      <c r="K129" s="30"/>
      <c r="L129" s="30"/>
    </row>
    <row r="130" spans="1:12" s="31" customFormat="1" x14ac:dyDescent="0.2">
      <c r="A130" s="128"/>
      <c r="B130" s="2"/>
      <c r="C130" s="134"/>
      <c r="D130" s="135"/>
      <c r="E130" s="135"/>
      <c r="F130" s="97"/>
      <c r="G130" s="16"/>
      <c r="H130" s="30"/>
      <c r="I130" s="30"/>
      <c r="J130" s="30"/>
      <c r="K130" s="30"/>
      <c r="L130" s="30"/>
    </row>
    <row r="131" spans="1:12" s="31" customFormat="1" x14ac:dyDescent="0.2">
      <c r="A131" s="125">
        <v>14</v>
      </c>
      <c r="B131" s="136" t="s">
        <v>101</v>
      </c>
      <c r="C131" s="134"/>
      <c r="D131" s="135"/>
      <c r="E131" s="135"/>
      <c r="F131" s="97"/>
      <c r="G131" s="16"/>
      <c r="H131" s="30"/>
      <c r="I131" s="30"/>
      <c r="J131" s="30"/>
      <c r="K131" s="30"/>
      <c r="L131" s="30"/>
    </row>
    <row r="132" spans="1:12" s="31" customFormat="1" x14ac:dyDescent="0.2">
      <c r="A132" s="126">
        <v>14.1</v>
      </c>
      <c r="B132" s="136" t="s">
        <v>102</v>
      </c>
      <c r="C132" s="134"/>
      <c r="D132" s="135"/>
      <c r="E132" s="135"/>
      <c r="F132" s="97"/>
      <c r="G132" s="16"/>
      <c r="H132" s="30"/>
      <c r="I132" s="30"/>
      <c r="J132" s="30"/>
      <c r="K132" s="30"/>
      <c r="L132" s="30"/>
    </row>
    <row r="133" spans="1:12" s="31" customFormat="1" x14ac:dyDescent="0.2">
      <c r="A133" s="126">
        <v>14.2</v>
      </c>
      <c r="B133" s="2" t="s">
        <v>103</v>
      </c>
      <c r="C133" s="134">
        <v>8606.77</v>
      </c>
      <c r="D133" s="135" t="s">
        <v>7</v>
      </c>
      <c r="E133" s="135">
        <v>74.849999999999994</v>
      </c>
      <c r="F133" s="97">
        <f t="shared" ref="F133:F138" si="8">ROUND(C133*E133,2)</f>
        <v>644216.73</v>
      </c>
      <c r="G133" s="16"/>
      <c r="H133" s="30"/>
      <c r="I133" s="30"/>
      <c r="J133" s="30"/>
      <c r="K133" s="30"/>
      <c r="L133" s="30"/>
    </row>
    <row r="134" spans="1:12" s="31" customFormat="1" x14ac:dyDescent="0.2">
      <c r="A134" s="126">
        <v>14.3</v>
      </c>
      <c r="B134" s="2" t="s">
        <v>104</v>
      </c>
      <c r="C134" s="134">
        <v>3012.38</v>
      </c>
      <c r="D134" s="135" t="s">
        <v>105</v>
      </c>
      <c r="E134" s="135">
        <v>40.25</v>
      </c>
      <c r="F134" s="97">
        <f t="shared" si="8"/>
        <v>121248.3</v>
      </c>
      <c r="G134" s="16"/>
      <c r="H134" s="30"/>
      <c r="I134" s="30"/>
      <c r="J134" s="30"/>
      <c r="K134" s="30"/>
      <c r="L134" s="30"/>
    </row>
    <row r="135" spans="1:12" s="31" customFormat="1" x14ac:dyDescent="0.2">
      <c r="A135" s="126">
        <v>14.4</v>
      </c>
      <c r="B135" s="2" t="s">
        <v>106</v>
      </c>
      <c r="C135" s="134">
        <v>203.34</v>
      </c>
      <c r="D135" s="135" t="s">
        <v>5</v>
      </c>
      <c r="E135" s="135">
        <v>165</v>
      </c>
      <c r="F135" s="97">
        <f t="shared" si="8"/>
        <v>33551.1</v>
      </c>
      <c r="G135" s="16"/>
      <c r="H135" s="30"/>
      <c r="I135" s="30"/>
      <c r="J135" s="30"/>
      <c r="K135" s="30"/>
      <c r="L135" s="30"/>
    </row>
    <row r="136" spans="1:12" s="31" customFormat="1" ht="25.5" x14ac:dyDescent="0.2">
      <c r="A136" s="130">
        <v>14.5</v>
      </c>
      <c r="B136" s="2" t="s">
        <v>107</v>
      </c>
      <c r="C136" s="142">
        <v>722.98</v>
      </c>
      <c r="D136" s="143" t="s">
        <v>5</v>
      </c>
      <c r="E136" s="143">
        <v>741.63</v>
      </c>
      <c r="F136" s="144">
        <f t="shared" si="8"/>
        <v>536183.66</v>
      </c>
      <c r="G136" s="16"/>
      <c r="H136" s="30"/>
      <c r="I136" s="30"/>
      <c r="J136" s="30"/>
      <c r="K136" s="30"/>
      <c r="L136" s="30"/>
    </row>
    <row r="137" spans="1:12" s="31" customFormat="1" ht="25.5" x14ac:dyDescent="0.2">
      <c r="A137" s="126">
        <v>14.6</v>
      </c>
      <c r="B137" s="2" t="s">
        <v>108</v>
      </c>
      <c r="C137" s="134">
        <v>3765.47</v>
      </c>
      <c r="D137" s="135" t="s">
        <v>105</v>
      </c>
      <c r="E137" s="135">
        <v>780.08</v>
      </c>
      <c r="F137" s="97">
        <f t="shared" si="8"/>
        <v>2937367.84</v>
      </c>
      <c r="G137" s="16"/>
      <c r="H137" s="30"/>
      <c r="I137" s="30"/>
      <c r="J137" s="30"/>
      <c r="K137" s="30"/>
      <c r="L137" s="30"/>
    </row>
    <row r="138" spans="1:12" s="24" customFormat="1" ht="25.5" x14ac:dyDescent="0.2">
      <c r="A138" s="126">
        <v>14.7</v>
      </c>
      <c r="B138" s="2" t="s">
        <v>109</v>
      </c>
      <c r="C138" s="134">
        <v>1265.21</v>
      </c>
      <c r="D138" s="145" t="s">
        <v>110</v>
      </c>
      <c r="E138" s="135">
        <v>21.89</v>
      </c>
      <c r="F138" s="97">
        <f t="shared" si="8"/>
        <v>27695.45</v>
      </c>
      <c r="G138" s="16"/>
      <c r="H138" s="23"/>
      <c r="I138" s="23"/>
      <c r="J138" s="23"/>
      <c r="K138" s="23"/>
      <c r="L138" s="23"/>
    </row>
    <row r="139" spans="1:12" s="24" customFormat="1" x14ac:dyDescent="0.2">
      <c r="A139" s="128"/>
      <c r="B139" s="2"/>
      <c r="C139" s="134"/>
      <c r="D139" s="135"/>
      <c r="E139" s="135"/>
      <c r="F139" s="97"/>
      <c r="G139" s="16"/>
      <c r="H139" s="23"/>
      <c r="I139" s="23"/>
      <c r="J139" s="23"/>
      <c r="K139" s="23"/>
      <c r="L139" s="23"/>
    </row>
    <row r="140" spans="1:12" s="24" customFormat="1" x14ac:dyDescent="0.2">
      <c r="A140" s="36"/>
      <c r="B140" s="37" t="s">
        <v>111</v>
      </c>
      <c r="C140" s="38"/>
      <c r="D140" s="39"/>
      <c r="E140" s="88"/>
      <c r="F140" s="40">
        <f>SUM(F32:F138)</f>
        <v>14677806.391600005</v>
      </c>
      <c r="G140" s="16"/>
      <c r="H140" s="23"/>
      <c r="I140" s="23"/>
      <c r="J140" s="23"/>
      <c r="K140" s="23"/>
      <c r="L140" s="23"/>
    </row>
    <row r="141" spans="1:12" s="24" customFormat="1" ht="12" customHeight="1" x14ac:dyDescent="0.2">
      <c r="A141" s="128"/>
      <c r="B141" s="2"/>
      <c r="C141" s="134"/>
      <c r="D141" s="135"/>
      <c r="E141" s="135"/>
      <c r="F141" s="97"/>
      <c r="G141" s="16"/>
      <c r="H141" s="23"/>
      <c r="I141" s="23"/>
      <c r="J141" s="23"/>
      <c r="K141" s="23"/>
      <c r="L141" s="23"/>
    </row>
    <row r="142" spans="1:12" s="24" customFormat="1" ht="63.75" x14ac:dyDescent="0.2">
      <c r="A142" s="124" t="s">
        <v>12</v>
      </c>
      <c r="B142" s="136" t="s">
        <v>112</v>
      </c>
      <c r="C142" s="134"/>
      <c r="D142" s="135"/>
      <c r="E142" s="135"/>
      <c r="F142" s="97"/>
      <c r="G142" s="16"/>
      <c r="H142" s="23"/>
      <c r="I142" s="23"/>
      <c r="J142" s="23"/>
      <c r="K142" s="23"/>
      <c r="L142" s="23"/>
    </row>
    <row r="143" spans="1:12" s="24" customFormat="1" x14ac:dyDescent="0.2">
      <c r="A143" s="124"/>
      <c r="B143" s="136"/>
      <c r="C143" s="134"/>
      <c r="D143" s="135"/>
      <c r="E143" s="135"/>
      <c r="F143" s="97"/>
      <c r="G143" s="16"/>
      <c r="H143" s="23"/>
      <c r="I143" s="23"/>
      <c r="J143" s="23"/>
      <c r="K143" s="23"/>
      <c r="L143" s="23"/>
    </row>
    <row r="144" spans="1:12" s="24" customFormat="1" x14ac:dyDescent="0.2">
      <c r="A144" s="124" t="s">
        <v>113</v>
      </c>
      <c r="B144" s="136" t="s">
        <v>114</v>
      </c>
      <c r="C144" s="134"/>
      <c r="D144" s="135"/>
      <c r="E144" s="135"/>
      <c r="F144" s="97"/>
      <c r="G144" s="16"/>
      <c r="H144" s="23"/>
      <c r="I144" s="23"/>
      <c r="J144" s="23"/>
      <c r="K144" s="23"/>
      <c r="L144" s="23"/>
    </row>
    <row r="145" spans="1:12" s="24" customFormat="1" ht="38.25" x14ac:dyDescent="0.2">
      <c r="A145" s="126">
        <v>1.1000000000000001</v>
      </c>
      <c r="B145" s="2" t="s">
        <v>115</v>
      </c>
      <c r="C145" s="134">
        <v>1</v>
      </c>
      <c r="D145" s="135" t="s">
        <v>0</v>
      </c>
      <c r="E145" s="135">
        <v>5000</v>
      </c>
      <c r="F145" s="97">
        <f>+ROUND((E145*C145),2)</f>
        <v>5000</v>
      </c>
      <c r="G145" s="16"/>
      <c r="H145" s="23"/>
      <c r="I145" s="23"/>
      <c r="J145" s="23"/>
      <c r="K145" s="23"/>
      <c r="L145" s="23"/>
    </row>
    <row r="146" spans="1:12" s="24" customFormat="1" x14ac:dyDescent="0.2">
      <c r="A146" s="124" t="s">
        <v>116</v>
      </c>
      <c r="B146" s="136" t="s">
        <v>117</v>
      </c>
      <c r="C146" s="134"/>
      <c r="D146" s="135"/>
      <c r="E146" s="135"/>
      <c r="F146" s="97"/>
      <c r="G146" s="16"/>
      <c r="H146" s="23"/>
      <c r="I146" s="23"/>
      <c r="J146" s="23"/>
      <c r="K146" s="23"/>
      <c r="L146" s="23"/>
    </row>
    <row r="147" spans="1:12" s="24" customFormat="1" x14ac:dyDescent="0.2">
      <c r="A147" s="125">
        <v>1</v>
      </c>
      <c r="B147" s="136" t="s">
        <v>118</v>
      </c>
      <c r="C147" s="134"/>
      <c r="D147" s="135"/>
      <c r="E147" s="135"/>
      <c r="F147" s="97"/>
      <c r="G147" s="16"/>
      <c r="H147" s="23"/>
      <c r="I147" s="23"/>
      <c r="J147" s="23"/>
      <c r="K147" s="23"/>
      <c r="L147" s="23"/>
    </row>
    <row r="148" spans="1:12" s="24" customFormat="1" x14ac:dyDescent="0.2">
      <c r="A148" s="126">
        <f t="shared" ref="A148:A156" si="9">A147+0.1</f>
        <v>1.1000000000000001</v>
      </c>
      <c r="B148" s="2" t="s">
        <v>119</v>
      </c>
      <c r="C148" s="134">
        <v>47.3</v>
      </c>
      <c r="D148" s="135" t="s">
        <v>105</v>
      </c>
      <c r="E148" s="135">
        <v>285.62</v>
      </c>
      <c r="F148" s="97">
        <f t="shared" ref="F148:F157" si="10">+ROUND((E148*C148),2)</f>
        <v>13509.83</v>
      </c>
      <c r="G148" s="16"/>
      <c r="H148" s="23"/>
      <c r="I148" s="23"/>
      <c r="J148" s="23"/>
      <c r="K148" s="23"/>
      <c r="L148" s="23"/>
    </row>
    <row r="149" spans="1:12" s="24" customFormat="1" x14ac:dyDescent="0.2">
      <c r="A149" s="126">
        <f t="shared" si="9"/>
        <v>1.2000000000000002</v>
      </c>
      <c r="B149" s="2" t="s">
        <v>120</v>
      </c>
      <c r="C149" s="134">
        <v>8.41</v>
      </c>
      <c r="D149" s="135" t="s">
        <v>105</v>
      </c>
      <c r="E149" s="135">
        <v>467.98</v>
      </c>
      <c r="F149" s="97">
        <f t="shared" si="10"/>
        <v>3935.71</v>
      </c>
      <c r="G149" s="16"/>
      <c r="H149" s="23"/>
      <c r="I149" s="23"/>
      <c r="J149" s="23"/>
      <c r="K149" s="23"/>
      <c r="L149" s="23"/>
    </row>
    <row r="150" spans="1:12" s="24" customFormat="1" x14ac:dyDescent="0.2">
      <c r="A150" s="126">
        <f t="shared" si="9"/>
        <v>1.3000000000000003</v>
      </c>
      <c r="B150" s="2" t="s">
        <v>121</v>
      </c>
      <c r="C150" s="134">
        <v>49.33</v>
      </c>
      <c r="D150" s="135" t="s">
        <v>105</v>
      </c>
      <c r="E150" s="135">
        <v>145.66</v>
      </c>
      <c r="F150" s="97">
        <f t="shared" si="10"/>
        <v>7185.41</v>
      </c>
      <c r="G150" s="16"/>
      <c r="H150" s="23"/>
      <c r="I150" s="23"/>
      <c r="J150" s="23"/>
      <c r="K150" s="23"/>
      <c r="L150" s="23"/>
    </row>
    <row r="151" spans="1:12" s="24" customFormat="1" x14ac:dyDescent="0.2">
      <c r="A151" s="126">
        <f t="shared" si="9"/>
        <v>1.4000000000000004</v>
      </c>
      <c r="B151" s="2" t="s">
        <v>122</v>
      </c>
      <c r="C151" s="134">
        <v>49.33</v>
      </c>
      <c r="D151" s="135" t="s">
        <v>105</v>
      </c>
      <c r="E151" s="135">
        <v>93.79</v>
      </c>
      <c r="F151" s="97">
        <f t="shared" si="10"/>
        <v>4626.66</v>
      </c>
      <c r="G151" s="16"/>
      <c r="H151" s="23"/>
      <c r="I151" s="23"/>
      <c r="J151" s="23"/>
      <c r="K151" s="23"/>
      <c r="L151" s="23"/>
    </row>
    <row r="152" spans="1:12" s="24" customFormat="1" x14ac:dyDescent="0.2">
      <c r="A152" s="126">
        <f t="shared" si="9"/>
        <v>1.5000000000000004</v>
      </c>
      <c r="B152" s="2" t="s">
        <v>123</v>
      </c>
      <c r="C152" s="134">
        <v>4.97</v>
      </c>
      <c r="D152" s="135" t="s">
        <v>105</v>
      </c>
      <c r="E152" s="135">
        <v>623.91999999999996</v>
      </c>
      <c r="F152" s="97">
        <f t="shared" si="10"/>
        <v>3100.88</v>
      </c>
      <c r="G152" s="16"/>
      <c r="H152" s="23"/>
      <c r="I152" s="23"/>
      <c r="J152" s="23"/>
      <c r="K152" s="23"/>
      <c r="L152" s="23"/>
    </row>
    <row r="153" spans="1:12" s="24" customFormat="1" ht="18" customHeight="1" x14ac:dyDescent="0.2">
      <c r="A153" s="126">
        <f t="shared" si="9"/>
        <v>1.6000000000000005</v>
      </c>
      <c r="B153" s="2" t="s">
        <v>124</v>
      </c>
      <c r="C153" s="134">
        <v>38.1</v>
      </c>
      <c r="D153" s="135" t="s">
        <v>7</v>
      </c>
      <c r="E153" s="135">
        <v>90.67</v>
      </c>
      <c r="F153" s="97">
        <f t="shared" si="10"/>
        <v>3454.53</v>
      </c>
      <c r="G153" s="16"/>
      <c r="H153" s="23"/>
      <c r="I153" s="23"/>
      <c r="J153" s="23"/>
      <c r="K153" s="23"/>
      <c r="L153" s="23"/>
    </row>
    <row r="154" spans="1:12" s="24" customFormat="1" x14ac:dyDescent="0.2">
      <c r="A154" s="126">
        <f t="shared" si="9"/>
        <v>1.7000000000000006</v>
      </c>
      <c r="B154" s="2" t="s">
        <v>125</v>
      </c>
      <c r="C154" s="134">
        <v>11.6</v>
      </c>
      <c r="D154" s="135" t="s">
        <v>7</v>
      </c>
      <c r="E154" s="135">
        <v>482.27</v>
      </c>
      <c r="F154" s="97">
        <f t="shared" si="10"/>
        <v>5594.33</v>
      </c>
      <c r="G154" s="16"/>
      <c r="H154" s="23"/>
      <c r="I154" s="23"/>
      <c r="J154" s="23"/>
      <c r="K154" s="23"/>
      <c r="L154" s="23"/>
    </row>
    <row r="155" spans="1:12" s="24" customFormat="1" x14ac:dyDescent="0.2">
      <c r="A155" s="126">
        <f t="shared" si="9"/>
        <v>1.8000000000000007</v>
      </c>
      <c r="B155" s="2" t="s">
        <v>126</v>
      </c>
      <c r="C155" s="134">
        <v>11.6</v>
      </c>
      <c r="D155" s="135" t="s">
        <v>7</v>
      </c>
      <c r="E155" s="135">
        <v>181.69</v>
      </c>
      <c r="F155" s="97">
        <f t="shared" si="10"/>
        <v>2107.6</v>
      </c>
      <c r="G155" s="16"/>
      <c r="H155" s="23"/>
      <c r="I155" s="23"/>
      <c r="J155" s="23"/>
      <c r="K155" s="23"/>
      <c r="L155" s="23"/>
    </row>
    <row r="156" spans="1:12" s="24" customFormat="1" ht="25.5" x14ac:dyDescent="0.2">
      <c r="A156" s="126">
        <f t="shared" si="9"/>
        <v>1.9000000000000008</v>
      </c>
      <c r="B156" s="2" t="s">
        <v>127</v>
      </c>
      <c r="C156" s="134">
        <v>1</v>
      </c>
      <c r="D156" s="135" t="s">
        <v>0</v>
      </c>
      <c r="E156" s="135">
        <v>7500</v>
      </c>
      <c r="F156" s="97">
        <f t="shared" si="10"/>
        <v>7500</v>
      </c>
      <c r="G156" s="16"/>
      <c r="H156" s="23"/>
      <c r="I156" s="23"/>
      <c r="J156" s="23"/>
      <c r="K156" s="23"/>
      <c r="L156" s="23"/>
    </row>
    <row r="157" spans="1:12" s="24" customFormat="1" x14ac:dyDescent="0.2">
      <c r="A157" s="128">
        <v>1.1000000000000001</v>
      </c>
      <c r="B157" s="2" t="s">
        <v>128</v>
      </c>
      <c r="C157" s="134">
        <v>7.44</v>
      </c>
      <c r="D157" s="135" t="s">
        <v>105</v>
      </c>
      <c r="E157" s="135">
        <v>854.31</v>
      </c>
      <c r="F157" s="97">
        <f t="shared" si="10"/>
        <v>6356.07</v>
      </c>
      <c r="G157" s="16"/>
      <c r="H157" s="23"/>
      <c r="I157" s="23"/>
      <c r="J157" s="23"/>
      <c r="K157" s="23"/>
      <c r="L157" s="23"/>
    </row>
    <row r="158" spans="1:12" s="24" customFormat="1" ht="6" customHeight="1" x14ac:dyDescent="0.2">
      <c r="A158" s="128"/>
      <c r="B158" s="2"/>
      <c r="C158" s="134"/>
      <c r="D158" s="135"/>
      <c r="E158" s="135"/>
      <c r="F158" s="97"/>
      <c r="G158" s="16"/>
      <c r="H158" s="23"/>
      <c r="I158" s="23"/>
      <c r="J158" s="23"/>
      <c r="K158" s="23"/>
      <c r="L158" s="23"/>
    </row>
    <row r="159" spans="1:12" s="24" customFormat="1" x14ac:dyDescent="0.2">
      <c r="A159" s="125">
        <v>2</v>
      </c>
      <c r="B159" s="136" t="s">
        <v>129</v>
      </c>
      <c r="C159" s="134"/>
      <c r="D159" s="135"/>
      <c r="E159" s="135"/>
      <c r="F159" s="97"/>
      <c r="G159" s="16"/>
      <c r="H159" s="23"/>
      <c r="I159" s="23"/>
      <c r="J159" s="23"/>
      <c r="K159" s="23"/>
      <c r="L159" s="23"/>
    </row>
    <row r="160" spans="1:12" s="24" customFormat="1" ht="12" customHeight="1" x14ac:dyDescent="0.2">
      <c r="A160" s="126">
        <f>A159+0.1</f>
        <v>2.1</v>
      </c>
      <c r="B160" s="2" t="s">
        <v>130</v>
      </c>
      <c r="C160" s="134">
        <v>1</v>
      </c>
      <c r="D160" s="135" t="s">
        <v>131</v>
      </c>
      <c r="E160" s="135">
        <v>3600</v>
      </c>
      <c r="F160" s="97">
        <f>+ROUND((E160*C160),2)</f>
        <v>3600</v>
      </c>
      <c r="G160" s="16"/>
      <c r="H160" s="23"/>
      <c r="I160" s="23"/>
      <c r="J160" s="23"/>
      <c r="K160" s="23"/>
      <c r="L160" s="23"/>
    </row>
    <row r="161" spans="1:12" s="24" customFormat="1" x14ac:dyDescent="0.2">
      <c r="A161" s="126">
        <f>A160+0.1</f>
        <v>2.2000000000000002</v>
      </c>
      <c r="B161" s="2" t="s">
        <v>132</v>
      </c>
      <c r="C161" s="134">
        <v>3</v>
      </c>
      <c r="D161" s="135" t="s">
        <v>0</v>
      </c>
      <c r="E161" s="135">
        <v>1800</v>
      </c>
      <c r="F161" s="97">
        <f>+ROUND((E161*C161),2)</f>
        <v>5400</v>
      </c>
      <c r="G161" s="16"/>
      <c r="H161" s="23"/>
      <c r="I161" s="23"/>
      <c r="J161" s="23"/>
      <c r="K161" s="23"/>
      <c r="L161" s="23"/>
    </row>
    <row r="162" spans="1:12" s="24" customFormat="1" x14ac:dyDescent="0.2">
      <c r="A162" s="126">
        <f>A161+0.1</f>
        <v>2.3000000000000003</v>
      </c>
      <c r="B162" s="2" t="s">
        <v>133</v>
      </c>
      <c r="C162" s="134">
        <v>3</v>
      </c>
      <c r="D162" s="135" t="s">
        <v>0</v>
      </c>
      <c r="E162" s="135">
        <v>1203.0999999999999</v>
      </c>
      <c r="F162" s="97">
        <f>+ROUND((E162*C162),2)</f>
        <v>3609.3</v>
      </c>
      <c r="G162" s="16"/>
      <c r="H162" s="23"/>
      <c r="I162" s="23"/>
      <c r="J162" s="23"/>
      <c r="K162" s="23"/>
      <c r="L162" s="23"/>
    </row>
    <row r="163" spans="1:12" s="24" customFormat="1" x14ac:dyDescent="0.2">
      <c r="A163" s="126">
        <f>A162+0.1</f>
        <v>2.4000000000000004</v>
      </c>
      <c r="B163" s="2" t="s">
        <v>134</v>
      </c>
      <c r="C163" s="134">
        <v>2</v>
      </c>
      <c r="D163" s="135" t="s">
        <v>0</v>
      </c>
      <c r="E163" s="135">
        <v>1206.9100000000001</v>
      </c>
      <c r="F163" s="97">
        <f>+ROUND((E163*C163),2)</f>
        <v>2413.8200000000002</v>
      </c>
      <c r="G163" s="16"/>
      <c r="H163" s="23"/>
      <c r="I163" s="23"/>
      <c r="J163" s="23"/>
      <c r="K163" s="23"/>
      <c r="L163" s="23"/>
    </row>
    <row r="164" spans="1:12" s="24" customFormat="1" x14ac:dyDescent="0.2">
      <c r="A164" s="125">
        <v>3</v>
      </c>
      <c r="B164" s="136" t="s">
        <v>135</v>
      </c>
      <c r="C164" s="134"/>
      <c r="D164" s="135"/>
      <c r="E164" s="135"/>
      <c r="F164" s="97"/>
      <c r="G164" s="16"/>
      <c r="H164" s="23"/>
      <c r="I164" s="23"/>
      <c r="J164" s="23"/>
      <c r="K164" s="23"/>
      <c r="L164" s="23"/>
    </row>
    <row r="165" spans="1:12" s="24" customFormat="1" x14ac:dyDescent="0.2">
      <c r="A165" s="126">
        <f>A164+0.1</f>
        <v>3.1</v>
      </c>
      <c r="B165" s="2" t="s">
        <v>136</v>
      </c>
      <c r="C165" s="134">
        <v>1</v>
      </c>
      <c r="D165" s="135" t="s">
        <v>0</v>
      </c>
      <c r="E165" s="135">
        <v>3000</v>
      </c>
      <c r="F165" s="97">
        <f>+ROUND((E165*C165),2)</f>
        <v>3000</v>
      </c>
      <c r="G165" s="16"/>
      <c r="H165" s="23"/>
      <c r="I165" s="23"/>
      <c r="J165" s="23"/>
      <c r="K165" s="23"/>
      <c r="L165" s="23"/>
    </row>
    <row r="166" spans="1:12" s="24" customFormat="1" ht="6.75" customHeight="1" x14ac:dyDescent="0.2">
      <c r="A166" s="126"/>
      <c r="B166" s="2"/>
      <c r="C166" s="134"/>
      <c r="D166" s="135"/>
      <c r="E166" s="135"/>
      <c r="F166" s="97"/>
      <c r="G166" s="16"/>
      <c r="H166" s="23"/>
      <c r="I166" s="23"/>
      <c r="J166" s="23"/>
      <c r="K166" s="23"/>
      <c r="L166" s="23"/>
    </row>
    <row r="167" spans="1:12" s="24" customFormat="1" x14ac:dyDescent="0.2">
      <c r="A167" s="124" t="s">
        <v>137</v>
      </c>
      <c r="B167" s="136" t="s">
        <v>138</v>
      </c>
      <c r="C167" s="134"/>
      <c r="D167" s="135"/>
      <c r="E167" s="135"/>
      <c r="F167" s="97"/>
      <c r="G167" s="16"/>
      <c r="H167" s="23"/>
      <c r="I167" s="23"/>
      <c r="J167" s="23"/>
      <c r="K167" s="23"/>
      <c r="L167" s="23"/>
    </row>
    <row r="168" spans="1:12" s="24" customFormat="1" ht="8.25" customHeight="1" x14ac:dyDescent="0.2">
      <c r="A168" s="125"/>
      <c r="B168" s="2"/>
      <c r="C168" s="134"/>
      <c r="D168" s="135"/>
      <c r="E168" s="135"/>
      <c r="F168" s="97"/>
      <c r="G168" s="16"/>
      <c r="H168" s="23"/>
      <c r="I168" s="23"/>
      <c r="J168" s="23"/>
      <c r="K168" s="23"/>
      <c r="L168" s="23"/>
    </row>
    <row r="169" spans="1:12" s="24" customFormat="1" x14ac:dyDescent="0.2">
      <c r="A169" s="125">
        <v>1</v>
      </c>
      <c r="B169" s="136" t="s">
        <v>139</v>
      </c>
      <c r="C169" s="134"/>
      <c r="D169" s="135"/>
      <c r="E169" s="135"/>
      <c r="F169" s="97"/>
      <c r="G169" s="16"/>
      <c r="H169" s="23"/>
      <c r="I169" s="23"/>
      <c r="J169" s="23"/>
      <c r="K169" s="23"/>
      <c r="L169" s="23"/>
    </row>
    <row r="170" spans="1:12" s="24" customFormat="1" x14ac:dyDescent="0.2">
      <c r="A170" s="126">
        <v>1.1000000000000001</v>
      </c>
      <c r="B170" s="2" t="s">
        <v>140</v>
      </c>
      <c r="C170" s="134">
        <v>60</v>
      </c>
      <c r="D170" s="135" t="s">
        <v>105</v>
      </c>
      <c r="E170" s="135">
        <v>195</v>
      </c>
      <c r="F170" s="97">
        <f>+ROUND((E170*C170),2)</f>
        <v>11700</v>
      </c>
      <c r="G170" s="16"/>
      <c r="H170" s="23"/>
      <c r="I170" s="23"/>
      <c r="J170" s="23"/>
      <c r="K170" s="23"/>
      <c r="L170" s="23"/>
    </row>
    <row r="171" spans="1:12" s="24" customFormat="1" x14ac:dyDescent="0.2">
      <c r="A171" s="128"/>
      <c r="B171" s="2"/>
      <c r="C171" s="134"/>
      <c r="D171" s="135"/>
      <c r="E171" s="135"/>
      <c r="F171" s="97">
        <f>+ROUND((E171*C171),2)</f>
        <v>0</v>
      </c>
      <c r="G171" s="16"/>
      <c r="H171" s="23"/>
      <c r="I171" s="23"/>
      <c r="J171" s="23"/>
      <c r="K171" s="23"/>
      <c r="L171" s="23"/>
    </row>
    <row r="172" spans="1:12" s="24" customFormat="1" x14ac:dyDescent="0.2">
      <c r="A172" s="125">
        <v>2</v>
      </c>
      <c r="B172" s="136" t="s">
        <v>141</v>
      </c>
      <c r="C172" s="134"/>
      <c r="D172" s="135"/>
      <c r="E172" s="135"/>
      <c r="F172" s="97"/>
      <c r="G172" s="16"/>
      <c r="H172" s="23"/>
      <c r="I172" s="23"/>
      <c r="J172" s="23"/>
      <c r="K172" s="23"/>
      <c r="L172" s="23"/>
    </row>
    <row r="173" spans="1:12" s="24" customFormat="1" ht="25.5" x14ac:dyDescent="0.2">
      <c r="A173" s="126">
        <v>2.1</v>
      </c>
      <c r="B173" s="136" t="s">
        <v>142</v>
      </c>
      <c r="C173" s="134"/>
      <c r="D173" s="135"/>
      <c r="E173" s="135"/>
      <c r="F173" s="97">
        <f>+ROUND((E173*C173),2)</f>
        <v>0</v>
      </c>
      <c r="G173" s="16"/>
      <c r="H173" s="23"/>
      <c r="I173" s="23"/>
      <c r="J173" s="23"/>
      <c r="K173" s="23"/>
      <c r="L173" s="23"/>
    </row>
    <row r="174" spans="1:12" s="24" customFormat="1" ht="13.5" customHeight="1" x14ac:dyDescent="0.2">
      <c r="A174" s="129">
        <v>2.2000000000000002</v>
      </c>
      <c r="B174" s="138" t="s">
        <v>143</v>
      </c>
      <c r="C174" s="139">
        <v>81.569999999999993</v>
      </c>
      <c r="D174" s="140" t="s">
        <v>144</v>
      </c>
      <c r="E174" s="140">
        <v>103.34</v>
      </c>
      <c r="F174" s="141">
        <f>+ROUND((E174*C174),2)</f>
        <v>8429.44</v>
      </c>
      <c r="G174" s="16"/>
      <c r="H174" s="23"/>
      <c r="I174" s="23"/>
      <c r="J174" s="23"/>
      <c r="K174" s="23"/>
      <c r="L174" s="23"/>
    </row>
    <row r="175" spans="1:12" s="24" customFormat="1" x14ac:dyDescent="0.2">
      <c r="A175" s="126">
        <v>2.2999999999999998</v>
      </c>
      <c r="B175" s="2" t="s">
        <v>145</v>
      </c>
      <c r="C175" s="134">
        <v>56.61</v>
      </c>
      <c r="D175" s="135" t="s">
        <v>105</v>
      </c>
      <c r="E175" s="135">
        <v>123.34</v>
      </c>
      <c r="F175" s="97">
        <f>+ROUND((E175*C175),2)</f>
        <v>6982.28</v>
      </c>
      <c r="G175" s="16"/>
      <c r="H175" s="23"/>
      <c r="I175" s="23"/>
      <c r="J175" s="23"/>
      <c r="K175" s="23"/>
      <c r="L175" s="23"/>
    </row>
    <row r="176" spans="1:12" s="24" customFormat="1" x14ac:dyDescent="0.2">
      <c r="A176" s="126">
        <v>2.4</v>
      </c>
      <c r="B176" s="2" t="s">
        <v>146</v>
      </c>
      <c r="C176" s="134">
        <v>81.569999999999993</v>
      </c>
      <c r="D176" s="135" t="s">
        <v>105</v>
      </c>
      <c r="E176" s="135">
        <v>235.26</v>
      </c>
      <c r="F176" s="97">
        <f>+ROUND((E176*C176),2)</f>
        <v>19190.16</v>
      </c>
      <c r="G176" s="16"/>
      <c r="H176" s="23"/>
      <c r="I176" s="23"/>
      <c r="J176" s="23"/>
      <c r="K176" s="23"/>
      <c r="L176" s="23"/>
    </row>
    <row r="177" spans="1:12" s="24" customFormat="1" x14ac:dyDescent="0.2">
      <c r="A177" s="126">
        <v>2.5</v>
      </c>
      <c r="B177" s="2" t="s">
        <v>147</v>
      </c>
      <c r="C177" s="134">
        <v>56.61</v>
      </c>
      <c r="D177" s="135" t="s">
        <v>105</v>
      </c>
      <c r="E177" s="135">
        <v>255.26</v>
      </c>
      <c r="F177" s="97">
        <f>+ROUND((E177*C177),2)</f>
        <v>14450.27</v>
      </c>
      <c r="G177" s="16"/>
      <c r="H177" s="23"/>
      <c r="I177" s="23"/>
      <c r="J177" s="23"/>
      <c r="K177" s="23"/>
      <c r="L177" s="23"/>
    </row>
    <row r="178" spans="1:12" s="24" customFormat="1" x14ac:dyDescent="0.2">
      <c r="A178" s="126"/>
      <c r="B178" s="2"/>
      <c r="C178" s="134"/>
      <c r="D178" s="135"/>
      <c r="E178" s="135"/>
      <c r="F178" s="97"/>
      <c r="G178" s="16"/>
      <c r="H178" s="23"/>
      <c r="I178" s="23"/>
      <c r="J178" s="23"/>
      <c r="K178" s="23"/>
      <c r="L178" s="23"/>
    </row>
    <row r="179" spans="1:12" s="24" customFormat="1" x14ac:dyDescent="0.2">
      <c r="A179" s="124" t="s">
        <v>148</v>
      </c>
      <c r="B179" s="136" t="s">
        <v>149</v>
      </c>
      <c r="C179" s="134"/>
      <c r="D179" s="135"/>
      <c r="E179" s="135"/>
      <c r="F179" s="97"/>
      <c r="G179" s="16"/>
      <c r="H179" s="23"/>
      <c r="I179" s="23"/>
      <c r="J179" s="23"/>
      <c r="K179" s="23"/>
      <c r="L179" s="23"/>
    </row>
    <row r="180" spans="1:12" s="24" customFormat="1" x14ac:dyDescent="0.2">
      <c r="A180" s="125">
        <v>1</v>
      </c>
      <c r="B180" s="136" t="s">
        <v>150</v>
      </c>
      <c r="C180" s="134"/>
      <c r="D180" s="135"/>
      <c r="E180" s="135"/>
      <c r="F180" s="97"/>
      <c r="G180" s="16"/>
      <c r="H180" s="23"/>
      <c r="I180" s="23"/>
      <c r="J180" s="23"/>
      <c r="K180" s="23"/>
      <c r="L180" s="23"/>
    </row>
    <row r="181" spans="1:12" s="24" customFormat="1" x14ac:dyDescent="0.2">
      <c r="A181" s="126">
        <v>1.1000000000000001</v>
      </c>
      <c r="B181" s="2" t="s">
        <v>151</v>
      </c>
      <c r="C181" s="134">
        <v>32</v>
      </c>
      <c r="D181" s="135" t="s">
        <v>7</v>
      </c>
      <c r="E181" s="135">
        <v>3920.36</v>
      </c>
      <c r="F181" s="97">
        <f>+ROUND((E181*C181),2)</f>
        <v>125451.52</v>
      </c>
      <c r="G181" s="16"/>
      <c r="H181" s="23"/>
      <c r="I181" s="23"/>
      <c r="J181" s="23"/>
      <c r="K181" s="23"/>
      <c r="L181" s="23"/>
    </row>
    <row r="182" spans="1:12" s="24" customFormat="1" x14ac:dyDescent="0.2">
      <c r="A182" s="128"/>
      <c r="B182" s="2"/>
      <c r="C182" s="134"/>
      <c r="D182" s="135"/>
      <c r="E182" s="135"/>
      <c r="F182" s="97">
        <f>+ROUND((E182*C182),2)</f>
        <v>0</v>
      </c>
      <c r="G182" s="16"/>
      <c r="H182" s="23"/>
      <c r="I182" s="23"/>
      <c r="J182" s="23"/>
      <c r="K182" s="23"/>
      <c r="L182" s="23"/>
    </row>
    <row r="183" spans="1:12" s="24" customFormat="1" x14ac:dyDescent="0.2">
      <c r="A183" s="126">
        <v>1.2</v>
      </c>
      <c r="B183" s="2" t="s">
        <v>152</v>
      </c>
      <c r="C183" s="146">
        <v>25</v>
      </c>
      <c r="D183" s="135" t="s">
        <v>6</v>
      </c>
      <c r="E183" s="135">
        <v>411.77</v>
      </c>
      <c r="F183" s="97">
        <f>+ROUND((E183*C183),2)</f>
        <v>10294.25</v>
      </c>
      <c r="G183" s="16"/>
      <c r="H183" s="23"/>
      <c r="I183" s="23"/>
      <c r="J183" s="23"/>
      <c r="K183" s="23"/>
      <c r="L183" s="23"/>
    </row>
    <row r="184" spans="1:12" s="24" customFormat="1" x14ac:dyDescent="0.2">
      <c r="A184" s="126">
        <v>1.3</v>
      </c>
      <c r="B184" s="2" t="s">
        <v>153</v>
      </c>
      <c r="C184" s="146">
        <v>5</v>
      </c>
      <c r="D184" s="135" t="s">
        <v>6</v>
      </c>
      <c r="E184" s="135">
        <v>7125.36</v>
      </c>
      <c r="F184" s="97">
        <f>ROUND(C184*E184,2)</f>
        <v>35626.800000000003</v>
      </c>
      <c r="G184" s="16"/>
      <c r="H184" s="23"/>
      <c r="I184" s="23"/>
      <c r="J184" s="23"/>
      <c r="K184" s="23"/>
      <c r="L184" s="23"/>
    </row>
    <row r="185" spans="1:12" s="24" customFormat="1" x14ac:dyDescent="0.2">
      <c r="A185" s="126">
        <v>1.4</v>
      </c>
      <c r="B185" s="2" t="s">
        <v>154</v>
      </c>
      <c r="C185" s="146">
        <v>1</v>
      </c>
      <c r="D185" s="135" t="s">
        <v>6</v>
      </c>
      <c r="E185" s="135">
        <v>27140.51</v>
      </c>
      <c r="F185" s="97">
        <f>ROUND(C185*E185,2)</f>
        <v>27140.51</v>
      </c>
      <c r="G185" s="16"/>
      <c r="H185" s="23"/>
      <c r="I185" s="23"/>
      <c r="J185" s="23"/>
      <c r="K185" s="23"/>
      <c r="L185" s="23"/>
    </row>
    <row r="186" spans="1:12" s="24" customFormat="1" x14ac:dyDescent="0.2">
      <c r="A186" s="131"/>
      <c r="B186" s="2"/>
      <c r="C186" s="147"/>
      <c r="D186" s="148"/>
      <c r="E186" s="148"/>
      <c r="F186" s="149">
        <f>+C186*E186</f>
        <v>0</v>
      </c>
      <c r="G186" s="16"/>
      <c r="H186" s="23"/>
      <c r="I186" s="23"/>
      <c r="J186" s="23"/>
      <c r="K186" s="23"/>
      <c r="L186" s="23"/>
    </row>
    <row r="187" spans="1:12" s="24" customFormat="1" x14ac:dyDescent="0.2">
      <c r="A187" s="125">
        <v>2</v>
      </c>
      <c r="B187" s="2" t="s">
        <v>155</v>
      </c>
      <c r="C187" s="146">
        <v>1</v>
      </c>
      <c r="D187" s="135" t="s">
        <v>6</v>
      </c>
      <c r="E187" s="135">
        <v>30000</v>
      </c>
      <c r="F187" s="149">
        <f>+C187*E187</f>
        <v>30000</v>
      </c>
      <c r="G187" s="16"/>
      <c r="H187" s="23"/>
      <c r="I187" s="23"/>
      <c r="J187" s="23"/>
      <c r="K187" s="23"/>
      <c r="L187" s="23"/>
    </row>
    <row r="188" spans="1:12" s="24" customFormat="1" x14ac:dyDescent="0.2">
      <c r="A188" s="126">
        <v>2.1</v>
      </c>
      <c r="B188" s="2" t="s">
        <v>156</v>
      </c>
      <c r="C188" s="146">
        <v>1</v>
      </c>
      <c r="D188" s="135" t="s">
        <v>157</v>
      </c>
      <c r="E188" s="135">
        <v>40000</v>
      </c>
      <c r="F188" s="149">
        <f>+C188*E188</f>
        <v>40000</v>
      </c>
      <c r="G188" s="16"/>
      <c r="H188" s="23"/>
      <c r="I188" s="23"/>
      <c r="J188" s="23"/>
      <c r="K188" s="23"/>
      <c r="L188" s="23"/>
    </row>
    <row r="189" spans="1:12" s="24" customFormat="1" x14ac:dyDescent="0.2">
      <c r="A189" s="126">
        <v>2.2000000000000002</v>
      </c>
      <c r="B189" s="2" t="s">
        <v>158</v>
      </c>
      <c r="C189" s="146">
        <v>1</v>
      </c>
      <c r="D189" s="135" t="s">
        <v>6</v>
      </c>
      <c r="E189" s="135">
        <v>8500</v>
      </c>
      <c r="F189" s="149">
        <f>+C189*E189</f>
        <v>8500</v>
      </c>
      <c r="G189" s="16"/>
      <c r="H189" s="23"/>
      <c r="I189" s="23"/>
      <c r="J189" s="23"/>
      <c r="K189" s="23"/>
      <c r="L189" s="23"/>
    </row>
    <row r="190" spans="1:12" s="24" customFormat="1" x14ac:dyDescent="0.2">
      <c r="A190" s="126">
        <v>2.2999999999999998</v>
      </c>
      <c r="B190" s="2" t="s">
        <v>159</v>
      </c>
      <c r="C190" s="146">
        <v>274</v>
      </c>
      <c r="D190" s="135" t="s">
        <v>105</v>
      </c>
      <c r="E190" s="135">
        <v>90</v>
      </c>
      <c r="F190" s="149">
        <f>+C190*E190</f>
        <v>24660</v>
      </c>
      <c r="G190" s="16"/>
      <c r="H190" s="23"/>
      <c r="I190" s="23"/>
      <c r="J190" s="23"/>
      <c r="K190" s="23"/>
      <c r="L190" s="23"/>
    </row>
    <row r="191" spans="1:12" s="24" customFormat="1" x14ac:dyDescent="0.2">
      <c r="A191" s="132"/>
      <c r="B191" s="2"/>
      <c r="C191" s="146"/>
      <c r="D191" s="135"/>
      <c r="E191" s="135"/>
      <c r="F191" s="149"/>
      <c r="G191" s="16"/>
      <c r="H191" s="23"/>
      <c r="I191" s="23"/>
      <c r="J191" s="23"/>
      <c r="K191" s="23"/>
      <c r="L191" s="23"/>
    </row>
    <row r="192" spans="1:12" s="24" customFormat="1" x14ac:dyDescent="0.2">
      <c r="A192" s="127">
        <v>3</v>
      </c>
      <c r="B192" s="2" t="s">
        <v>136</v>
      </c>
      <c r="C192" s="146">
        <v>1</v>
      </c>
      <c r="D192" s="135" t="s">
        <v>160</v>
      </c>
      <c r="E192" s="135">
        <v>4000</v>
      </c>
      <c r="F192" s="149">
        <f>+C192*E192</f>
        <v>4000</v>
      </c>
      <c r="G192" s="16"/>
      <c r="H192" s="23"/>
      <c r="I192" s="23"/>
      <c r="J192" s="23"/>
      <c r="K192" s="23"/>
      <c r="L192" s="23"/>
    </row>
    <row r="193" spans="1:12" s="24" customFormat="1" x14ac:dyDescent="0.2">
      <c r="A193" s="128"/>
      <c r="B193" s="2"/>
      <c r="C193" s="134"/>
      <c r="D193" s="135"/>
      <c r="E193" s="135"/>
      <c r="F193" s="97"/>
      <c r="G193" s="16"/>
      <c r="H193" s="23"/>
      <c r="I193" s="23"/>
      <c r="J193" s="23"/>
      <c r="K193" s="23"/>
      <c r="L193" s="23"/>
    </row>
    <row r="194" spans="1:12" s="24" customFormat="1" x14ac:dyDescent="0.2">
      <c r="A194" s="36"/>
      <c r="B194" s="37" t="s">
        <v>161</v>
      </c>
      <c r="C194" s="38"/>
      <c r="D194" s="39"/>
      <c r="E194" s="88"/>
      <c r="F194" s="40">
        <f>SUM(F145:F192)</f>
        <v>446819.37</v>
      </c>
      <c r="G194" s="16"/>
      <c r="H194" s="23"/>
      <c r="I194" s="23"/>
      <c r="J194" s="23"/>
      <c r="K194" s="23"/>
      <c r="L194" s="23"/>
    </row>
    <row r="195" spans="1:12" s="24" customFormat="1" x14ac:dyDescent="0.2">
      <c r="A195" s="128"/>
      <c r="B195" s="2"/>
      <c r="C195" s="134"/>
      <c r="D195" s="135"/>
      <c r="E195" s="135"/>
      <c r="F195" s="97"/>
      <c r="G195" s="16"/>
      <c r="H195" s="23"/>
      <c r="I195" s="23"/>
      <c r="J195" s="23"/>
      <c r="K195" s="23"/>
      <c r="L195" s="23"/>
    </row>
    <row r="196" spans="1:12" s="24" customFormat="1" x14ac:dyDescent="0.2">
      <c r="A196" s="124" t="s">
        <v>8</v>
      </c>
      <c r="B196" s="136" t="s">
        <v>162</v>
      </c>
      <c r="C196" s="134"/>
      <c r="D196" s="135"/>
      <c r="E196" s="135"/>
      <c r="F196" s="97"/>
      <c r="G196" s="16"/>
      <c r="H196" s="23"/>
      <c r="I196" s="23"/>
      <c r="J196" s="23"/>
      <c r="K196" s="23"/>
      <c r="L196" s="23"/>
    </row>
    <row r="197" spans="1:12" s="24" customFormat="1" ht="63.75" x14ac:dyDescent="0.2">
      <c r="A197" s="127">
        <v>1</v>
      </c>
      <c r="B197" s="2" t="s">
        <v>163</v>
      </c>
      <c r="C197" s="134">
        <v>1</v>
      </c>
      <c r="D197" s="135" t="s">
        <v>0</v>
      </c>
      <c r="E197" s="135">
        <v>41497.22</v>
      </c>
      <c r="F197" s="97">
        <f>ROUND(C197*E197,2)</f>
        <v>41497.22</v>
      </c>
      <c r="G197" s="16"/>
      <c r="H197" s="23"/>
      <c r="I197" s="23"/>
      <c r="J197" s="23"/>
      <c r="K197" s="23"/>
      <c r="L197" s="23"/>
    </row>
    <row r="198" spans="1:12" s="24" customFormat="1" ht="38.25" x14ac:dyDescent="0.2">
      <c r="A198" s="127">
        <v>2</v>
      </c>
      <c r="B198" s="2" t="s">
        <v>164</v>
      </c>
      <c r="C198" s="134">
        <v>4</v>
      </c>
      <c r="D198" s="135" t="s">
        <v>165</v>
      </c>
      <c r="E198" s="135">
        <v>40000</v>
      </c>
      <c r="F198" s="97">
        <f>ROUND(C198*E198,2)</f>
        <v>160000</v>
      </c>
      <c r="G198" s="16"/>
      <c r="H198" s="23"/>
      <c r="I198" s="23"/>
      <c r="J198" s="23"/>
      <c r="K198" s="23"/>
      <c r="L198" s="23"/>
    </row>
    <row r="199" spans="1:12" s="24" customFormat="1" x14ac:dyDescent="0.2">
      <c r="A199" s="36"/>
      <c r="B199" s="37" t="s">
        <v>166</v>
      </c>
      <c r="C199" s="38"/>
      <c r="D199" s="39"/>
      <c r="E199" s="88"/>
      <c r="F199" s="40">
        <f>SUM(F197:F198)</f>
        <v>201497.22</v>
      </c>
      <c r="G199" s="16"/>
      <c r="H199" s="23"/>
      <c r="I199" s="23"/>
      <c r="J199" s="23"/>
      <c r="K199" s="23"/>
      <c r="L199" s="23"/>
    </row>
    <row r="200" spans="1:12" s="24" customFormat="1" x14ac:dyDescent="0.2">
      <c r="A200" s="128"/>
      <c r="B200" s="2"/>
      <c r="C200" s="97"/>
      <c r="D200" s="137"/>
      <c r="E200" s="137"/>
      <c r="F200" s="97"/>
      <c r="G200" s="16"/>
      <c r="H200" s="23"/>
      <c r="I200" s="23"/>
      <c r="J200" s="23"/>
      <c r="K200" s="23"/>
      <c r="L200" s="23"/>
    </row>
    <row r="201" spans="1:12" s="24" customFormat="1" x14ac:dyDescent="0.2">
      <c r="A201" s="36"/>
      <c r="B201" s="37" t="s">
        <v>26</v>
      </c>
      <c r="C201" s="38"/>
      <c r="D201" s="39"/>
      <c r="E201" s="88"/>
      <c r="F201" s="40">
        <f>F199+F194+F140+F28</f>
        <v>15350687.351600004</v>
      </c>
      <c r="G201" s="16"/>
      <c r="H201" s="23"/>
      <c r="I201" s="23"/>
      <c r="J201" s="23"/>
      <c r="K201" s="23"/>
      <c r="L201" s="23"/>
    </row>
    <row r="202" spans="1:12" s="47" customFormat="1" x14ac:dyDescent="0.2">
      <c r="A202" s="26"/>
      <c r="B202" s="41"/>
      <c r="C202" s="29"/>
      <c r="D202" s="19"/>
      <c r="E202" s="19"/>
      <c r="F202" s="43"/>
      <c r="G202" s="16"/>
      <c r="H202" s="44"/>
      <c r="I202" s="44"/>
      <c r="J202" s="44"/>
      <c r="K202" s="44"/>
      <c r="L202" s="44"/>
    </row>
    <row r="203" spans="1:12" s="47" customFormat="1" ht="25.5" x14ac:dyDescent="0.2">
      <c r="A203" s="26"/>
      <c r="B203" s="48" t="s">
        <v>211</v>
      </c>
      <c r="C203" s="29"/>
      <c r="D203" s="19"/>
      <c r="E203" s="19"/>
      <c r="F203" s="43"/>
      <c r="G203" s="16"/>
      <c r="H203" s="44"/>
      <c r="I203" s="44"/>
      <c r="J203" s="44"/>
      <c r="K203" s="44"/>
      <c r="L203" s="44"/>
    </row>
    <row r="204" spans="1:12" s="47" customFormat="1" x14ac:dyDescent="0.2">
      <c r="A204" s="26"/>
      <c r="B204" s="41"/>
      <c r="C204" s="29"/>
      <c r="D204" s="19"/>
      <c r="E204" s="19"/>
      <c r="F204" s="43"/>
      <c r="G204" s="16"/>
      <c r="H204" s="44"/>
      <c r="I204" s="44"/>
      <c r="J204" s="44"/>
      <c r="K204" s="44"/>
      <c r="L204" s="44"/>
    </row>
    <row r="205" spans="1:12" s="24" customFormat="1" x14ac:dyDescent="0.2">
      <c r="A205" s="52"/>
      <c r="B205" s="41" t="s">
        <v>225</v>
      </c>
      <c r="C205" s="33"/>
      <c r="D205" s="32"/>
      <c r="E205" s="42"/>
      <c r="F205" s="53"/>
      <c r="G205" s="16"/>
      <c r="H205" s="23"/>
      <c r="I205" s="23"/>
      <c r="J205" s="23"/>
      <c r="K205" s="23"/>
      <c r="L205" s="23"/>
    </row>
    <row r="206" spans="1:12" s="24" customFormat="1" x14ac:dyDescent="0.2">
      <c r="A206" s="52"/>
      <c r="B206" s="41"/>
      <c r="C206" s="33"/>
      <c r="D206" s="32"/>
      <c r="E206" s="42"/>
      <c r="F206" s="53"/>
      <c r="G206" s="16"/>
      <c r="H206" s="23"/>
      <c r="I206" s="23"/>
      <c r="J206" s="23"/>
      <c r="K206" s="23"/>
      <c r="L206" s="23"/>
    </row>
    <row r="207" spans="1:12" s="24" customFormat="1" ht="25.5" x14ac:dyDescent="0.2">
      <c r="A207" s="124" t="s">
        <v>11</v>
      </c>
      <c r="B207" s="136" t="s">
        <v>226</v>
      </c>
      <c r="C207" s="33"/>
      <c r="D207" s="32"/>
      <c r="E207" s="42"/>
      <c r="F207" s="53"/>
      <c r="G207" s="16"/>
      <c r="H207" s="23"/>
      <c r="I207" s="23"/>
      <c r="J207" s="23"/>
      <c r="K207" s="23"/>
      <c r="L207" s="23"/>
    </row>
    <row r="208" spans="1:12" s="24" customFormat="1" x14ac:dyDescent="0.2">
      <c r="A208" s="52"/>
      <c r="B208" s="41"/>
      <c r="C208" s="33"/>
      <c r="D208" s="32"/>
      <c r="E208" s="42"/>
      <c r="F208" s="53"/>
      <c r="G208" s="16"/>
      <c r="H208" s="23"/>
      <c r="I208" s="23"/>
      <c r="J208" s="23"/>
      <c r="K208" s="23"/>
      <c r="L208" s="23"/>
    </row>
    <row r="209" spans="1:12" s="24" customFormat="1" ht="25.5" x14ac:dyDescent="0.2">
      <c r="A209" s="125">
        <v>6</v>
      </c>
      <c r="B209" s="136" t="s">
        <v>14</v>
      </c>
      <c r="C209" s="33"/>
      <c r="D209" s="32"/>
      <c r="E209" s="42"/>
      <c r="F209" s="53"/>
      <c r="G209" s="16"/>
      <c r="H209" s="23"/>
      <c r="I209" s="23"/>
      <c r="J209" s="23"/>
      <c r="K209" s="23"/>
      <c r="L209" s="23"/>
    </row>
    <row r="210" spans="1:12" s="24" customFormat="1" x14ac:dyDescent="0.2">
      <c r="A210" s="52"/>
      <c r="B210" s="41"/>
      <c r="C210" s="33"/>
      <c r="D210" s="32"/>
      <c r="E210" s="42"/>
      <c r="F210" s="53"/>
      <c r="G210" s="16"/>
      <c r="H210" s="23"/>
      <c r="I210" s="23"/>
      <c r="J210" s="23"/>
      <c r="K210" s="23"/>
      <c r="L210" s="23"/>
    </row>
    <row r="211" spans="1:12" s="16" customFormat="1" ht="25.5" x14ac:dyDescent="0.2">
      <c r="A211" s="130">
        <v>6.5</v>
      </c>
      <c r="B211" s="2" t="s">
        <v>59</v>
      </c>
      <c r="C211" s="142">
        <v>4</v>
      </c>
      <c r="D211" s="143" t="s">
        <v>0</v>
      </c>
      <c r="E211" s="143">
        <v>1514.74</v>
      </c>
      <c r="F211" s="144">
        <f t="shared" ref="F211" si="11">ROUND(E211*C211,2)</f>
        <v>6058.96</v>
      </c>
    </row>
    <row r="212" spans="1:12" s="24" customFormat="1" x14ac:dyDescent="0.2">
      <c r="A212" s="52"/>
      <c r="B212" s="41"/>
      <c r="C212" s="33"/>
      <c r="D212" s="32"/>
      <c r="E212" s="42"/>
      <c r="F212" s="53"/>
      <c r="G212" s="16"/>
      <c r="H212" s="23"/>
      <c r="I212" s="23"/>
      <c r="J212" s="23"/>
      <c r="K212" s="23"/>
      <c r="L212" s="23"/>
    </row>
    <row r="213" spans="1:12" s="16" customFormat="1" ht="25.5" x14ac:dyDescent="0.2">
      <c r="A213" s="126">
        <v>6.6</v>
      </c>
      <c r="B213" s="2" t="s">
        <v>60</v>
      </c>
      <c r="C213" s="134">
        <v>1</v>
      </c>
      <c r="D213" s="135" t="s">
        <v>0</v>
      </c>
      <c r="E213" s="135">
        <v>2963.05</v>
      </c>
      <c r="F213" s="97">
        <f t="shared" ref="F213" si="12">ROUND(E213*C213,2)</f>
        <v>2963.05</v>
      </c>
    </row>
    <row r="214" spans="1:12" s="24" customFormat="1" x14ac:dyDescent="0.2">
      <c r="A214" s="52"/>
      <c r="B214" s="41"/>
      <c r="C214" s="33"/>
      <c r="D214" s="32"/>
      <c r="E214" s="42"/>
      <c r="F214" s="53"/>
      <c r="G214" s="16"/>
      <c r="H214" s="23"/>
      <c r="I214" s="23"/>
      <c r="J214" s="23"/>
      <c r="K214" s="23"/>
      <c r="L214" s="23"/>
    </row>
    <row r="215" spans="1:12" s="16" customFormat="1" x14ac:dyDescent="0.2">
      <c r="A215" s="128">
        <v>6.14</v>
      </c>
      <c r="B215" s="2" t="s">
        <v>69</v>
      </c>
      <c r="C215" s="134">
        <v>18</v>
      </c>
      <c r="D215" s="135" t="s">
        <v>0</v>
      </c>
      <c r="E215" s="135">
        <v>1384.48</v>
      </c>
      <c r="F215" s="97">
        <f t="shared" ref="F215" si="13">ROUND(E215*C215,2)</f>
        <v>24920.639999999999</v>
      </c>
    </row>
    <row r="216" spans="1:12" s="24" customFormat="1" x14ac:dyDescent="0.2">
      <c r="A216" s="52"/>
      <c r="B216" s="41"/>
      <c r="C216" s="33"/>
      <c r="D216" s="32"/>
      <c r="E216" s="42"/>
      <c r="F216" s="53"/>
      <c r="G216" s="16"/>
      <c r="H216" s="23"/>
      <c r="I216" s="23"/>
      <c r="J216" s="23"/>
      <c r="K216" s="23"/>
      <c r="L216" s="23"/>
    </row>
    <row r="217" spans="1:12" s="24" customFormat="1" x14ac:dyDescent="0.2">
      <c r="A217" s="125">
        <v>14</v>
      </c>
      <c r="B217" s="136" t="s">
        <v>101</v>
      </c>
      <c r="C217" s="33"/>
      <c r="D217" s="32"/>
      <c r="E217" s="42"/>
      <c r="F217" s="53"/>
      <c r="G217" s="16"/>
      <c r="H217" s="23"/>
      <c r="I217" s="23"/>
      <c r="J217" s="23"/>
      <c r="K217" s="23"/>
      <c r="L217" s="23"/>
    </row>
    <row r="218" spans="1:12" s="31" customFormat="1" ht="25.5" x14ac:dyDescent="0.2">
      <c r="A218" s="126">
        <v>14.5</v>
      </c>
      <c r="B218" s="2" t="s">
        <v>107</v>
      </c>
      <c r="C218" s="134">
        <v>230.57</v>
      </c>
      <c r="D218" s="135" t="s">
        <v>5</v>
      </c>
      <c r="E218" s="135">
        <v>741.63</v>
      </c>
      <c r="F218" s="97">
        <f t="shared" ref="F218" si="14">ROUND(C218*E218,2)</f>
        <v>170997.63</v>
      </c>
      <c r="G218" s="16"/>
      <c r="H218" s="30"/>
      <c r="I218" s="30"/>
      <c r="J218" s="30"/>
      <c r="K218" s="30"/>
      <c r="L218" s="30"/>
    </row>
    <row r="219" spans="1:12" s="24" customFormat="1" x14ac:dyDescent="0.2">
      <c r="A219" s="52"/>
      <c r="B219" s="41"/>
      <c r="C219" s="33"/>
      <c r="D219" s="32"/>
      <c r="E219" s="42"/>
      <c r="F219" s="53"/>
      <c r="G219" s="16"/>
      <c r="H219" s="23"/>
      <c r="I219" s="23"/>
      <c r="J219" s="23"/>
      <c r="K219" s="23"/>
      <c r="L219" s="23"/>
    </row>
    <row r="220" spans="1:12" s="47" customFormat="1" x14ac:dyDescent="0.2">
      <c r="A220" s="157"/>
      <c r="B220" s="158" t="s">
        <v>189</v>
      </c>
      <c r="C220" s="159"/>
      <c r="D220" s="160"/>
      <c r="E220" s="161"/>
      <c r="F220" s="162">
        <f>SUM(F211:F219)</f>
        <v>204940.28</v>
      </c>
      <c r="G220" s="16"/>
      <c r="H220" s="44"/>
      <c r="I220" s="44"/>
      <c r="J220" s="44"/>
      <c r="K220" s="44"/>
      <c r="L220" s="44"/>
    </row>
    <row r="221" spans="1:12" s="24" customFormat="1" x14ac:dyDescent="0.2">
      <c r="A221" s="52"/>
      <c r="B221" s="41"/>
      <c r="C221" s="33"/>
      <c r="D221" s="32"/>
      <c r="E221" s="42"/>
      <c r="F221" s="53"/>
      <c r="G221" s="16"/>
      <c r="H221" s="23"/>
      <c r="I221" s="23"/>
      <c r="J221" s="23"/>
      <c r="K221" s="23"/>
      <c r="L221" s="23"/>
    </row>
    <row r="222" spans="1:12" s="24" customFormat="1" x14ac:dyDescent="0.2">
      <c r="A222" s="49"/>
      <c r="B222" s="37" t="s">
        <v>227</v>
      </c>
      <c r="C222" s="50"/>
      <c r="D222" s="39"/>
      <c r="E222" s="89"/>
      <c r="F222" s="57">
        <f>+F220</f>
        <v>204940.28</v>
      </c>
      <c r="G222" s="16"/>
      <c r="H222" s="23"/>
      <c r="I222" s="23"/>
      <c r="J222" s="23"/>
      <c r="K222" s="23"/>
      <c r="L222" s="23"/>
    </row>
    <row r="223" spans="1:12" s="24" customFormat="1" x14ac:dyDescent="0.2">
      <c r="A223" s="52"/>
      <c r="B223" s="41"/>
      <c r="C223" s="33"/>
      <c r="D223" s="32"/>
      <c r="E223" s="42"/>
      <c r="F223" s="53"/>
      <c r="G223" s="16"/>
      <c r="H223" s="23"/>
      <c r="I223" s="23"/>
      <c r="J223" s="23"/>
      <c r="K223" s="23"/>
      <c r="L223" s="23"/>
    </row>
    <row r="224" spans="1:12" s="24" customFormat="1" x14ac:dyDescent="0.2">
      <c r="A224" s="52"/>
      <c r="B224" s="41"/>
      <c r="C224" s="33"/>
      <c r="D224" s="32"/>
      <c r="E224" s="42"/>
      <c r="F224" s="53"/>
      <c r="G224" s="16"/>
      <c r="H224" s="23"/>
      <c r="I224" s="23"/>
      <c r="J224" s="23"/>
      <c r="K224" s="23"/>
      <c r="L224" s="23"/>
    </row>
    <row r="225" spans="1:12" s="47" customFormat="1" x14ac:dyDescent="0.2">
      <c r="A225" s="26"/>
      <c r="B225" s="41" t="s">
        <v>234</v>
      </c>
      <c r="C225" s="29"/>
      <c r="D225" s="19"/>
      <c r="E225" s="19"/>
      <c r="F225" s="43"/>
      <c r="G225" s="16"/>
      <c r="H225" s="44"/>
      <c r="I225" s="44"/>
      <c r="J225" s="44"/>
      <c r="K225" s="44"/>
      <c r="L225" s="44"/>
    </row>
    <row r="226" spans="1:12" s="47" customFormat="1" x14ac:dyDescent="0.2">
      <c r="A226" s="26"/>
      <c r="B226" s="41"/>
      <c r="C226" s="29"/>
      <c r="D226" s="19"/>
      <c r="E226" s="19"/>
      <c r="F226" s="43"/>
      <c r="G226" s="16"/>
      <c r="H226" s="44"/>
      <c r="I226" s="44"/>
      <c r="J226" s="44"/>
      <c r="K226" s="44"/>
      <c r="L226" s="44"/>
    </row>
    <row r="227" spans="1:12" s="47" customFormat="1" x14ac:dyDescent="0.2">
      <c r="A227" s="17" t="s">
        <v>190</v>
      </c>
      <c r="B227" s="18" t="s">
        <v>212</v>
      </c>
      <c r="C227" s="29"/>
      <c r="D227" s="19"/>
      <c r="E227" s="19"/>
      <c r="F227" s="43"/>
      <c r="G227" s="16"/>
      <c r="H227" s="44"/>
      <c r="I227" s="44"/>
      <c r="J227" s="44"/>
      <c r="K227" s="44"/>
      <c r="L227" s="44"/>
    </row>
    <row r="228" spans="1:12" s="47" customFormat="1" x14ac:dyDescent="0.2">
      <c r="A228" s="26"/>
      <c r="B228" s="41"/>
      <c r="C228" s="29"/>
      <c r="D228" s="19"/>
      <c r="E228" s="19"/>
      <c r="F228" s="43"/>
      <c r="G228" s="16"/>
      <c r="H228" s="44"/>
      <c r="I228" s="44"/>
      <c r="J228" s="44"/>
      <c r="K228" s="44"/>
      <c r="L228" s="44"/>
    </row>
    <row r="229" spans="1:12" s="47" customFormat="1" x14ac:dyDescent="0.2">
      <c r="A229" s="20"/>
      <c r="B229" s="21"/>
      <c r="C229" s="29"/>
      <c r="D229" s="19"/>
      <c r="E229" s="19"/>
      <c r="F229" s="43"/>
      <c r="G229" s="16"/>
      <c r="H229" s="44"/>
      <c r="I229" s="44"/>
      <c r="J229" s="44"/>
      <c r="K229" s="44"/>
      <c r="L229" s="44"/>
    </row>
    <row r="230" spans="1:12" s="47" customFormat="1" x14ac:dyDescent="0.2">
      <c r="A230" s="20">
        <v>1</v>
      </c>
      <c r="B230" s="21" t="s">
        <v>213</v>
      </c>
      <c r="C230" s="29"/>
      <c r="D230" s="19"/>
      <c r="E230" s="19"/>
      <c r="F230" s="43"/>
      <c r="G230" s="16"/>
      <c r="H230" s="44"/>
      <c r="I230" s="44"/>
      <c r="J230" s="44"/>
      <c r="K230" s="44"/>
      <c r="L230" s="44"/>
    </row>
    <row r="231" spans="1:12" s="55" customFormat="1" x14ac:dyDescent="0.2">
      <c r="A231" s="26"/>
      <c r="B231" s="25"/>
      <c r="C231" s="32"/>
      <c r="D231" s="35"/>
      <c r="E231" s="32"/>
      <c r="F231" s="56"/>
      <c r="G231" s="16"/>
      <c r="H231" s="54"/>
      <c r="I231" s="54"/>
      <c r="J231" s="54"/>
      <c r="K231" s="54"/>
      <c r="L231" s="54"/>
    </row>
    <row r="232" spans="1:12" s="55" customFormat="1" ht="25.5" x14ac:dyDescent="0.2">
      <c r="A232" s="96">
        <v>1.1000000000000001</v>
      </c>
      <c r="B232" s="25" t="s">
        <v>214</v>
      </c>
      <c r="C232" s="32">
        <v>3</v>
      </c>
      <c r="D232" s="35" t="s">
        <v>0</v>
      </c>
      <c r="E232" s="32">
        <v>55000</v>
      </c>
      <c r="F232" s="97">
        <f>ROUND(C232*E232,2)</f>
        <v>165000</v>
      </c>
      <c r="G232" s="16"/>
      <c r="H232" s="54"/>
      <c r="I232" s="54"/>
      <c r="J232" s="54"/>
      <c r="K232" s="54"/>
      <c r="L232" s="54"/>
    </row>
    <row r="233" spans="1:12" s="55" customFormat="1" x14ac:dyDescent="0.2">
      <c r="A233" s="26"/>
      <c r="B233" s="25"/>
      <c r="C233" s="32"/>
      <c r="D233" s="35"/>
      <c r="E233" s="32"/>
      <c r="F233" s="56"/>
      <c r="G233" s="16"/>
      <c r="H233" s="54"/>
      <c r="I233" s="54"/>
      <c r="J233" s="54"/>
      <c r="K233" s="54"/>
      <c r="L233" s="54"/>
    </row>
    <row r="234" spans="1:12" s="55" customFormat="1" x14ac:dyDescent="0.2">
      <c r="A234" s="20">
        <v>2</v>
      </c>
      <c r="B234" s="34" t="s">
        <v>217</v>
      </c>
      <c r="C234" s="32"/>
      <c r="D234" s="35"/>
      <c r="E234" s="32"/>
      <c r="F234" s="56"/>
      <c r="G234" s="16"/>
      <c r="H234" s="54"/>
      <c r="I234" s="54"/>
      <c r="J234" s="54"/>
      <c r="K234" s="54"/>
      <c r="L234" s="54"/>
    </row>
    <row r="235" spans="1:12" s="55" customFormat="1" ht="38.25" x14ac:dyDescent="0.2">
      <c r="A235" s="96">
        <v>2.1</v>
      </c>
      <c r="B235" s="25" t="s">
        <v>215</v>
      </c>
      <c r="C235" s="32">
        <v>1</v>
      </c>
      <c r="D235" s="35" t="s">
        <v>0</v>
      </c>
      <c r="E235" s="32">
        <f>166000*1.28</f>
        <v>212480</v>
      </c>
      <c r="F235" s="97">
        <f>ROUND(C235*E235,2)</f>
        <v>212480</v>
      </c>
      <c r="G235" s="16"/>
      <c r="H235" s="54"/>
      <c r="I235" s="54"/>
      <c r="J235" s="54"/>
      <c r="K235" s="54"/>
      <c r="L235" s="54"/>
    </row>
    <row r="236" spans="1:12" s="55" customFormat="1" x14ac:dyDescent="0.2">
      <c r="A236" s="96"/>
      <c r="B236" s="25"/>
      <c r="C236" s="32"/>
      <c r="D236" s="35"/>
      <c r="E236" s="32"/>
      <c r="F236" s="56"/>
      <c r="G236" s="16">
        <f t="shared" ref="G236" si="15">+E236*0.1</f>
        <v>0</v>
      </c>
      <c r="H236" s="54"/>
      <c r="I236" s="54"/>
      <c r="J236" s="54"/>
      <c r="K236" s="54"/>
      <c r="L236" s="54"/>
    </row>
    <row r="237" spans="1:12" s="55" customFormat="1" ht="38.25" x14ac:dyDescent="0.2">
      <c r="A237" s="96">
        <v>2.2000000000000002</v>
      </c>
      <c r="B237" s="25" t="s">
        <v>216</v>
      </c>
      <c r="C237" s="32">
        <v>1</v>
      </c>
      <c r="D237" s="35" t="s">
        <v>0</v>
      </c>
      <c r="E237" s="32">
        <f>158600*1.28</f>
        <v>203008</v>
      </c>
      <c r="F237" s="97">
        <f>ROUND(C237*E237,2)</f>
        <v>203008</v>
      </c>
      <c r="G237" s="16"/>
      <c r="H237" s="54"/>
      <c r="I237" s="54"/>
      <c r="J237" s="54"/>
      <c r="K237" s="54"/>
      <c r="L237" s="54"/>
    </row>
    <row r="238" spans="1:12" s="55" customFormat="1" x14ac:dyDescent="0.2">
      <c r="A238" s="26"/>
      <c r="B238" s="25"/>
      <c r="C238" s="32"/>
      <c r="D238" s="35"/>
      <c r="E238" s="32"/>
      <c r="F238" s="56"/>
      <c r="G238" s="16"/>
      <c r="H238" s="54"/>
      <c r="I238" s="54"/>
      <c r="J238" s="54"/>
      <c r="K238" s="54"/>
      <c r="L238" s="54"/>
    </row>
    <row r="239" spans="1:12" s="47" customFormat="1" x14ac:dyDescent="0.2">
      <c r="A239" s="49"/>
      <c r="B239" s="37" t="s">
        <v>191</v>
      </c>
      <c r="C239" s="50"/>
      <c r="D239" s="39"/>
      <c r="E239" s="89"/>
      <c r="F239" s="57">
        <f>SUM(F232:F238)</f>
        <v>580488</v>
      </c>
      <c r="G239" s="16"/>
      <c r="H239" s="44"/>
      <c r="I239" s="44"/>
      <c r="J239" s="44"/>
      <c r="K239" s="44"/>
      <c r="L239" s="44"/>
    </row>
    <row r="240" spans="1:12" s="47" customFormat="1" x14ac:dyDescent="0.2">
      <c r="A240" s="26"/>
      <c r="B240" s="41"/>
      <c r="C240" s="29"/>
      <c r="D240" s="19"/>
      <c r="E240" s="19"/>
      <c r="F240" s="43"/>
      <c r="G240" s="16"/>
      <c r="H240" s="44"/>
      <c r="I240" s="44"/>
      <c r="J240" s="44"/>
      <c r="K240" s="44"/>
      <c r="L240" s="44"/>
    </row>
    <row r="241" spans="1:12" s="47" customFormat="1" x14ac:dyDescent="0.2">
      <c r="A241" s="51" t="s">
        <v>218</v>
      </c>
      <c r="B241" s="41" t="s">
        <v>219</v>
      </c>
      <c r="C241" s="29"/>
      <c r="D241" s="19"/>
      <c r="E241" s="19"/>
      <c r="F241" s="43"/>
      <c r="G241" s="16"/>
      <c r="H241" s="44"/>
      <c r="I241" s="44"/>
      <c r="J241" s="44"/>
      <c r="K241" s="44"/>
      <c r="L241" s="44"/>
    </row>
    <row r="242" spans="1:12" s="47" customFormat="1" x14ac:dyDescent="0.2">
      <c r="A242" s="26"/>
      <c r="B242" s="41"/>
      <c r="C242" s="29"/>
      <c r="D242" s="19"/>
      <c r="E242" s="19"/>
      <c r="F242" s="43"/>
      <c r="G242" s="16"/>
      <c r="H242" s="44"/>
      <c r="I242" s="44"/>
      <c r="J242" s="44"/>
      <c r="K242" s="44"/>
      <c r="L242" s="44"/>
    </row>
    <row r="243" spans="1:12" s="47" customFormat="1" x14ac:dyDescent="0.2">
      <c r="A243" s="98">
        <v>1</v>
      </c>
      <c r="B243" s="34" t="s">
        <v>220</v>
      </c>
      <c r="C243" s="29"/>
      <c r="D243" s="19"/>
      <c r="E243" s="19"/>
      <c r="F243" s="43"/>
      <c r="G243" s="16"/>
      <c r="H243" s="44"/>
      <c r="I243" s="44"/>
      <c r="J243" s="44"/>
      <c r="K243" s="44"/>
      <c r="L243" s="44"/>
    </row>
    <row r="244" spans="1:12" s="47" customFormat="1" x14ac:dyDescent="0.2">
      <c r="A244" s="96">
        <v>1.1000000000000001</v>
      </c>
      <c r="B244" s="25" t="s">
        <v>221</v>
      </c>
      <c r="C244" s="29">
        <v>50</v>
      </c>
      <c r="D244" s="19" t="s">
        <v>10</v>
      </c>
      <c r="E244" s="19">
        <v>2300</v>
      </c>
      <c r="F244" s="97">
        <f>ROUND(C244*E244,2)</f>
        <v>115000</v>
      </c>
      <c r="G244" s="16"/>
      <c r="H244" s="44"/>
      <c r="I244" s="44"/>
      <c r="J244" s="44"/>
      <c r="K244" s="44"/>
      <c r="L244" s="44"/>
    </row>
    <row r="245" spans="1:12" s="47" customFormat="1" x14ac:dyDescent="0.2">
      <c r="A245" s="26"/>
      <c r="B245" s="41"/>
      <c r="C245" s="29"/>
      <c r="D245" s="19"/>
      <c r="E245" s="19"/>
      <c r="F245" s="43"/>
      <c r="G245" s="16">
        <f t="shared" ref="G245:G252" si="16">+E245*C245</f>
        <v>0</v>
      </c>
      <c r="H245" s="44"/>
      <c r="I245" s="44"/>
      <c r="J245" s="44"/>
      <c r="K245" s="44"/>
      <c r="L245" s="44"/>
    </row>
    <row r="246" spans="1:12" s="47" customFormat="1" x14ac:dyDescent="0.2">
      <c r="A246" s="49"/>
      <c r="B246" s="37" t="s">
        <v>222</v>
      </c>
      <c r="C246" s="50"/>
      <c r="D246" s="39"/>
      <c r="E246" s="89"/>
      <c r="F246" s="57">
        <f>SUM(F244:F245)</f>
        <v>115000</v>
      </c>
      <c r="G246" s="16">
        <f t="shared" si="16"/>
        <v>0</v>
      </c>
      <c r="H246" s="44"/>
      <c r="I246" s="44"/>
      <c r="J246" s="44"/>
      <c r="K246" s="44"/>
      <c r="L246" s="44"/>
    </row>
    <row r="247" spans="1:12" s="47" customFormat="1" x14ac:dyDescent="0.2">
      <c r="A247" s="26"/>
      <c r="B247" s="41"/>
      <c r="C247" s="29"/>
      <c r="D247" s="19"/>
      <c r="E247" s="19"/>
      <c r="F247" s="43"/>
      <c r="G247" s="16">
        <f t="shared" si="16"/>
        <v>0</v>
      </c>
      <c r="H247" s="44"/>
      <c r="I247" s="44"/>
      <c r="J247" s="44"/>
      <c r="K247" s="44"/>
      <c r="L247" s="44"/>
    </row>
    <row r="248" spans="1:12" s="24" customFormat="1" x14ac:dyDescent="0.2">
      <c r="A248" s="49"/>
      <c r="B248" s="37" t="s">
        <v>192</v>
      </c>
      <c r="C248" s="50"/>
      <c r="D248" s="39"/>
      <c r="E248" s="89"/>
      <c r="F248" s="57">
        <f>+F239+F246</f>
        <v>695488</v>
      </c>
      <c r="G248" s="16">
        <f t="shared" si="16"/>
        <v>0</v>
      </c>
      <c r="H248" s="23"/>
      <c r="I248" s="23"/>
      <c r="J248" s="23"/>
      <c r="K248" s="23"/>
      <c r="L248" s="23"/>
    </row>
    <row r="249" spans="1:12" s="59" customFormat="1" x14ac:dyDescent="0.2">
      <c r="A249" s="26"/>
      <c r="B249" s="41"/>
      <c r="C249" s="29"/>
      <c r="D249" s="19"/>
      <c r="E249" s="19"/>
      <c r="F249" s="43"/>
      <c r="G249" s="16">
        <f t="shared" si="16"/>
        <v>0</v>
      </c>
      <c r="H249" s="58"/>
      <c r="I249" s="58"/>
      <c r="J249" s="58"/>
      <c r="K249" s="58"/>
      <c r="L249" s="58"/>
    </row>
    <row r="250" spans="1:12" s="24" customFormat="1" x14ac:dyDescent="0.2">
      <c r="A250" s="49"/>
      <c r="B250" s="37" t="s">
        <v>193</v>
      </c>
      <c r="C250" s="50"/>
      <c r="D250" s="39"/>
      <c r="E250" s="89"/>
      <c r="F250" s="57">
        <f>+F248+F222</f>
        <v>900428.28</v>
      </c>
      <c r="G250" s="16">
        <f t="shared" si="16"/>
        <v>0</v>
      </c>
      <c r="H250" s="23"/>
      <c r="I250" s="23"/>
      <c r="J250" s="23"/>
      <c r="K250" s="23"/>
      <c r="L250" s="23"/>
    </row>
    <row r="251" spans="1:12" s="59" customFormat="1" x14ac:dyDescent="0.2">
      <c r="A251" s="26"/>
      <c r="B251" s="41"/>
      <c r="C251" s="29"/>
      <c r="D251" s="19"/>
      <c r="E251" s="19"/>
      <c r="F251" s="43"/>
      <c r="G251" s="16">
        <f t="shared" si="16"/>
        <v>0</v>
      </c>
      <c r="H251" s="58"/>
      <c r="I251" s="58"/>
      <c r="J251" s="58"/>
      <c r="K251" s="58"/>
      <c r="L251" s="58"/>
    </row>
    <row r="252" spans="1:12" s="65" customFormat="1" ht="25.5" x14ac:dyDescent="0.2">
      <c r="A252" s="60"/>
      <c r="B252" s="109" t="s">
        <v>235</v>
      </c>
      <c r="C252" s="61"/>
      <c r="D252" s="62"/>
      <c r="E252" s="90"/>
      <c r="F252" s="63">
        <f>+F201+F250</f>
        <v>16251115.631600004</v>
      </c>
      <c r="G252" s="16">
        <f t="shared" si="16"/>
        <v>0</v>
      </c>
      <c r="H252" s="64"/>
      <c r="I252" s="64"/>
      <c r="J252" s="64"/>
      <c r="K252" s="64"/>
      <c r="L252" s="64"/>
    </row>
    <row r="253" spans="1:12" s="65" customFormat="1" x14ac:dyDescent="0.2">
      <c r="A253" s="52"/>
      <c r="B253" s="102"/>
      <c r="C253" s="103"/>
      <c r="D253" s="32"/>
      <c r="E253" s="42"/>
      <c r="F253" s="53"/>
      <c r="G253" s="64"/>
      <c r="H253" s="64"/>
      <c r="I253" s="64"/>
      <c r="J253" s="64"/>
      <c r="K253" s="64"/>
      <c r="L253" s="64"/>
    </row>
    <row r="254" spans="1:12" s="65" customFormat="1" x14ac:dyDescent="0.2">
      <c r="A254" s="66"/>
      <c r="B254" s="102" t="s">
        <v>194</v>
      </c>
      <c r="C254" s="67"/>
      <c r="D254" s="33"/>
      <c r="E254" s="91"/>
      <c r="F254" s="68"/>
      <c r="G254" s="64"/>
      <c r="H254" s="64"/>
      <c r="I254" s="64"/>
      <c r="J254" s="64"/>
      <c r="K254" s="64"/>
      <c r="L254" s="64"/>
    </row>
    <row r="255" spans="1:12" s="65" customFormat="1" x14ac:dyDescent="0.2">
      <c r="A255" s="66"/>
      <c r="B255" s="72" t="s">
        <v>3</v>
      </c>
      <c r="C255" s="1">
        <v>0.1</v>
      </c>
      <c r="D255" s="19"/>
      <c r="E255" s="19"/>
      <c r="F255" s="68">
        <f t="shared" ref="F255:F260" si="17">+ROUND($F$252*C255,2)</f>
        <v>1625111.56</v>
      </c>
      <c r="G255" s="64"/>
      <c r="H255" s="64"/>
      <c r="I255" s="64"/>
      <c r="J255" s="64"/>
      <c r="K255" s="64"/>
      <c r="L255" s="64"/>
    </row>
    <row r="256" spans="1:12" s="65" customFormat="1" x14ac:dyDescent="0.2">
      <c r="A256" s="66"/>
      <c r="B256" s="72" t="s">
        <v>27</v>
      </c>
      <c r="C256" s="1">
        <v>0.03</v>
      </c>
      <c r="D256" s="19"/>
      <c r="E256" s="92"/>
      <c r="F256" s="68">
        <f t="shared" si="17"/>
        <v>487533.47</v>
      </c>
      <c r="G256" s="64"/>
      <c r="H256" s="64"/>
      <c r="I256" s="64"/>
      <c r="J256" s="64"/>
      <c r="K256" s="64"/>
      <c r="L256" s="64"/>
    </row>
    <row r="257" spans="1:12" s="65" customFormat="1" x14ac:dyDescent="0.2">
      <c r="A257" s="66"/>
      <c r="B257" s="72" t="s">
        <v>167</v>
      </c>
      <c r="C257" s="1">
        <v>0.04</v>
      </c>
      <c r="D257" s="19"/>
      <c r="E257" s="92"/>
      <c r="F257" s="68">
        <f t="shared" si="17"/>
        <v>650044.63</v>
      </c>
      <c r="G257" s="64"/>
      <c r="H257" s="64"/>
      <c r="I257" s="64"/>
      <c r="J257" s="64"/>
      <c r="K257" s="64"/>
      <c r="L257" s="64"/>
    </row>
    <row r="258" spans="1:12" s="65" customFormat="1" x14ac:dyDescent="0.2">
      <c r="A258" s="66"/>
      <c r="B258" s="72" t="s">
        <v>168</v>
      </c>
      <c r="C258" s="1">
        <v>0.04</v>
      </c>
      <c r="D258" s="19"/>
      <c r="E258" s="19"/>
      <c r="F258" s="68">
        <f t="shared" si="17"/>
        <v>650044.63</v>
      </c>
      <c r="G258" s="64"/>
      <c r="H258" s="64"/>
      <c r="I258" s="64"/>
      <c r="J258" s="64"/>
      <c r="K258" s="64"/>
      <c r="L258" s="64"/>
    </row>
    <row r="259" spans="1:12" s="65" customFormat="1" x14ac:dyDescent="0.2">
      <c r="A259" s="66"/>
      <c r="B259" s="72" t="s">
        <v>169</v>
      </c>
      <c r="C259" s="1">
        <v>0.05</v>
      </c>
      <c r="D259" s="19"/>
      <c r="E259" s="19"/>
      <c r="F259" s="68">
        <f t="shared" si="17"/>
        <v>812555.78</v>
      </c>
      <c r="G259" s="64"/>
      <c r="H259" s="64"/>
      <c r="I259" s="64"/>
      <c r="J259" s="64"/>
      <c r="K259" s="64"/>
      <c r="L259" s="64"/>
    </row>
    <row r="260" spans="1:12" s="65" customFormat="1" x14ac:dyDescent="0.2">
      <c r="A260" s="66"/>
      <c r="B260" s="72" t="s">
        <v>170</v>
      </c>
      <c r="C260" s="1">
        <v>0.01</v>
      </c>
      <c r="D260" s="19"/>
      <c r="E260" s="19"/>
      <c r="F260" s="68">
        <f t="shared" si="17"/>
        <v>162511.16</v>
      </c>
      <c r="G260" s="64"/>
      <c r="H260" s="64"/>
      <c r="I260" s="64"/>
      <c r="J260" s="64"/>
      <c r="K260" s="64"/>
      <c r="L260" s="64"/>
    </row>
    <row r="261" spans="1:12" s="65" customFormat="1" x14ac:dyDescent="0.2">
      <c r="A261" s="66"/>
      <c r="B261" s="72" t="s">
        <v>171</v>
      </c>
      <c r="C261" s="1">
        <v>0.18</v>
      </c>
      <c r="D261" s="19"/>
      <c r="E261" s="19"/>
      <c r="F261" s="68">
        <f>+ROUND($F$255*C261,2)</f>
        <v>292520.08</v>
      </c>
      <c r="G261" s="64"/>
      <c r="H261" s="71"/>
      <c r="I261" s="71"/>
      <c r="J261" s="71"/>
      <c r="K261" s="71"/>
      <c r="L261" s="64"/>
    </row>
    <row r="262" spans="1:12" s="65" customFormat="1" x14ac:dyDescent="0.2">
      <c r="A262" s="66"/>
      <c r="B262" s="72" t="s">
        <v>172</v>
      </c>
      <c r="C262" s="150">
        <v>1E-3</v>
      </c>
      <c r="D262" s="19"/>
      <c r="E262" s="19"/>
      <c r="F262" s="68">
        <f>+ROUND($F$252*C262,2)</f>
        <v>16251.12</v>
      </c>
      <c r="G262" s="64"/>
      <c r="H262" s="71"/>
      <c r="I262" s="71"/>
      <c r="J262" s="71"/>
      <c r="K262" s="110"/>
      <c r="L262" s="64"/>
    </row>
    <row r="263" spans="1:12" s="65" customFormat="1" ht="25.5" x14ac:dyDescent="0.2">
      <c r="A263" s="69"/>
      <c r="B263" s="99" t="s">
        <v>173</v>
      </c>
      <c r="C263" s="1">
        <v>0.1</v>
      </c>
      <c r="D263" s="70"/>
      <c r="E263" s="93">
        <v>15350687.35</v>
      </c>
      <c r="F263" s="68">
        <f>+ROUND(E263*C263,2)</f>
        <v>1535068.74</v>
      </c>
      <c r="G263" s="64"/>
      <c r="H263" s="64"/>
      <c r="I263" s="64"/>
      <c r="J263" s="64"/>
      <c r="K263" s="64"/>
      <c r="L263" s="64"/>
    </row>
    <row r="264" spans="1:12" s="65" customFormat="1" x14ac:dyDescent="0.2">
      <c r="A264" s="73"/>
      <c r="B264" s="100" t="s">
        <v>195</v>
      </c>
      <c r="C264" s="46"/>
      <c r="D264" s="45"/>
      <c r="E264" s="94"/>
      <c r="F264" s="74">
        <f>SUM(F255:F263)</f>
        <v>6231641.1700000009</v>
      </c>
      <c r="G264" s="64"/>
      <c r="H264" s="64"/>
      <c r="I264" s="64"/>
      <c r="J264" s="64"/>
      <c r="K264" s="64"/>
      <c r="L264" s="64"/>
    </row>
    <row r="265" spans="1:12" s="77" customFormat="1" x14ac:dyDescent="0.2">
      <c r="A265" s="69"/>
      <c r="B265" s="101"/>
      <c r="C265" s="75"/>
      <c r="D265" s="70"/>
      <c r="E265" s="93"/>
      <c r="F265" s="76"/>
      <c r="G265" s="58"/>
      <c r="H265" s="58"/>
      <c r="I265" s="58"/>
      <c r="J265" s="58"/>
      <c r="K265" s="58"/>
      <c r="L265" s="58"/>
    </row>
    <row r="266" spans="1:12" s="59" customFormat="1" x14ac:dyDescent="0.2">
      <c r="A266" s="151">
        <v>1</v>
      </c>
      <c r="B266" s="152" t="s">
        <v>174</v>
      </c>
      <c r="C266" s="97"/>
      <c r="D266" s="97"/>
      <c r="E266" s="97"/>
      <c r="F266" s="97"/>
      <c r="G266" s="58"/>
      <c r="H266" s="58"/>
      <c r="I266" s="58"/>
      <c r="J266" s="58"/>
      <c r="K266" s="58"/>
      <c r="L266" s="58"/>
    </row>
    <row r="267" spans="1:12" s="59" customFormat="1" x14ac:dyDescent="0.2">
      <c r="A267" s="153">
        <f>A266+0.1</f>
        <v>1.1000000000000001</v>
      </c>
      <c r="B267" s="154" t="s">
        <v>175</v>
      </c>
      <c r="C267" s="97">
        <v>1</v>
      </c>
      <c r="D267" s="137" t="s">
        <v>0</v>
      </c>
      <c r="E267" s="97">
        <v>44900</v>
      </c>
      <c r="F267" s="97">
        <f>ROUND(C267*E267,2)</f>
        <v>44900</v>
      </c>
      <c r="G267" s="58"/>
      <c r="H267" s="58"/>
      <c r="I267" s="58"/>
      <c r="J267" s="58"/>
      <c r="K267" s="58"/>
      <c r="L267" s="58"/>
    </row>
    <row r="268" spans="1:12" s="59" customFormat="1" x14ac:dyDescent="0.2">
      <c r="A268" s="153">
        <f>A267+0.1</f>
        <v>1.2000000000000002</v>
      </c>
      <c r="B268" s="154" t="s">
        <v>176</v>
      </c>
      <c r="C268" s="97">
        <v>1</v>
      </c>
      <c r="D268" s="137" t="s">
        <v>0</v>
      </c>
      <c r="E268" s="97">
        <v>92530</v>
      </c>
      <c r="F268" s="97">
        <f>ROUND(C268*E268,2)</f>
        <v>92530</v>
      </c>
      <c r="G268" s="58"/>
      <c r="H268" s="58"/>
      <c r="I268" s="58"/>
      <c r="J268" s="58"/>
      <c r="K268" s="58"/>
      <c r="L268" s="58"/>
    </row>
    <row r="269" spans="1:12" s="59" customFormat="1" x14ac:dyDescent="0.2">
      <c r="A269" s="97"/>
      <c r="B269" s="154"/>
      <c r="C269" s="97"/>
      <c r="D269" s="97"/>
      <c r="E269" s="97"/>
      <c r="F269" s="97"/>
      <c r="G269" s="58"/>
      <c r="H269" s="58"/>
      <c r="I269" s="58"/>
      <c r="J269" s="58"/>
      <c r="K269" s="58"/>
      <c r="L269" s="58"/>
    </row>
    <row r="270" spans="1:12" s="65" customFormat="1" x14ac:dyDescent="0.2">
      <c r="A270" s="73"/>
      <c r="B270" s="40" t="s">
        <v>177</v>
      </c>
      <c r="C270" s="46"/>
      <c r="D270" s="45"/>
      <c r="E270" s="94"/>
      <c r="F270" s="74">
        <f>SUM(F266:F268)</f>
        <v>137430</v>
      </c>
      <c r="G270" s="64"/>
      <c r="H270" s="64"/>
      <c r="I270" s="64"/>
      <c r="J270" s="64"/>
      <c r="K270" s="64"/>
      <c r="L270" s="64"/>
    </row>
    <row r="271" spans="1:12" s="59" customFormat="1" x14ac:dyDescent="0.2">
      <c r="A271" s="141"/>
      <c r="B271" s="141"/>
      <c r="C271" s="141"/>
      <c r="D271" s="141"/>
      <c r="E271" s="141"/>
      <c r="F271" s="141"/>
      <c r="G271" s="58"/>
      <c r="H271" s="58"/>
      <c r="I271" s="58"/>
      <c r="J271" s="58"/>
      <c r="K271" s="58"/>
      <c r="L271" s="58"/>
    </row>
    <row r="272" spans="1:12" s="59" customFormat="1" x14ac:dyDescent="0.2">
      <c r="A272" s="97"/>
      <c r="B272" s="124" t="s">
        <v>178</v>
      </c>
      <c r="C272" s="97"/>
      <c r="D272" s="97"/>
      <c r="E272" s="97"/>
      <c r="F272" s="97"/>
      <c r="G272" s="58"/>
      <c r="H272" s="58"/>
      <c r="I272" s="58"/>
      <c r="J272" s="58"/>
      <c r="K272" s="58"/>
      <c r="L272" s="58"/>
    </row>
    <row r="273" spans="1:12" s="59" customFormat="1" x14ac:dyDescent="0.2">
      <c r="A273" s="97"/>
      <c r="B273" s="128" t="s">
        <v>3</v>
      </c>
      <c r="C273" s="1">
        <v>0.1</v>
      </c>
      <c r="D273" s="155"/>
      <c r="E273" s="97"/>
      <c r="F273" s="68">
        <f>+ROUND($F$270*C273,2)</f>
        <v>13743</v>
      </c>
      <c r="G273" s="58"/>
      <c r="H273" s="58"/>
      <c r="I273" s="58"/>
      <c r="J273" s="58"/>
      <c r="K273" s="58"/>
      <c r="L273" s="58"/>
    </row>
    <row r="274" spans="1:12" s="59" customFormat="1" x14ac:dyDescent="0.2">
      <c r="A274" s="97"/>
      <c r="B274" s="128" t="s">
        <v>179</v>
      </c>
      <c r="C274" s="1">
        <v>0.05</v>
      </c>
      <c r="D274" s="155"/>
      <c r="E274" s="97"/>
      <c r="F274" s="68">
        <f>+ROUND($F$270*C274,2)</f>
        <v>6871.5</v>
      </c>
      <c r="G274" s="58"/>
      <c r="H274" s="58"/>
      <c r="I274" s="58"/>
      <c r="J274" s="58"/>
      <c r="K274" s="58"/>
      <c r="L274" s="58"/>
    </row>
    <row r="275" spans="1:12" s="59" customFormat="1" x14ac:dyDescent="0.2">
      <c r="A275" s="97"/>
      <c r="B275" s="128" t="s">
        <v>170</v>
      </c>
      <c r="C275" s="1">
        <v>0.01</v>
      </c>
      <c r="D275" s="155"/>
      <c r="E275" s="97"/>
      <c r="F275" s="68">
        <f>+ROUND($F$270*C275,2)</f>
        <v>1374.3</v>
      </c>
      <c r="G275" s="58"/>
      <c r="H275" s="58"/>
      <c r="I275" s="58"/>
      <c r="J275" s="58"/>
      <c r="K275" s="58"/>
      <c r="L275" s="58"/>
    </row>
    <row r="276" spans="1:12" s="59" customFormat="1" x14ac:dyDescent="0.2">
      <c r="A276" s="97"/>
      <c r="B276" s="128" t="s">
        <v>171</v>
      </c>
      <c r="C276" s="1">
        <v>0.18</v>
      </c>
      <c r="D276" s="155"/>
      <c r="E276" s="97"/>
      <c r="F276" s="68">
        <f>+F273*C276</f>
        <v>2473.7399999999998</v>
      </c>
      <c r="G276" s="58"/>
      <c r="H276" s="58"/>
      <c r="I276" s="58"/>
      <c r="J276" s="58"/>
      <c r="K276" s="58"/>
      <c r="L276" s="58"/>
    </row>
    <row r="277" spans="1:12" s="59" customFormat="1" x14ac:dyDescent="0.2">
      <c r="A277" s="97"/>
      <c r="B277" s="128" t="s">
        <v>180</v>
      </c>
      <c r="C277" s="150">
        <v>1E-3</v>
      </c>
      <c r="D277" s="155"/>
      <c r="E277" s="97"/>
      <c r="F277" s="68">
        <f>+ROUND($F$270*C277,2)</f>
        <v>137.43</v>
      </c>
      <c r="G277" s="58"/>
      <c r="H277" s="58"/>
      <c r="I277" s="58"/>
      <c r="J277" s="58"/>
      <c r="K277" s="58"/>
      <c r="L277" s="58"/>
    </row>
    <row r="278" spans="1:12" s="65" customFormat="1" x14ac:dyDescent="0.2">
      <c r="A278" s="73"/>
      <c r="B278" s="40" t="s">
        <v>181</v>
      </c>
      <c r="C278" s="46"/>
      <c r="D278" s="45"/>
      <c r="E278" s="94"/>
      <c r="F278" s="74">
        <f>SUM(F273:F277)</f>
        <v>24599.97</v>
      </c>
      <c r="G278" s="64"/>
      <c r="H278" s="64"/>
      <c r="I278" s="64"/>
      <c r="J278" s="64"/>
      <c r="K278" s="64"/>
      <c r="L278" s="64"/>
    </row>
    <row r="279" spans="1:12" s="79" customFormat="1" x14ac:dyDescent="0.2">
      <c r="A279" s="97"/>
      <c r="B279" s="137"/>
      <c r="C279" s="97"/>
      <c r="D279" s="97"/>
      <c r="E279" s="97"/>
      <c r="F279" s="97"/>
      <c r="G279" s="78"/>
      <c r="H279" s="78"/>
      <c r="I279" s="78"/>
      <c r="J279" s="78"/>
      <c r="K279" s="78"/>
      <c r="L279" s="78"/>
    </row>
    <row r="280" spans="1:12" s="65" customFormat="1" x14ac:dyDescent="0.2">
      <c r="A280" s="73"/>
      <c r="B280" s="40" t="s">
        <v>182</v>
      </c>
      <c r="C280" s="46"/>
      <c r="D280" s="45"/>
      <c r="E280" s="94"/>
      <c r="F280" s="74">
        <f>+F278+F270</f>
        <v>162029.97</v>
      </c>
      <c r="G280" s="64"/>
      <c r="H280" s="64"/>
      <c r="I280" s="64"/>
      <c r="J280" s="64"/>
      <c r="K280" s="64"/>
      <c r="L280" s="64"/>
    </row>
    <row r="281" spans="1:12" s="59" customFormat="1" x14ac:dyDescent="0.2">
      <c r="A281" s="97"/>
      <c r="B281" s="128"/>
      <c r="C281" s="1"/>
      <c r="D281" s="155"/>
      <c r="E281" s="97"/>
      <c r="F281" s="68"/>
      <c r="G281" s="58"/>
      <c r="H281" s="58"/>
      <c r="I281" s="58"/>
      <c r="J281" s="58"/>
      <c r="K281" s="58"/>
      <c r="L281" s="58"/>
    </row>
    <row r="282" spans="1:12" s="65" customFormat="1" x14ac:dyDescent="0.2">
      <c r="A282" s="104"/>
      <c r="B282" s="22" t="s">
        <v>223</v>
      </c>
      <c r="C282" s="105"/>
      <c r="D282" s="106"/>
      <c r="E282" s="107"/>
      <c r="F282" s="108">
        <f>+F280+F264+F252</f>
        <v>22644786.771600004</v>
      </c>
      <c r="G282" s="64"/>
      <c r="H282" s="64"/>
      <c r="I282" s="64"/>
      <c r="J282" s="64"/>
      <c r="K282" s="64"/>
      <c r="L282" s="64"/>
    </row>
    <row r="283" spans="1:12" s="79" customFormat="1" x14ac:dyDescent="0.2">
      <c r="A283" s="173"/>
      <c r="B283" s="163"/>
      <c r="C283" s="164"/>
      <c r="D283" s="165"/>
      <c r="E283" s="95"/>
      <c r="F283" s="80"/>
      <c r="G283" s="78"/>
      <c r="H283" s="78"/>
      <c r="I283" s="78"/>
      <c r="J283" s="78"/>
      <c r="K283" s="78"/>
      <c r="L283" s="78"/>
    </row>
    <row r="284" spans="1:12" s="79" customFormat="1" x14ac:dyDescent="0.2">
      <c r="A284" s="173"/>
      <c r="B284" s="163"/>
      <c r="C284" s="164"/>
      <c r="D284" s="165"/>
      <c r="E284" s="95"/>
      <c r="F284" s="80"/>
      <c r="G284" s="78"/>
      <c r="H284" s="78"/>
      <c r="I284" s="78"/>
      <c r="J284" s="78"/>
      <c r="K284" s="78"/>
      <c r="L284" s="78"/>
    </row>
    <row r="285" spans="1:12" s="79" customFormat="1" x14ac:dyDescent="0.2">
      <c r="A285" s="183" t="s">
        <v>224</v>
      </c>
      <c r="B285" s="183"/>
      <c r="C285" s="183"/>
      <c r="D285" s="183"/>
      <c r="E285" s="183"/>
      <c r="F285" s="183"/>
      <c r="G285" s="78"/>
      <c r="H285" s="78"/>
      <c r="I285" s="78"/>
      <c r="J285" s="78"/>
      <c r="K285" s="78"/>
      <c r="L285" s="78"/>
    </row>
    <row r="286" spans="1:12" s="79" customFormat="1" ht="35.25" customHeight="1" x14ac:dyDescent="0.2">
      <c r="A286" s="184" t="s">
        <v>228</v>
      </c>
      <c r="B286" s="184"/>
      <c r="C286" s="184"/>
      <c r="D286" s="184"/>
      <c r="E286" s="184"/>
      <c r="F286" s="184"/>
      <c r="G286" s="78"/>
      <c r="H286" s="78"/>
      <c r="I286" s="78"/>
      <c r="J286" s="78"/>
      <c r="K286" s="78"/>
      <c r="L286" s="78"/>
    </row>
    <row r="287" spans="1:12" s="79" customFormat="1" ht="10.5" customHeight="1" x14ac:dyDescent="0.2">
      <c r="A287" s="114"/>
      <c r="B287" s="115"/>
      <c r="C287" s="166"/>
      <c r="D287" s="167"/>
      <c r="E287" s="166"/>
      <c r="F287" s="168"/>
      <c r="G287" s="78"/>
      <c r="H287" s="78"/>
      <c r="I287" s="78"/>
      <c r="J287" s="78"/>
      <c r="K287" s="78"/>
      <c r="L287" s="78"/>
    </row>
    <row r="288" spans="1:12" s="79" customFormat="1" x14ac:dyDescent="0.2">
      <c r="A288" s="114"/>
      <c r="B288" s="115"/>
      <c r="C288" s="169"/>
      <c r="D288" s="116"/>
      <c r="E288" s="169"/>
      <c r="F288" s="170"/>
      <c r="G288" s="78"/>
      <c r="H288" s="78"/>
      <c r="I288" s="78"/>
      <c r="J288" s="78"/>
      <c r="K288" s="78"/>
      <c r="L288" s="78"/>
    </row>
    <row r="289" spans="1:12" s="79" customFormat="1" x14ac:dyDescent="0.2">
      <c r="A289" s="185" t="s">
        <v>196</v>
      </c>
      <c r="B289" s="185"/>
      <c r="C289" s="186" t="s">
        <v>197</v>
      </c>
      <c r="D289" s="186"/>
      <c r="E289" s="186"/>
      <c r="F289" s="186"/>
      <c r="G289" s="78"/>
      <c r="H289" s="78"/>
      <c r="I289" s="78"/>
      <c r="J289" s="78"/>
      <c r="K289" s="78"/>
      <c r="L289" s="78"/>
    </row>
    <row r="290" spans="1:12" s="79" customFormat="1" x14ac:dyDescent="0.2">
      <c r="A290" s="114"/>
      <c r="B290" s="115"/>
      <c r="C290" s="169"/>
      <c r="D290" s="116"/>
      <c r="E290" s="169"/>
      <c r="F290" s="170"/>
      <c r="G290" s="78"/>
      <c r="H290" s="78"/>
      <c r="I290" s="78"/>
      <c r="J290" s="78"/>
      <c r="K290" s="78"/>
      <c r="L290" s="78"/>
    </row>
    <row r="291" spans="1:12" s="79" customFormat="1" x14ac:dyDescent="0.2">
      <c r="A291" s="114"/>
      <c r="B291" s="115"/>
      <c r="C291" s="169"/>
      <c r="D291" s="116"/>
      <c r="E291" s="169"/>
      <c r="F291" s="170"/>
      <c r="G291" s="78"/>
      <c r="H291" s="78"/>
      <c r="I291" s="78"/>
      <c r="J291" s="78"/>
      <c r="K291" s="78"/>
      <c r="L291" s="78"/>
    </row>
    <row r="292" spans="1:12" s="79" customFormat="1" x14ac:dyDescent="0.2">
      <c r="A292" s="114"/>
      <c r="B292" s="115"/>
      <c r="C292" s="169"/>
      <c r="D292" s="116"/>
      <c r="E292" s="169"/>
      <c r="F292" s="170"/>
      <c r="G292" s="78"/>
      <c r="H292" s="78"/>
      <c r="I292" s="78"/>
      <c r="J292" s="78"/>
      <c r="K292" s="78"/>
      <c r="L292" s="78"/>
    </row>
    <row r="293" spans="1:12" s="79" customFormat="1" x14ac:dyDescent="0.2">
      <c r="A293" s="182" t="s">
        <v>229</v>
      </c>
      <c r="B293" s="182"/>
      <c r="C293" s="187" t="s">
        <v>232</v>
      </c>
      <c r="D293" s="187"/>
      <c r="E293" s="187"/>
      <c r="F293" s="187"/>
      <c r="G293" s="78"/>
      <c r="H293" s="78"/>
      <c r="I293" s="78"/>
      <c r="J293" s="78"/>
      <c r="K293" s="78"/>
      <c r="L293" s="78"/>
    </row>
    <row r="294" spans="1:12" s="78" customFormat="1" x14ac:dyDescent="0.2">
      <c r="A294" s="114" t="s">
        <v>198</v>
      </c>
      <c r="B294" s="115" t="s">
        <v>230</v>
      </c>
      <c r="C294" s="186" t="s">
        <v>231</v>
      </c>
      <c r="D294" s="186"/>
      <c r="E294" s="186"/>
      <c r="F294" s="186"/>
      <c r="G294" s="16"/>
      <c r="H294" s="7"/>
      <c r="I294" s="188"/>
      <c r="J294" s="188"/>
      <c r="K294" s="188"/>
      <c r="L294" s="188"/>
    </row>
    <row r="295" spans="1:12" s="78" customFormat="1" x14ac:dyDescent="0.2">
      <c r="A295" s="114" t="s">
        <v>199</v>
      </c>
      <c r="B295" s="115"/>
      <c r="C295" s="186" t="s">
        <v>200</v>
      </c>
      <c r="D295" s="186"/>
      <c r="E295" s="186"/>
      <c r="F295" s="186"/>
      <c r="G295" s="16"/>
      <c r="H295" s="7"/>
      <c r="I295" s="188"/>
      <c r="J295" s="188"/>
      <c r="K295" s="188"/>
      <c r="L295" s="188"/>
    </row>
    <row r="296" spans="1:12" s="81" customFormat="1" x14ac:dyDescent="0.2">
      <c r="A296" s="114" t="s">
        <v>201</v>
      </c>
      <c r="B296" s="115"/>
      <c r="C296" s="186" t="s">
        <v>202</v>
      </c>
      <c r="D296" s="186"/>
      <c r="E296" s="186"/>
      <c r="F296" s="186"/>
      <c r="G296" s="16"/>
      <c r="H296" s="7"/>
      <c r="I296" s="188"/>
      <c r="J296" s="188"/>
      <c r="K296" s="188"/>
      <c r="L296" s="188"/>
    </row>
    <row r="297" spans="1:12" s="4" customFormat="1" x14ac:dyDescent="0.2">
      <c r="A297" s="114"/>
      <c r="B297" s="115"/>
      <c r="C297" s="169"/>
      <c r="D297" s="116"/>
      <c r="E297" s="169"/>
      <c r="F297" s="170"/>
    </row>
    <row r="298" spans="1:12" s="4" customFormat="1" x14ac:dyDescent="0.2">
      <c r="A298" s="114"/>
      <c r="B298" s="115"/>
      <c r="C298" s="169"/>
      <c r="D298" s="116"/>
      <c r="E298" s="169"/>
      <c r="F298" s="170"/>
    </row>
    <row r="299" spans="1:12" s="4" customFormat="1" x14ac:dyDescent="0.2">
      <c r="A299" s="114"/>
      <c r="B299" s="115"/>
      <c r="C299" s="169"/>
      <c r="D299" s="116"/>
      <c r="E299" s="169"/>
      <c r="F299" s="170"/>
    </row>
    <row r="300" spans="1:12" s="4" customFormat="1" x14ac:dyDescent="0.2">
      <c r="A300" s="181" t="s">
        <v>203</v>
      </c>
      <c r="B300" s="181"/>
      <c r="C300" s="181"/>
      <c r="D300" s="181"/>
      <c r="E300" s="181"/>
      <c r="F300" s="181"/>
    </row>
    <row r="301" spans="1:12" s="4" customFormat="1" ht="9" customHeight="1" x14ac:dyDescent="0.2">
      <c r="A301" s="114"/>
      <c r="B301" s="115"/>
      <c r="C301" s="169"/>
      <c r="D301" s="116"/>
      <c r="E301" s="169"/>
      <c r="F301" s="170"/>
    </row>
    <row r="302" spans="1:12" s="4" customFormat="1" x14ac:dyDescent="0.2">
      <c r="A302" s="114"/>
      <c r="B302" s="115"/>
      <c r="C302" s="169"/>
      <c r="D302" s="116"/>
      <c r="E302" s="169"/>
      <c r="F302" s="170"/>
    </row>
    <row r="303" spans="1:12" s="4" customFormat="1" x14ac:dyDescent="0.2">
      <c r="A303" s="182" t="s">
        <v>233</v>
      </c>
      <c r="B303" s="182"/>
      <c r="C303" s="182"/>
      <c r="D303" s="182"/>
      <c r="E303" s="182"/>
      <c r="F303" s="182"/>
    </row>
    <row r="304" spans="1:12" s="4" customFormat="1" x14ac:dyDescent="0.2">
      <c r="A304" s="181" t="s">
        <v>204</v>
      </c>
      <c r="B304" s="181"/>
      <c r="C304" s="181"/>
      <c r="D304" s="181"/>
      <c r="E304" s="181"/>
      <c r="F304" s="181"/>
    </row>
    <row r="305" spans="1:6" s="4" customFormat="1" x14ac:dyDescent="0.2">
      <c r="A305" s="114" t="s">
        <v>205</v>
      </c>
      <c r="B305" s="115"/>
      <c r="C305" s="169"/>
      <c r="D305" s="169"/>
      <c r="E305" s="169"/>
      <c r="F305" s="115"/>
    </row>
    <row r="306" spans="1:6" s="4" customFormat="1" x14ac:dyDescent="0.2">
      <c r="A306" s="114"/>
      <c r="B306" s="115"/>
      <c r="C306" s="169"/>
      <c r="D306" s="116"/>
      <c r="E306" s="169"/>
      <c r="F306" s="170"/>
    </row>
    <row r="307" spans="1:6" s="4" customFormat="1" x14ac:dyDescent="0.2">
      <c r="A307" s="174"/>
      <c r="B307" s="171"/>
      <c r="C307" s="172"/>
      <c r="D307" s="172"/>
      <c r="E307" s="172"/>
      <c r="F307" s="172"/>
    </row>
    <row r="308" spans="1:6" s="4" customFormat="1" x14ac:dyDescent="0.2">
      <c r="A308" s="174"/>
      <c r="B308" s="171"/>
      <c r="C308" s="172"/>
      <c r="D308" s="172"/>
      <c r="E308" s="172"/>
      <c r="F308" s="172"/>
    </row>
    <row r="309" spans="1:6" s="16" customFormat="1" x14ac:dyDescent="0.2">
      <c r="A309" s="176"/>
      <c r="B309" s="176"/>
      <c r="C309" s="176"/>
      <c r="D309" s="176"/>
      <c r="E309" s="176"/>
      <c r="F309" s="176"/>
    </row>
    <row r="310" spans="1:6" s="16" customFormat="1" x14ac:dyDescent="0.2">
      <c r="A310" s="163"/>
      <c r="B310" s="177"/>
      <c r="C310" s="177"/>
      <c r="D310" s="177"/>
      <c r="E310" s="177"/>
      <c r="F310" s="177"/>
    </row>
    <row r="311" spans="1:6" s="82" customFormat="1" x14ac:dyDescent="0.2">
      <c r="A311" s="175"/>
      <c r="B311" s="177"/>
      <c r="C311" s="177"/>
      <c r="D311" s="177"/>
      <c r="E311" s="177"/>
      <c r="F311" s="177"/>
    </row>
    <row r="312" spans="1:6" x14ac:dyDescent="0.2">
      <c r="A312" s="102"/>
      <c r="B312" s="178"/>
      <c r="C312" s="178"/>
      <c r="D312" s="178"/>
      <c r="E312" s="178"/>
      <c r="F312" s="178"/>
    </row>
  </sheetData>
  <mergeCells count="26">
    <mergeCell ref="A12:F12"/>
    <mergeCell ref="A1:F1"/>
    <mergeCell ref="A2:F2"/>
    <mergeCell ref="A3:F3"/>
    <mergeCell ref="A4:F4"/>
    <mergeCell ref="A7:F7"/>
    <mergeCell ref="I294:L294"/>
    <mergeCell ref="I295:L295"/>
    <mergeCell ref="I296:L296"/>
    <mergeCell ref="C294:F294"/>
    <mergeCell ref="C295:F295"/>
    <mergeCell ref="C296:F296"/>
    <mergeCell ref="A309:F309"/>
    <mergeCell ref="B310:F311"/>
    <mergeCell ref="B312:F312"/>
    <mergeCell ref="A77:A79"/>
    <mergeCell ref="B77:B79"/>
    <mergeCell ref="A300:F300"/>
    <mergeCell ref="A303:F303"/>
    <mergeCell ref="A304:F304"/>
    <mergeCell ref="A285:F285"/>
    <mergeCell ref="A286:F286"/>
    <mergeCell ref="A289:B289"/>
    <mergeCell ref="C289:F289"/>
    <mergeCell ref="A293:B293"/>
    <mergeCell ref="C293:F293"/>
  </mergeCells>
  <pageMargins left="0.70866141732283472" right="0.70866141732283472" top="0.74803149606299213" bottom="0.74803149606299213" header="0.31496062992125984" footer="0.51181102362204722"/>
  <pageSetup paperSize="9" scale="77" orientation="portrait" r:id="rId1"/>
  <headerFooter>
    <oddFooter>&amp;C&amp;P/&amp;N</oddFooter>
  </headerFooter>
  <rowBreaks count="3" manualBreakCount="3">
    <brk id="174" max="5" man="1"/>
    <brk id="220" max="5" man="1"/>
    <brk id="271" max="5" man="1"/>
  </rowBreaks>
  <ignoredErrors>
    <ignoredError sqref="F28 F194 F199 F201 F140 F270" unlockedFormula="1"/>
    <ignoredError sqref="F19 F104:F105 F89:F90 F276 F26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ACT. NO. 01</vt:lpstr>
      <vt:lpstr>'ACT. NO. 01'!Área_de_impresión</vt:lpstr>
      <vt:lpstr>'ACT. NO. 01'!Títulos_a_imprimir</vt:lpstr>
    </vt:vector>
  </TitlesOfParts>
  <Company>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Fiordaliza Altagracia Guillén Sarante</cp:lastModifiedBy>
  <cp:lastPrinted>2021-02-05T14:06:03Z</cp:lastPrinted>
  <dcterms:created xsi:type="dcterms:W3CDTF">1999-08-09T07:38:44Z</dcterms:created>
  <dcterms:modified xsi:type="dcterms:W3CDTF">2021-09-17T12:42:39Z</dcterms:modified>
</cp:coreProperties>
</file>