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rassis.bello\Desktop\"/>
    </mc:Choice>
  </mc:AlternateContent>
  <bookViews>
    <workbookView xWindow="0" yWindow="2910" windowWidth="2295" windowHeight="1110" tabRatio="733"/>
  </bookViews>
  <sheets>
    <sheet name="LOMA DEL CHIVO" sheetId="6" r:id="rId1"/>
  </sheets>
  <definedNames>
    <definedName name="_xlnm._FilterDatabase" localSheetId="0" hidden="1">'LOMA DEL CHIVO'!$A$11:$F$85</definedName>
    <definedName name="_xlnm.Print_Area" localSheetId="0">'LOMA DEL CHIVO'!$A$1:$F$126</definedName>
    <definedName name="_xlnm.Print_Titles" localSheetId="0">'LOMA DEL CHIVO'!$1:$11</definedName>
  </definedNames>
  <calcPr calcId="162913"/>
</workbook>
</file>

<file path=xl/calcChain.xml><?xml version="1.0" encoding="utf-8"?>
<calcChain xmlns="http://schemas.openxmlformats.org/spreadsheetml/2006/main">
  <c r="F101" i="6" l="1"/>
  <c r="F87" i="6" l="1"/>
  <c r="F80" i="6" l="1"/>
  <c r="F81" i="6"/>
  <c r="F51" i="6" l="1"/>
  <c r="F46" i="6" l="1"/>
  <c r="F47" i="6"/>
  <c r="F48" i="6"/>
  <c r="F49" i="6"/>
  <c r="F35" i="6"/>
  <c r="F36" i="6"/>
  <c r="F37" i="6"/>
  <c r="F38" i="6"/>
  <c r="F39" i="6"/>
  <c r="F40" i="6"/>
  <c r="F41" i="6"/>
  <c r="F42" i="6"/>
  <c r="F43" i="6"/>
  <c r="F44" i="6"/>
  <c r="F45" i="6"/>
  <c r="F75" i="6"/>
  <c r="F77" i="6"/>
  <c r="F72" i="6"/>
  <c r="F79" i="6" l="1"/>
  <c r="F78" i="6"/>
  <c r="F73" i="6" l="1"/>
  <c r="F74" i="6" l="1"/>
  <c r="F16" i="6" l="1"/>
  <c r="F17" i="6"/>
  <c r="F27" i="6"/>
  <c r="F28" i="6"/>
  <c r="F32" i="6"/>
  <c r="F50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71" i="6"/>
  <c r="F22" i="6" l="1"/>
  <c r="F15" i="6" l="1"/>
  <c r="F70" i="6"/>
  <c r="F69" i="6"/>
  <c r="F24" i="6"/>
  <c r="F30" i="6" l="1"/>
  <c r="F29" i="6"/>
  <c r="F25" i="6"/>
  <c r="F33" i="6" l="1"/>
  <c r="F34" i="6"/>
  <c r="F20" i="6"/>
  <c r="F21" i="6"/>
  <c r="F23" i="6"/>
  <c r="F26" i="6"/>
  <c r="F82" i="6" l="1"/>
  <c r="F85" i="6"/>
  <c r="F88" i="6" s="1"/>
  <c r="F84" i="6"/>
  <c r="F90" i="6" l="1"/>
  <c r="F91" i="6" l="1"/>
  <c r="F103" i="6" l="1"/>
  <c r="F99" i="6"/>
  <c r="F95" i="6"/>
  <c r="F102" i="6"/>
  <c r="F98" i="6"/>
  <c r="F94" i="6"/>
  <c r="F97" i="6"/>
  <c r="F104" i="6"/>
  <c r="F100" i="6"/>
  <c r="F96" i="6"/>
  <c r="F105" i="6" l="1"/>
  <c r="F107" i="6" s="1"/>
</calcChain>
</file>

<file path=xl/sharedStrings.xml><?xml version="1.0" encoding="utf-8"?>
<sst xmlns="http://schemas.openxmlformats.org/spreadsheetml/2006/main" count="155" uniqueCount="109">
  <si>
    <t>CANTIDAD</t>
  </si>
  <si>
    <t>D E S C R I P C I O N</t>
  </si>
  <si>
    <t>P.U. (RD$)</t>
  </si>
  <si>
    <t>PART.</t>
  </si>
  <si>
    <t>VALOR (RD$)</t>
  </si>
  <si>
    <t>M</t>
  </si>
  <si>
    <t>U</t>
  </si>
  <si>
    <t>UND.</t>
  </si>
  <si>
    <t>MOVIMIENTO DE TIERRA</t>
  </si>
  <si>
    <t>M3</t>
  </si>
  <si>
    <t>M2</t>
  </si>
  <si>
    <t>VARIOS</t>
  </si>
  <si>
    <t>CAMPAMENTO (INC  ALQUILER DE CASA  O SOLAR, FURGON OFICINA, ALMACEN Y ALQUILER BANOS MOVILES)</t>
  </si>
  <si>
    <t>MESES</t>
  </si>
  <si>
    <t>VALLA ANUNCIANDO OBRA 16' X 8' IMPRESION FULL COLOR CONTENIENDO LOGO DE INAPA, NOMBRE DE PROYECTO Y CONTRATISTA. ESTRUCTURA EN TUBOS GALVANIZADOS 1 1/2"X 1 1/2" Y SOPORTES EN TUBO CUAD. 4" X 4"</t>
  </si>
  <si>
    <t>REPLANTEO</t>
  </si>
  <si>
    <t>RELLENO COMPACTADO C/EQUIPO EN CAPAS DE 0.20 M</t>
  </si>
  <si>
    <t>SUMINISTRO DE TUBERIA:</t>
  </si>
  <si>
    <t>DE Ø 4"  PVC SDR-26  C/ J.G.</t>
  </si>
  <si>
    <t>DE Ø 3"  PVC SDR-26  C/ J.G.</t>
  </si>
  <si>
    <t>COLOCACION DE TUBERIA:</t>
  </si>
  <si>
    <t>SUMINISTRO Y COLOCACION DE PIEZAS ESPECIALES</t>
  </si>
  <si>
    <t>PRUEBA HIDROSTATICA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</si>
  <si>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</si>
  <si>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</si>
  <si>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</si>
  <si>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</si>
  <si>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</si>
  <si>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</si>
  <si>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</si>
  <si>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</si>
  <si>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</si>
  <si>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OPERACION Y MANTENIMIENTO INAPA</t>
  </si>
  <si>
    <t>IMPREVISTOS</t>
  </si>
  <si>
    <t>TOTAL GASTOS INDIRECTOS</t>
  </si>
  <si>
    <t xml:space="preserve">TOTAL A EJECUTAR </t>
  </si>
  <si>
    <t>2.1.1</t>
  </si>
  <si>
    <t>2.1.2</t>
  </si>
  <si>
    <t>COLLARIN EN POLIETILENO Ø3" (ABRAZADERA)</t>
  </si>
  <si>
    <t>UD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</si>
  <si>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</si>
  <si>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</si>
  <si>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</si>
  <si>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</si>
  <si>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VALVULA CHECK DE 1/2" BRONCE</t>
  </si>
  <si>
    <t>CAJA DE ACOMETIDA PLASTICA EN POLIETILENO 10"</t>
  </si>
  <si>
    <t>TUBERIA 1/2"  SCH 40 PVC LONGITUD PROMEDIO</t>
  </si>
  <si>
    <t>ANCLAJES DE H.S. FC' 180 KG/CM2</t>
  </si>
  <si>
    <t>CEMENTO SOLVENTE Y TEFLON</t>
  </si>
  <si>
    <t xml:space="preserve">TAPON HEMBRA 1/2" PVC  </t>
  </si>
  <si>
    <t>EXCAVACION Y TAPADO A MANO</t>
  </si>
  <si>
    <t>MANO DE OBRA PLOMERO</t>
  </si>
  <si>
    <t xml:space="preserve">NIVELACION EN ZANJA </t>
  </si>
  <si>
    <t>INSTITUTO NACIONAL DE AGUAS POTABLES Y ALCANTARILLADOS</t>
  </si>
  <si>
    <t>***INAPA***</t>
  </si>
  <si>
    <t>DIRECCION DE INGENIERIA</t>
  </si>
  <si>
    <t>DEPARTAMENTO DE COSTOS Y PRESUPUESTOS</t>
  </si>
  <si>
    <t>Zona : VI</t>
  </si>
  <si>
    <t xml:space="preserve">                    PREPARADO POR:</t>
  </si>
  <si>
    <t xml:space="preserve">                                                    REVISADO POR :</t>
  </si>
  <si>
    <t xml:space="preserve">                             </t>
  </si>
  <si>
    <t xml:space="preserve">ING. DEPTO.  DE COSTOS Y PRESUPUESTOS </t>
  </si>
  <si>
    <t xml:space="preserve">             SOMETIDO POR :</t>
  </si>
  <si>
    <t xml:space="preserve">                                                    VISTO BUENO :</t>
  </si>
  <si>
    <t xml:space="preserve">                ING. SONIA E. RODRIGUEZ R.</t>
  </si>
  <si>
    <t xml:space="preserve">     ING. JOSÉ MANUEL AYBAR OVALLE</t>
  </si>
  <si>
    <t xml:space="preserve">        ENC. DEPTO. DE COSTOS Y PRESUPUESTOS </t>
  </si>
  <si>
    <t xml:space="preserve">             DIRECTOR DE INGENIERIA</t>
  </si>
  <si>
    <t xml:space="preserve">Ubicación: PROV. EL SEIBO </t>
  </si>
  <si>
    <t xml:space="preserve">ANCLAJE PARA PIEZAS SEGÚN DETALLE </t>
  </si>
  <si>
    <t>SUMINISTRO Y COLOCACION ASIENTO DE ARENA (INCLUYE ACARREO INTERNO)</t>
  </si>
  <si>
    <t xml:space="preserve">JUNTA MECANICA TIPO DRESSER DE Ø4" 150 PSI </t>
  </si>
  <si>
    <t xml:space="preserve">JUNTA MECANICA TIPO DRESSER DE Ø3" 150 PSI </t>
  </si>
  <si>
    <t>SUMINISTRO Y COLOCACIÓN DE VÁLVULAS</t>
  </si>
  <si>
    <t>CAJA TELESCOPICA P/VALVULAS (INCL. BASE Y TAPA DE H.S.)</t>
  </si>
  <si>
    <t>B</t>
  </si>
  <si>
    <t>DE Ø 4"  PVC SDR-26  C/ J.G. +2% PÉRDIDA POR CAMPANA</t>
  </si>
  <si>
    <t>DE Ø 3"  PVC SDR-26  C/ J.G. + 2% PÉRDIDA POR CAMPANA</t>
  </si>
  <si>
    <t>SUMINISTRO DE MATERIAL DE MINA</t>
  </si>
  <si>
    <t xml:space="preserve">REDUCCIÓN 4" X 3" ACERO SCH-80 C/PROTECCION ANTICORROSIVA </t>
  </si>
  <si>
    <t xml:space="preserve">TAPON DE Ø3" ACERO SCH-80 C/PROTECCION ANTICORROSIVA </t>
  </si>
  <si>
    <t xml:space="preserve">TEE 3" X 3" ACERO SCH-80 C/PROTECCION ANTICORROSIVA </t>
  </si>
  <si>
    <t xml:space="preserve">CODO 3" X 90° ACERO SCH-80 C/PROTECCION ANTICORROSIVA </t>
  </si>
  <si>
    <t xml:space="preserve">CRUZ 3" X 3" ACERO SCH-80 C/PROTECCION ANTICORROSIVA </t>
  </si>
  <si>
    <t xml:space="preserve">CRUZ 4" X 3" ACERO SCH-80 C/PROTECCION ANTICORROSIVA </t>
  </si>
  <si>
    <t>ACOMETIDAS URBANAS Ø3"(465 UNIDADES)</t>
  </si>
  <si>
    <t>DEMOLICION DE:</t>
  </si>
  <si>
    <t>ACERA DE 0.80 M</t>
  </si>
  <si>
    <t>CONTEN</t>
  </si>
  <si>
    <t>BOTE DE MATERIAL DEMOLIDO CON CAMION D=5 KM</t>
  </si>
  <si>
    <t>REPOSICION DE:</t>
  </si>
  <si>
    <t>A</t>
  </si>
  <si>
    <t>MEDIDA DE COMPENSACION AMBIENTAL</t>
  </si>
  <si>
    <t>SUB-TOTAL  A</t>
  </si>
  <si>
    <t>SUB-TOTAL B</t>
  </si>
  <si>
    <t xml:space="preserve"> ITBIS A HONORARIOS PROFESIONALES (LEY 07-2007)</t>
  </si>
  <si>
    <t>EXCAVACION CON CLASIFICACION (1,593.17) M3</t>
  </si>
  <si>
    <t xml:space="preserve">             ING. LEIBNITZ G. DOMINGUEZ D.</t>
  </si>
  <si>
    <t xml:space="preserve">          ING. DEPTO. COSTOS Y PRESUPUESTOS  </t>
  </si>
  <si>
    <t xml:space="preserve">MATERIAL COMPACTO C/EQUIPO 70% </t>
  </si>
  <si>
    <t xml:space="preserve">MATERIAL ROCA DURA C/EQUIPO 30% (INCLUYE EXTRACCION DE ROCA)  </t>
  </si>
  <si>
    <t>LIMPIEZA FINAL</t>
  </si>
  <si>
    <t>Presupuesto No.: 174 d/f 22/10/2020</t>
  </si>
  <si>
    <t xml:space="preserve">REDES DE DISTRIBUCION </t>
  </si>
  <si>
    <t xml:space="preserve">BOTE DE MATERIAL CON CAMION D= 5 KM (INCLUYE ESPARCIMIENTO EN BOTADERO) </t>
  </si>
  <si>
    <t xml:space="preserve">VALVULA DE COMPUERTA Ø3" H.F. PLATILLADA COMPLETA 150PSI  (INCL. VALVULA PLATILLADA, TORNILLOS,  JUNTA DE GOMA,  NIPLE PLATILLADO, JUNTA MECANICA TIPO DRESSER ) </t>
  </si>
  <si>
    <t xml:space="preserve">HIDRANTE Ø6" X 4" PLATILLADO (COLOCADO EN TUBERIA DE Ø4") </t>
  </si>
  <si>
    <t>Obra: REDES LOMA DEL CHIVO (SECTOR COLINAS DON GUILLERMO) COMPRENDIDA ENTRE LOS NUDOS 21, 23, 5, 1, 6 Y 13</t>
  </si>
  <si>
    <t xml:space="preserve">                ING. JOHANNY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</si>
</sst>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General_)"/>
    <numFmt numFmtId="169" formatCode="_-* #,##0.00_-;\-* #,##0.00_-;_-* &quot;-&quot;??_-;_-@_-"/>
    <numFmt numFmtId="170" formatCode="0.000"/>
    <numFmt numFmtId="171" formatCode="&quot;$&quot;#,##0.00;\-&quot;$&quot;#,##0.00"/>
    <numFmt numFmtId="172" formatCode="&quot;$&quot;#,##0.00;[Red]\-&quot;$&quot;#,##0.00"/>
    <numFmt numFmtId="173" formatCode="_-* #,##0.00\ _P_t_s_-;\-* #,##0.00\ _P_t_s_-;_-* &quot;-&quot;??\ _P_t_s_-;_-@_-"/>
    <numFmt numFmtId="174" formatCode="#,##0.00;[Red]#,##0.00"/>
    <numFmt numFmtId="175" formatCode="#,##0;\-#,##0"/>
    <numFmt numFmtId="176" formatCode="#,##0.0;\-#,##0.0"/>
    <numFmt numFmtId="177" formatCode="0.0%"/>
    <numFmt numFmtId="178" formatCode="#,##0.00;\-#,##0.00"/>
    <numFmt numFmtId="179" formatCode="_-* #,##0.0\ _€_-;\-* #,##0.0\ _€_-;_-* &quot;-&quot;??\ _€_-;_-@_-"/>
    <numFmt numFmtId="180" formatCode="0.0"/>
    <numFmt numFmtId="181" formatCode="#.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9" fillId="0" borderId="0"/>
    <xf numFmtId="39" fontId="8" fillId="0" borderId="0"/>
    <xf numFmtId="9" fontId="4" fillId="0" borderId="0" applyFont="0" applyFill="0" applyBorder="0" applyAlignment="0" applyProtection="0"/>
    <xf numFmtId="39" fontId="8" fillId="0" borderId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9" fillId="0" borderId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169" fontId="2" fillId="0" borderId="0" applyFont="0" applyFill="0" applyBorder="0" applyAlignment="0" applyProtection="0"/>
    <xf numFmtId="181" fontId="2" fillId="0" borderId="0" applyFont="0" applyFill="0" applyBorder="0" applyAlignment="0" applyProtection="0"/>
  </cellStyleXfs>
  <cellXfs count="196">
    <xf numFmtId="0" fontId="0" fillId="0" borderId="0" xfId="0"/>
    <xf numFmtId="49" fontId="3" fillId="3" borderId="1" xfId="27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28" applyNumberFormat="1" applyFont="1" applyFill="1" applyBorder="1" applyAlignment="1">
      <alignment horizontal="right" vertical="top" wrapText="1"/>
    </xf>
    <xf numFmtId="4" fontId="2" fillId="3" borderId="0" xfId="28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right" vertical="top" wrapText="1"/>
    </xf>
    <xf numFmtId="1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top" wrapText="1"/>
    </xf>
    <xf numFmtId="174" fontId="2" fillId="3" borderId="1" xfId="27" applyNumberFormat="1" applyFont="1" applyFill="1" applyBorder="1" applyAlignment="1">
      <alignment horizontal="center" vertical="top"/>
    </xf>
    <xf numFmtId="4" fontId="2" fillId="3" borderId="1" xfId="27" applyNumberFormat="1" applyFont="1" applyFill="1" applyBorder="1" applyAlignment="1">
      <alignment horizontal="center" vertical="top"/>
    </xf>
    <xf numFmtId="4" fontId="2" fillId="3" borderId="1" xfId="27" applyNumberFormat="1" applyFont="1" applyFill="1" applyBorder="1" applyAlignment="1">
      <alignment horizontal="right" vertical="top"/>
    </xf>
    <xf numFmtId="4" fontId="3" fillId="3" borderId="1" xfId="27" applyNumberFormat="1" applyFont="1" applyFill="1" applyBorder="1" applyAlignment="1">
      <alignment horizontal="right" vertical="top"/>
    </xf>
    <xf numFmtId="4" fontId="2" fillId="3" borderId="1" xfId="30" applyNumberFormat="1" applyFont="1" applyFill="1" applyBorder="1" applyAlignment="1">
      <alignment horizontal="center" vertical="top" wrapText="1"/>
    </xf>
    <xf numFmtId="4" fontId="2" fillId="3" borderId="1" xfId="3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" fontId="2" fillId="3" borderId="1" xfId="28" applyNumberFormat="1" applyFont="1" applyFill="1" applyBorder="1" applyAlignment="1">
      <alignment horizontal="center" vertical="top" wrapText="1"/>
    </xf>
    <xf numFmtId="4" fontId="3" fillId="3" borderId="1" xfId="28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top"/>
    </xf>
    <xf numFmtId="43" fontId="2" fillId="3" borderId="1" xfId="0" applyNumberFormat="1" applyFont="1" applyFill="1" applyBorder="1" applyAlignment="1">
      <alignment horizontal="right" vertical="center" wrapText="1"/>
    </xf>
    <xf numFmtId="0" fontId="2" fillId="3" borderId="1" xfId="30" applyFont="1" applyFill="1" applyBorder="1" applyAlignment="1">
      <alignment horizontal="right" vertical="top" wrapText="1"/>
    </xf>
    <xf numFmtId="10" fontId="2" fillId="3" borderId="1" xfId="38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10" fontId="2" fillId="3" borderId="1" xfId="0" applyNumberFormat="1" applyFont="1" applyFill="1" applyBorder="1" applyAlignment="1" applyProtection="1">
      <alignment horizontal="right" vertical="top" wrapText="1"/>
      <protection locked="0"/>
    </xf>
    <xf numFmtId="167" fontId="2" fillId="3" borderId="1" xfId="5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/>
    </xf>
    <xf numFmtId="177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vertical="top"/>
    </xf>
    <xf numFmtId="0" fontId="2" fillId="3" borderId="1" xfId="40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center" vertical="center"/>
    </xf>
    <xf numFmtId="43" fontId="2" fillId="3" borderId="0" xfId="36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right" vertical="top" wrapText="1"/>
    </xf>
    <xf numFmtId="43" fontId="2" fillId="3" borderId="0" xfId="36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center"/>
    </xf>
    <xf numFmtId="175" fontId="3" fillId="3" borderId="1" xfId="0" applyNumberFormat="1" applyFont="1" applyFill="1" applyBorder="1" applyAlignment="1" applyProtection="1">
      <alignment horizontal="right" vertical="center" wrapText="1"/>
    </xf>
    <xf numFmtId="176" fontId="2" fillId="3" borderId="1" xfId="0" applyNumberFormat="1" applyFont="1" applyFill="1" applyBorder="1" applyAlignment="1" applyProtection="1">
      <alignment horizontal="right" vertical="center" wrapText="1"/>
    </xf>
    <xf numFmtId="49" fontId="2" fillId="3" borderId="1" xfId="27" applyNumberFormat="1" applyFont="1" applyFill="1" applyBorder="1" applyAlignment="1">
      <alignment horizontal="right" vertical="center"/>
    </xf>
    <xf numFmtId="0" fontId="2" fillId="3" borderId="1" xfId="3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43" fontId="2" fillId="3" borderId="1" xfId="36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9" fontId="3" fillId="3" borderId="1" xfId="25" applyNumberFormat="1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right" wrapText="1"/>
    </xf>
    <xf numFmtId="4" fontId="7" fillId="3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horizontal="center"/>
    </xf>
    <xf numFmtId="43" fontId="14" fillId="3" borderId="1" xfId="0" applyNumberFormat="1" applyFont="1" applyFill="1" applyBorder="1" applyAlignment="1">
      <alignment vertical="center"/>
    </xf>
    <xf numFmtId="39" fontId="6" fillId="3" borderId="1" xfId="0" applyNumberFormat="1" applyFont="1" applyFill="1" applyBorder="1" applyAlignment="1">
      <alignment vertical="center"/>
    </xf>
    <xf numFmtId="39" fontId="6" fillId="3" borderId="1" xfId="0" applyNumberFormat="1" applyFont="1" applyFill="1" applyBorder="1" applyAlignment="1">
      <alignment horizontal="right" vertical="center" wrapText="1"/>
    </xf>
    <xf numFmtId="176" fontId="3" fillId="3" borderId="1" xfId="37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vertical="center" wrapText="1"/>
    </xf>
    <xf numFmtId="43" fontId="6" fillId="3" borderId="1" xfId="0" applyNumberFormat="1" applyFont="1" applyFill="1" applyBorder="1" applyAlignment="1">
      <alignment horizontal="center" vertical="center"/>
    </xf>
    <xf numFmtId="4" fontId="2" fillId="3" borderId="1" xfId="15" applyNumberFormat="1" applyFont="1" applyFill="1" applyBorder="1" applyAlignment="1">
      <alignment horizontal="center" vertical="center"/>
    </xf>
    <xf numFmtId="4" fontId="2" fillId="3" borderId="1" xfId="15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vertical="center"/>
    </xf>
    <xf numFmtId="4" fontId="2" fillId="3" borderId="1" xfId="15" applyNumberFormat="1" applyFont="1" applyFill="1" applyBorder="1" applyAlignment="1" applyProtection="1">
      <alignment horizontal="right" vertical="center" wrapText="1"/>
    </xf>
    <xf numFmtId="176" fontId="2" fillId="3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right" wrapText="1"/>
    </xf>
    <xf numFmtId="0" fontId="0" fillId="3" borderId="0" xfId="0" applyFill="1"/>
    <xf numFmtId="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/>
    <xf numFmtId="2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Alignment="1">
      <alignment vertical="center"/>
    </xf>
    <xf numFmtId="43" fontId="2" fillId="0" borderId="0" xfId="15" applyNumberFormat="1" applyFont="1" applyFill="1" applyBorder="1" applyAlignment="1">
      <alignment horizontal="right" vertical="top"/>
    </xf>
    <xf numFmtId="174" fontId="2" fillId="0" borderId="0" xfId="0" applyNumberFormat="1" applyFont="1" applyFill="1" applyBorder="1" applyAlignment="1">
      <alignment horizontal="center" vertical="top"/>
    </xf>
    <xf numFmtId="43" fontId="3" fillId="0" borderId="0" xfId="15" applyNumberFormat="1" applyFont="1" applyFill="1" applyBorder="1" applyAlignment="1">
      <alignment vertical="top"/>
    </xf>
    <xf numFmtId="2" fontId="2" fillId="0" borderId="0" xfId="20" applyNumberFormat="1" applyFont="1" applyFill="1" applyBorder="1" applyAlignment="1">
      <alignment horizontal="left" vertical="top"/>
    </xf>
    <xf numFmtId="0" fontId="2" fillId="0" borderId="0" xfId="20" applyFont="1" applyFill="1" applyBorder="1" applyAlignment="1">
      <alignment horizontal="left" vertical="top"/>
    </xf>
    <xf numFmtId="0" fontId="2" fillId="0" borderId="0" xfId="20" applyFont="1" applyFill="1" applyBorder="1" applyAlignment="1">
      <alignment horizontal="center" vertical="top"/>
    </xf>
    <xf numFmtId="176" fontId="2" fillId="3" borderId="1" xfId="37" applyNumberFormat="1" applyFont="1" applyFill="1" applyBorder="1" applyAlignment="1" applyProtection="1">
      <alignment horizontal="right" vertical="top"/>
    </xf>
    <xf numFmtId="0" fontId="6" fillId="3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/>
    <xf numFmtId="39" fontId="7" fillId="4" borderId="1" xfId="0" applyNumberFormat="1" applyFont="1" applyFill="1" applyBorder="1" applyAlignment="1">
      <alignment vertical="center" wrapText="1"/>
    </xf>
    <xf numFmtId="4" fontId="2" fillId="4" borderId="4" xfId="28" applyNumberFormat="1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center" vertical="top" wrapText="1"/>
    </xf>
    <xf numFmtId="4" fontId="2" fillId="4" borderId="4" xfId="28" applyNumberFormat="1" applyFont="1" applyFill="1" applyBorder="1" applyAlignment="1">
      <alignment horizontal="right" vertical="top" wrapText="1"/>
    </xf>
    <xf numFmtId="4" fontId="2" fillId="4" borderId="4" xfId="28" applyNumberFormat="1" applyFont="1" applyFill="1" applyBorder="1" applyAlignment="1">
      <alignment horizontal="center" vertical="top" wrapText="1"/>
    </xf>
    <xf numFmtId="4" fontId="3" fillId="4" borderId="4" xfId="28" applyNumberFormat="1" applyFont="1" applyFill="1" applyBorder="1" applyAlignment="1">
      <alignment horizontal="right" vertical="top" wrapText="1"/>
    </xf>
    <xf numFmtId="4" fontId="3" fillId="4" borderId="4" xfId="32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top" wrapText="1"/>
    </xf>
    <xf numFmtId="4" fontId="2" fillId="4" borderId="1" xfId="28" applyNumberFormat="1" applyFont="1" applyFill="1" applyBorder="1" applyAlignment="1">
      <alignment horizontal="right" vertical="top" wrapText="1"/>
    </xf>
    <xf numFmtId="4" fontId="2" fillId="4" borderId="1" xfId="28" applyNumberFormat="1" applyFont="1" applyFill="1" applyBorder="1" applyAlignment="1">
      <alignment horizontal="center" vertical="top" wrapText="1"/>
    </xf>
    <xf numFmtId="4" fontId="3" fillId="4" borderId="1" xfId="28" applyNumberFormat="1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right" vertical="top" wrapText="1"/>
    </xf>
    <xf numFmtId="10" fontId="2" fillId="4" borderId="4" xfId="0" applyNumberFormat="1" applyFont="1" applyFill="1" applyBorder="1" applyAlignment="1">
      <alignment horizontal="center" vertical="top" wrapText="1"/>
    </xf>
    <xf numFmtId="167" fontId="2" fillId="4" borderId="4" xfId="5" applyFont="1" applyFill="1" applyBorder="1" applyAlignment="1">
      <alignment horizontal="right" vertical="top" wrapText="1"/>
    </xf>
    <xf numFmtId="4" fontId="3" fillId="4" borderId="4" xfId="0" applyNumberFormat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top"/>
    </xf>
    <xf numFmtId="0" fontId="2" fillId="0" borderId="0" xfId="0" applyFont="1" applyFill="1" applyBorder="1"/>
    <xf numFmtId="169" fontId="2" fillId="3" borderId="0" xfId="35" applyFont="1" applyFill="1" applyBorder="1" applyAlignment="1">
      <alignment horizontal="center" vertical="center"/>
    </xf>
    <xf numFmtId="179" fontId="2" fillId="3" borderId="0" xfId="35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168" fontId="2" fillId="3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2" fillId="0" borderId="0" xfId="35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justify" vertical="top" wrapText="1"/>
    </xf>
    <xf numFmtId="43" fontId="13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wrapText="1"/>
    </xf>
    <xf numFmtId="4" fontId="13" fillId="3" borderId="1" xfId="15" applyNumberFormat="1" applyFont="1" applyFill="1" applyBorder="1" applyAlignment="1" applyProtection="1">
      <alignment horizontal="right" vertical="center" wrapText="1"/>
      <protection locked="0"/>
    </xf>
    <xf numFmtId="0" fontId="7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right" vertical="center" wrapText="1"/>
    </xf>
    <xf numFmtId="0" fontId="0" fillId="4" borderId="0" xfId="0" applyFill="1"/>
    <xf numFmtId="4" fontId="2" fillId="3" borderId="1" xfId="35" applyNumberFormat="1" applyFont="1" applyFill="1" applyBorder="1" applyAlignment="1" applyProtection="1">
      <alignment vertical="top"/>
    </xf>
    <xf numFmtId="174" fontId="13" fillId="3" borderId="1" xfId="0" applyNumberFormat="1" applyFont="1" applyFill="1" applyBorder="1" applyAlignment="1">
      <alignment vertical="top" wrapText="1"/>
    </xf>
    <xf numFmtId="174" fontId="2" fillId="3" borderId="1" xfId="0" applyNumberFormat="1" applyFont="1" applyFill="1" applyBorder="1" applyAlignment="1">
      <alignment vertical="top" wrapText="1"/>
    </xf>
    <xf numFmtId="43" fontId="2" fillId="3" borderId="1" xfId="0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 vertical="center"/>
    </xf>
    <xf numFmtId="0" fontId="2" fillId="3" borderId="1" xfId="42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vertical="center" wrapText="1"/>
    </xf>
    <xf numFmtId="180" fontId="6" fillId="3" borderId="1" xfId="0" applyNumberFormat="1" applyFont="1" applyFill="1" applyBorder="1" applyAlignment="1">
      <alignment horizontal="right" vertical="center" wrapText="1"/>
    </xf>
    <xf numFmtId="175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39" applyFont="1" applyFill="1" applyBorder="1" applyAlignment="1">
      <alignment horizontal="left" vertical="top" wrapText="1"/>
    </xf>
    <xf numFmtId="176" fontId="2" fillId="3" borderId="1" xfId="0" applyNumberFormat="1" applyFont="1" applyFill="1" applyBorder="1" applyAlignment="1" applyProtection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17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 applyProtection="1">
      <alignment horizontal="right" vertical="top"/>
    </xf>
    <xf numFmtId="4" fontId="0" fillId="3" borderId="0" xfId="0" applyNumberFormat="1" applyFill="1"/>
    <xf numFmtId="0" fontId="6" fillId="3" borderId="1" xfId="0" applyFont="1" applyFill="1" applyBorder="1" applyAlignment="1">
      <alignment horizontal="right" vertical="center"/>
    </xf>
    <xf numFmtId="4" fontId="2" fillId="3" borderId="1" xfId="15" applyNumberFormat="1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>
      <alignment horizontal="right"/>
    </xf>
    <xf numFmtId="4" fontId="2" fillId="3" borderId="1" xfId="33" applyNumberFormat="1" applyFont="1" applyFill="1" applyBorder="1" applyAlignment="1">
      <alignment horizontal="right" vertical="center" wrapText="1"/>
    </xf>
    <xf numFmtId="4" fontId="2" fillId="3" borderId="1" xfId="33" applyNumberFormat="1" applyFont="1" applyFill="1" applyBorder="1" applyAlignment="1">
      <alignment horizontal="center" vertical="center" wrapText="1"/>
    </xf>
    <xf numFmtId="4" fontId="2" fillId="3" borderId="1" xfId="33" applyNumberFormat="1" applyFont="1" applyFill="1" applyBorder="1" applyAlignment="1">
      <alignment vertical="center" wrapText="1"/>
    </xf>
    <xf numFmtId="4" fontId="2" fillId="3" borderId="1" xfId="28" applyNumberFormat="1" applyFont="1" applyFill="1" applyBorder="1" applyAlignment="1">
      <alignment horizontal="right" vertical="center" wrapText="1"/>
    </xf>
    <xf numFmtId="0" fontId="3" fillId="3" borderId="1" xfId="30" applyNumberFormat="1" applyFont="1" applyFill="1" applyBorder="1" applyAlignment="1">
      <alignment horizontal="right" vertical="center" wrapText="1"/>
    </xf>
    <xf numFmtId="0" fontId="3" fillId="3" borderId="1" xfId="30" applyFont="1" applyFill="1" applyBorder="1" applyAlignment="1">
      <alignment vertical="top" wrapText="1"/>
    </xf>
    <xf numFmtId="4" fontId="2" fillId="3" borderId="1" xfId="30" applyNumberFormat="1" applyFont="1" applyFill="1" applyBorder="1" applyAlignment="1">
      <alignment horizontal="right" vertical="top" wrapText="1"/>
    </xf>
    <xf numFmtId="0" fontId="2" fillId="3" borderId="1" xfId="30" applyNumberFormat="1" applyFont="1" applyFill="1" applyBorder="1" applyAlignment="1">
      <alignment horizontal="right" vertical="top" wrapText="1"/>
    </xf>
    <xf numFmtId="0" fontId="2" fillId="3" borderId="1" xfId="30" applyFont="1" applyFill="1" applyBorder="1" applyAlignment="1">
      <alignment vertical="top" wrapText="1"/>
    </xf>
    <xf numFmtId="4" fontId="2" fillId="3" borderId="1" xfId="30" applyNumberFormat="1" applyFont="1" applyFill="1" applyBorder="1" applyAlignment="1">
      <alignment horizontal="right" vertical="center" wrapText="1"/>
    </xf>
    <xf numFmtId="4" fontId="12" fillId="3" borderId="1" xfId="30" applyNumberFormat="1" applyFont="1" applyFill="1" applyBorder="1" applyAlignment="1">
      <alignment horizontal="center" vertical="center" wrapText="1"/>
    </xf>
    <xf numFmtId="4" fontId="2" fillId="3" borderId="1" xfId="30" applyNumberFormat="1" applyFont="1" applyFill="1" applyBorder="1" applyAlignment="1">
      <alignment vertical="center" wrapText="1"/>
    </xf>
    <xf numFmtId="4" fontId="3" fillId="4" borderId="1" xfId="28" applyNumberFormat="1" applyFont="1" applyFill="1" applyBorder="1" applyAlignment="1">
      <alignment horizontal="right" vertical="center" wrapText="1"/>
    </xf>
    <xf numFmtId="4" fontId="3" fillId="4" borderId="1" xfId="28" applyNumberFormat="1" applyFont="1" applyFill="1" applyBorder="1" applyAlignment="1">
      <alignment horizontal="center" vertical="top" wrapText="1"/>
    </xf>
    <xf numFmtId="180" fontId="2" fillId="3" borderId="1" xfId="20" applyNumberFormat="1" applyFont="1" applyFill="1" applyBorder="1" applyAlignment="1">
      <alignment horizontal="right" vertical="top"/>
    </xf>
    <xf numFmtId="175" fontId="2" fillId="3" borderId="1" xfId="0" applyNumberFormat="1" applyFont="1" applyFill="1" applyBorder="1" applyAlignment="1" applyProtection="1">
      <alignment horizontal="right" vertical="center" wrapText="1"/>
    </xf>
    <xf numFmtId="0" fontId="6" fillId="3" borderId="4" xfId="0" applyFont="1" applyFill="1" applyBorder="1" applyAlignment="1">
      <alignment horizontal="right" vertical="top"/>
    </xf>
    <xf numFmtId="0" fontId="6" fillId="3" borderId="4" xfId="0" applyNumberFormat="1" applyFont="1" applyFill="1" applyBorder="1" applyAlignment="1">
      <alignment vertical="top" wrapText="1"/>
    </xf>
    <xf numFmtId="43" fontId="2" fillId="3" borderId="4" xfId="36" applyFont="1" applyFill="1" applyBorder="1" applyAlignment="1">
      <alignment horizontal="center" vertical="center" wrapText="1"/>
    </xf>
    <xf numFmtId="43" fontId="6" fillId="3" borderId="4" xfId="0" applyNumberFormat="1" applyFont="1" applyFill="1" applyBorder="1" applyAlignment="1">
      <alignment horizontal="center" vertical="center"/>
    </xf>
    <xf numFmtId="43" fontId="2" fillId="3" borderId="4" xfId="0" applyNumberFormat="1" applyFont="1" applyFill="1" applyBorder="1" applyAlignment="1">
      <alignment horizontal="right" vertical="center" wrapText="1"/>
    </xf>
    <xf numFmtId="39" fontId="6" fillId="3" borderId="4" xfId="0" applyNumberFormat="1" applyFont="1" applyFill="1" applyBorder="1" applyAlignment="1">
      <alignment horizontal="right" vertical="center" wrapText="1"/>
    </xf>
    <xf numFmtId="10" fontId="2" fillId="3" borderId="1" xfId="20" applyNumberFormat="1" applyFont="1" applyFill="1" applyBorder="1" applyAlignment="1">
      <alignment vertical="top"/>
    </xf>
    <xf numFmtId="0" fontId="3" fillId="3" borderId="5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left" vertical="center" wrapText="1"/>
    </xf>
    <xf numFmtId="168" fontId="2" fillId="3" borderId="0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169" fontId="2" fillId="3" borderId="0" xfId="35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169" fontId="2" fillId="3" borderId="0" xfId="35" applyFont="1" applyFill="1" applyBorder="1" applyAlignment="1">
      <alignment horizontal="left" vertical="center"/>
    </xf>
  </cellXfs>
  <cellStyles count="46">
    <cellStyle name="Comma 2" xfId="1"/>
    <cellStyle name="Comma 3" xfId="2"/>
    <cellStyle name="Comma_ANALISIS EL PUERTO" xfId="3"/>
    <cellStyle name="Euro" xfId="4"/>
    <cellStyle name="Millares" xfId="5" builtinId="3"/>
    <cellStyle name="Millares 10" xfId="36"/>
    <cellStyle name="Millares 10 2" xfId="44"/>
    <cellStyle name="Millares 11" xfId="6"/>
    <cellStyle name="Millares 13" xfId="7"/>
    <cellStyle name="Millares 2" xfId="8"/>
    <cellStyle name="Millares 2 2" xfId="9"/>
    <cellStyle name="Millares 2 2 2" xfId="10"/>
    <cellStyle name="Millares 2 3" xfId="11"/>
    <cellStyle name="Millares 2 4" xfId="34"/>
    <cellStyle name="Millares 2 4 2" xfId="41"/>
    <cellStyle name="Millares 2_XXXCopia de Pres. elab. no. 24-12  Terrm. ampliacion Ac. Monte Plata" xfId="12"/>
    <cellStyle name="Millares 3 3" xfId="31"/>
    <cellStyle name="Millares 3 3 2" xfId="35"/>
    <cellStyle name="Millares 3_111-12 ac neyba zona alta" xfId="13"/>
    <cellStyle name="Millares 4" xfId="32"/>
    <cellStyle name="Millares 4 2" xfId="14"/>
    <cellStyle name="Millares 5 3" xfId="15"/>
    <cellStyle name="Millares 5 3 2" xfId="29"/>
    <cellStyle name="Millares 8" xfId="45"/>
    <cellStyle name="Millares_estimado juana vicenta" xfId="28"/>
    <cellStyle name="Normal" xfId="0" builtinId="0"/>
    <cellStyle name="Normal 10" xfId="16"/>
    <cellStyle name="Normal 11 2" xfId="43"/>
    <cellStyle name="Normal 13 2" xfId="17"/>
    <cellStyle name="Normal 2" xfId="18"/>
    <cellStyle name="Normal 2 2 2" xfId="19"/>
    <cellStyle name="Normal 2 3" xfId="20"/>
    <cellStyle name="Normal 2 5" xfId="21"/>
    <cellStyle name="Normal 2_ANALISIS REC 3" xfId="22"/>
    <cellStyle name="Normal 3" xfId="23"/>
    <cellStyle name="Normal 4" xfId="24"/>
    <cellStyle name="Normal 45" xfId="40"/>
    <cellStyle name="Normal 5" xfId="39"/>
    <cellStyle name="Normal 54" xfId="42"/>
    <cellStyle name="Normal_158-09 TERMINACION AC. LA GINA" xfId="37"/>
    <cellStyle name="Normal_CARCAMO SAN PEDRO" xfId="33"/>
    <cellStyle name="Normal_Hoja1" xfId="25"/>
    <cellStyle name="Normal_Presupuesto Terminaciones Edificio Mantenimiento Nave I " xfId="30"/>
    <cellStyle name="Normal_rec 2 al 98-05 terminacion ac. la cueva de cevicos 2da. etapa ac. mult. guanabano- cruce de maguaca parte b y guanabano como ext. al ac. la cueva de cevico 1" xfId="27"/>
    <cellStyle name="Porcentaje 2" xfId="38"/>
    <cellStyle name="Porcentual 5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1476375</xdr:colOff>
      <xdr:row>108</xdr:row>
      <xdr:rowOff>57150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819275" y="71342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1514475</xdr:colOff>
      <xdr:row>108</xdr:row>
      <xdr:rowOff>0</xdr:rowOff>
    </xdr:from>
    <xdr:to>
      <xdr:col>1</xdr:col>
      <xdr:colOff>1685925</xdr:colOff>
      <xdr:row>108</xdr:row>
      <xdr:rowOff>57150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2028825" y="6486525"/>
          <a:ext cx="1714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3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5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6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6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69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0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1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72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7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19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0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1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3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4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5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216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28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29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3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4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6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2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27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8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8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8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28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28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9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29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29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0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0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1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1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1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0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22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25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2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3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37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2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3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5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58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0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1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2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3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4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366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6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7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7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7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373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374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375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376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77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378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380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81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382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384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38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00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01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3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4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5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6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7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8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0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1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22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5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6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7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428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29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0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1" name="Text Box 8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108</xdr:row>
      <xdr:rowOff>152400</xdr:rowOff>
    </xdr:to>
    <xdr:sp macro="" textlink="">
      <xdr:nvSpPr>
        <xdr:cNvPr id="432" name="Text Box 9"/>
        <xdr:cNvSpPr txBox="1">
          <a:spLocks noChangeArrowheads="1"/>
        </xdr:cNvSpPr>
      </xdr:nvSpPr>
      <xdr:spPr bwMode="auto">
        <a:xfrm>
          <a:off x="1819275" y="583882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33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44" name="Text Box 8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445" name="Text Box 9"/>
        <xdr:cNvSpPr txBox="1">
          <a:spLocks noChangeArrowheads="1"/>
        </xdr:cNvSpPr>
      </xdr:nvSpPr>
      <xdr:spPr bwMode="auto">
        <a:xfrm>
          <a:off x="1819275" y="583882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6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7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0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1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114300</xdr:rowOff>
    </xdr:to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819275" y="5838825"/>
          <a:ext cx="104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5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5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5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142875</xdr:rowOff>
    </xdr:to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819275" y="5838825"/>
          <a:ext cx="1047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462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463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46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68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469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7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8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49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2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3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4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5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7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8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09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10" name="Text Box 8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9525</xdr:rowOff>
    </xdr:to>
    <xdr:sp macro="" textlink="">
      <xdr:nvSpPr>
        <xdr:cNvPr id="511" name="Text Box 9"/>
        <xdr:cNvSpPr txBox="1">
          <a:spLocks noChangeArrowheads="1"/>
        </xdr:cNvSpPr>
      </xdr:nvSpPr>
      <xdr:spPr bwMode="auto">
        <a:xfrm>
          <a:off x="1819275" y="583882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4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5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16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17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1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2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2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2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2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2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2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26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27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28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29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32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33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34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37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6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7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8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49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0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1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52" name="Text Box 8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104775</xdr:rowOff>
    </xdr:to>
    <xdr:sp macro="" textlink="">
      <xdr:nvSpPr>
        <xdr:cNvPr id="553" name="Text Box 9"/>
        <xdr:cNvSpPr txBox="1">
          <a:spLocks noChangeArrowheads="1"/>
        </xdr:cNvSpPr>
      </xdr:nvSpPr>
      <xdr:spPr bwMode="auto">
        <a:xfrm>
          <a:off x="1819275" y="5838825"/>
          <a:ext cx="104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5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5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5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5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5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60" name="Text Box 8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133350</xdr:rowOff>
    </xdr:to>
    <xdr:sp macro="" textlink="">
      <xdr:nvSpPr>
        <xdr:cNvPr id="561" name="Text Box 9"/>
        <xdr:cNvSpPr txBox="1">
          <a:spLocks noChangeArrowheads="1"/>
        </xdr:cNvSpPr>
      </xdr:nvSpPr>
      <xdr:spPr bwMode="auto">
        <a:xfrm>
          <a:off x="1819275" y="5838825"/>
          <a:ext cx="1047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62" name="Text Box 8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123825</xdr:rowOff>
    </xdr:to>
    <xdr:sp macro="" textlink="">
      <xdr:nvSpPr>
        <xdr:cNvPr id="563" name="Text Box 9"/>
        <xdr:cNvSpPr txBox="1">
          <a:spLocks noChangeArrowheads="1"/>
        </xdr:cNvSpPr>
      </xdr:nvSpPr>
      <xdr:spPr bwMode="auto">
        <a:xfrm>
          <a:off x="1819275" y="5838825"/>
          <a:ext cx="1047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95250</xdr:rowOff>
    </xdr:to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1819275" y="5838825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66" name="Text Box 8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567" name="Text Box 9"/>
        <xdr:cNvSpPr txBox="1">
          <a:spLocks noChangeArrowheads="1"/>
        </xdr:cNvSpPr>
      </xdr:nvSpPr>
      <xdr:spPr bwMode="auto">
        <a:xfrm>
          <a:off x="1819275" y="5838825"/>
          <a:ext cx="1047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68" name="Text Box 8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569" name="Text Box 9"/>
        <xdr:cNvSpPr txBox="1">
          <a:spLocks noChangeArrowheads="1"/>
        </xdr:cNvSpPr>
      </xdr:nvSpPr>
      <xdr:spPr bwMode="auto">
        <a:xfrm>
          <a:off x="1819275" y="58388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70" name="Text Box 8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66675</xdr:rowOff>
    </xdr:to>
    <xdr:sp macro="" textlink="">
      <xdr:nvSpPr>
        <xdr:cNvPr id="571" name="Text Box 9"/>
        <xdr:cNvSpPr txBox="1">
          <a:spLocks noChangeArrowheads="1"/>
        </xdr:cNvSpPr>
      </xdr:nvSpPr>
      <xdr:spPr bwMode="auto">
        <a:xfrm>
          <a:off x="1819275" y="5838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57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5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0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1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6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4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5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6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1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2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2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4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7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8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59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0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1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2" name="Text Box 8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1304925</xdr:colOff>
      <xdr:row>109</xdr:row>
      <xdr:rowOff>0</xdr:rowOff>
    </xdr:to>
    <xdr:sp macro="" textlink="">
      <xdr:nvSpPr>
        <xdr:cNvPr id="763" name="Text Box 9"/>
        <xdr:cNvSpPr txBox="1">
          <a:spLocks noChangeArrowheads="1"/>
        </xdr:cNvSpPr>
      </xdr:nvSpPr>
      <xdr:spPr bwMode="auto">
        <a:xfrm>
          <a:off x="1819275" y="583882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6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7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8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79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7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8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09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1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2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3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4" name="Text Box 8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0</xdr:rowOff>
    </xdr:to>
    <xdr:sp macro="" textlink="">
      <xdr:nvSpPr>
        <xdr:cNvPr id="815" name="Text Box 9"/>
        <xdr:cNvSpPr txBox="1">
          <a:spLocks noChangeArrowheads="1"/>
        </xdr:cNvSpPr>
      </xdr:nvSpPr>
      <xdr:spPr bwMode="auto">
        <a:xfrm>
          <a:off x="1819275" y="5838825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108</xdr:row>
      <xdr:rowOff>0</xdr:rowOff>
    </xdr:from>
    <xdr:to>
      <xdr:col>1</xdr:col>
      <xdr:colOff>1381125</xdr:colOff>
      <xdr:row>108</xdr:row>
      <xdr:rowOff>142875</xdr:rowOff>
    </xdr:to>
    <xdr:sp macro="" textlink="">
      <xdr:nvSpPr>
        <xdr:cNvPr id="88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8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8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89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0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1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2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3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4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0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1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2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3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4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5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6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7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8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1381125</xdr:colOff>
      <xdr:row>87</xdr:row>
      <xdr:rowOff>142875</xdr:rowOff>
    </xdr:to>
    <xdr:sp macro="" textlink="">
      <xdr:nvSpPr>
        <xdr:cNvPr id="959" name="Text Box 15"/>
        <xdr:cNvSpPr txBox="1">
          <a:spLocks noChangeArrowheads="1"/>
        </xdr:cNvSpPr>
      </xdr:nvSpPr>
      <xdr:spPr bwMode="auto">
        <a:xfrm>
          <a:off x="1790700" y="38385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104775</xdr:rowOff>
    </xdr:to>
    <xdr:sp macro="" textlink="">
      <xdr:nvSpPr>
        <xdr:cNvPr id="960" name="Text Box 8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104775</xdr:rowOff>
    </xdr:to>
    <xdr:sp macro="" textlink="">
      <xdr:nvSpPr>
        <xdr:cNvPr id="961" name="Text Box 9"/>
        <xdr:cNvSpPr txBox="1">
          <a:spLocks noChangeArrowheads="1"/>
        </xdr:cNvSpPr>
      </xdr:nvSpPr>
      <xdr:spPr bwMode="auto">
        <a:xfrm>
          <a:off x="1933575" y="151923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95250</xdr:rowOff>
    </xdr:to>
    <xdr:sp macro="" textlink="">
      <xdr:nvSpPr>
        <xdr:cNvPr id="962" name="Text Box 8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95250</xdr:rowOff>
    </xdr:to>
    <xdr:sp macro="" textlink="">
      <xdr:nvSpPr>
        <xdr:cNvPr id="963" name="Text Box 9"/>
        <xdr:cNvSpPr txBox="1">
          <a:spLocks noChangeArrowheads="1"/>
        </xdr:cNvSpPr>
      </xdr:nvSpPr>
      <xdr:spPr bwMode="auto">
        <a:xfrm>
          <a:off x="1933575" y="151923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107</xdr:row>
      <xdr:rowOff>142875</xdr:rowOff>
    </xdr:to>
    <xdr:sp macro="" textlink="">
      <xdr:nvSpPr>
        <xdr:cNvPr id="964" name="Text Box 8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107</xdr:row>
      <xdr:rowOff>142875</xdr:rowOff>
    </xdr:to>
    <xdr:sp macro="" textlink="">
      <xdr:nvSpPr>
        <xdr:cNvPr id="965" name="Text Box 9"/>
        <xdr:cNvSpPr txBox="1">
          <a:spLocks noChangeArrowheads="1"/>
        </xdr:cNvSpPr>
      </xdr:nvSpPr>
      <xdr:spPr bwMode="auto">
        <a:xfrm>
          <a:off x="1933575" y="151923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76200</xdr:rowOff>
    </xdr:to>
    <xdr:sp macro="" textlink="">
      <xdr:nvSpPr>
        <xdr:cNvPr id="966" name="Text Box 8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76200</xdr:rowOff>
    </xdr:to>
    <xdr:sp macro="" textlink="">
      <xdr:nvSpPr>
        <xdr:cNvPr id="967" name="Text Box 9"/>
        <xdr:cNvSpPr txBox="1">
          <a:spLocks noChangeArrowheads="1"/>
        </xdr:cNvSpPr>
      </xdr:nvSpPr>
      <xdr:spPr bwMode="auto">
        <a:xfrm>
          <a:off x="1933575" y="15192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123825</xdr:rowOff>
    </xdr:from>
    <xdr:to>
      <xdr:col>1</xdr:col>
      <xdr:colOff>221035</xdr:colOff>
      <xdr:row>4</xdr:row>
      <xdr:rowOff>85017</xdr:rowOff>
    </xdr:to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3825"/>
          <a:ext cx="640135" cy="627942"/>
        </a:xfrm>
        <a:prstGeom prst="rect">
          <a:avLst/>
        </a:prstGeom>
      </xdr:spPr>
    </xdr:pic>
    <xdr:clientData/>
  </xdr:twoCellAnchor>
  <xdr:twoCellAnchor>
    <xdr:from>
      <xdr:col>0</xdr:col>
      <xdr:colOff>359833</xdr:colOff>
      <xdr:row>113</xdr:row>
      <xdr:rowOff>105834</xdr:rowOff>
    </xdr:from>
    <xdr:to>
      <xdr:col>1</xdr:col>
      <xdr:colOff>2279650</xdr:colOff>
      <xdr:row>113</xdr:row>
      <xdr:rowOff>105834</xdr:rowOff>
    </xdr:to>
    <xdr:sp macro="" textlink="">
      <xdr:nvSpPr>
        <xdr:cNvPr id="974" name="Line 1"/>
        <xdr:cNvSpPr>
          <a:spLocks noChangeShapeType="1"/>
        </xdr:cNvSpPr>
      </xdr:nvSpPr>
      <xdr:spPr bwMode="auto">
        <a:xfrm>
          <a:off x="359833" y="74515134"/>
          <a:ext cx="2510367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206375</xdr:colOff>
      <xdr:row>113</xdr:row>
      <xdr:rowOff>131234</xdr:rowOff>
    </xdr:from>
    <xdr:to>
      <xdr:col>5</xdr:col>
      <xdr:colOff>739775</xdr:colOff>
      <xdr:row>113</xdr:row>
      <xdr:rowOff>131234</xdr:rowOff>
    </xdr:to>
    <xdr:sp macro="" textlink="">
      <xdr:nvSpPr>
        <xdr:cNvPr id="975" name="Line 2"/>
        <xdr:cNvSpPr>
          <a:spLocks noChangeShapeType="1"/>
        </xdr:cNvSpPr>
      </xdr:nvSpPr>
      <xdr:spPr bwMode="auto">
        <a:xfrm>
          <a:off x="3844925" y="74540534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146435</xdr:rowOff>
    </xdr:to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124</xdr:row>
      <xdr:rowOff>0</xdr:rowOff>
    </xdr:from>
    <xdr:to>
      <xdr:col>1</xdr:col>
      <xdr:colOff>3285153</xdr:colOff>
      <xdr:row>125</xdr:row>
      <xdr:rowOff>136910</xdr:rowOff>
    </xdr:to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95475" y="76180950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122</xdr:row>
      <xdr:rowOff>85725</xdr:rowOff>
    </xdr:from>
    <xdr:to>
      <xdr:col>1</xdr:col>
      <xdr:colOff>2486025</xdr:colOff>
      <xdr:row>122</xdr:row>
      <xdr:rowOff>85725</xdr:rowOff>
    </xdr:to>
    <xdr:sp macro="" textlink="">
      <xdr:nvSpPr>
        <xdr:cNvPr id="983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75952350"/>
          <a:ext cx="2809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122</xdr:row>
      <xdr:rowOff>104775</xdr:rowOff>
    </xdr:from>
    <xdr:to>
      <xdr:col>5</xdr:col>
      <xdr:colOff>685800</xdr:colOff>
      <xdr:row>122</xdr:row>
      <xdr:rowOff>104775</xdr:rowOff>
    </xdr:to>
    <xdr:sp macro="" textlink="">
      <xdr:nvSpPr>
        <xdr:cNvPr id="9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3638550" y="75971400"/>
          <a:ext cx="2724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8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8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8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8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8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99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0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1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2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7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8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49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0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1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2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3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4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5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104</xdr:row>
      <xdr:rowOff>0</xdr:rowOff>
    </xdr:from>
    <xdr:ext cx="95250" cy="142875"/>
    <xdr:sp macro="" textlink="">
      <xdr:nvSpPr>
        <xdr:cNvPr id="1056" name="Text Box 15"/>
        <xdr:cNvSpPr txBox="1">
          <a:spLocks noChangeArrowheads="1"/>
        </xdr:cNvSpPr>
      </xdr:nvSpPr>
      <xdr:spPr bwMode="auto">
        <a:xfrm>
          <a:off x="1800225" y="364902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5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5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5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6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7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8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09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0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19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0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1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2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3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4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5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6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7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86</xdr:row>
      <xdr:rowOff>0</xdr:rowOff>
    </xdr:from>
    <xdr:ext cx="95250" cy="142875"/>
    <xdr:sp macro="" textlink="">
      <xdr:nvSpPr>
        <xdr:cNvPr id="1128" name="Text Box 15"/>
        <xdr:cNvSpPr txBox="1">
          <a:spLocks noChangeArrowheads="1"/>
        </xdr:cNvSpPr>
      </xdr:nvSpPr>
      <xdr:spPr bwMode="auto">
        <a:xfrm>
          <a:off x="1800225" y="205644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9"/>
  <sheetViews>
    <sheetView showGridLines="0" showZeros="0" tabSelected="1" view="pageBreakPreview" zoomScaleNormal="100" zoomScaleSheetLayoutView="100" workbookViewId="0">
      <selection activeCell="A8" sqref="A8:F8"/>
    </sheetView>
  </sheetViews>
  <sheetFormatPr baseColWidth="10" defaultRowHeight="12.75" x14ac:dyDescent="0.2"/>
  <cols>
    <col min="1" max="1" width="7.7109375" style="87" customWidth="1"/>
    <col min="2" max="2" width="52.28515625" style="88" customWidth="1"/>
    <col min="3" max="3" width="11.5703125" style="89" customWidth="1"/>
    <col min="4" max="4" width="6.85546875" style="90" customWidth="1"/>
    <col min="5" max="5" width="13.85546875" style="86" bestFit="1" customWidth="1"/>
    <col min="6" max="6" width="15" style="86" customWidth="1"/>
    <col min="7" max="16384" width="11.42578125" style="85"/>
  </cols>
  <sheetData>
    <row r="1" spans="1:6" ht="14.25" x14ac:dyDescent="0.2">
      <c r="A1" s="80"/>
      <c r="B1" s="81"/>
      <c r="C1" s="82"/>
      <c r="D1" s="83"/>
      <c r="E1" s="84"/>
      <c r="F1" s="84"/>
    </row>
    <row r="2" spans="1:6" x14ac:dyDescent="0.2">
      <c r="A2" s="189" t="s">
        <v>53</v>
      </c>
      <c r="B2" s="189"/>
      <c r="C2" s="189"/>
      <c r="D2" s="189"/>
      <c r="E2" s="189"/>
      <c r="F2" s="189"/>
    </row>
    <row r="3" spans="1:6" x14ac:dyDescent="0.2">
      <c r="A3" s="189" t="s">
        <v>54</v>
      </c>
      <c r="B3" s="189"/>
      <c r="C3" s="189"/>
      <c r="D3" s="189"/>
      <c r="E3" s="189"/>
      <c r="F3" s="189"/>
    </row>
    <row r="4" spans="1:6" x14ac:dyDescent="0.2">
      <c r="A4" s="189" t="s">
        <v>55</v>
      </c>
      <c r="B4" s="189"/>
      <c r="C4" s="189"/>
      <c r="D4" s="189"/>
      <c r="E4" s="189"/>
      <c r="F4" s="189"/>
    </row>
    <row r="5" spans="1:6" x14ac:dyDescent="0.2">
      <c r="A5" s="189" t="s">
        <v>56</v>
      </c>
      <c r="B5" s="189"/>
      <c r="C5" s="189"/>
      <c r="D5" s="189"/>
      <c r="E5" s="189"/>
      <c r="F5" s="189"/>
    </row>
    <row r="6" spans="1:6" x14ac:dyDescent="0.2">
      <c r="A6" s="51"/>
      <c r="B6" s="40"/>
      <c r="C6" s="38"/>
      <c r="D6" s="39"/>
      <c r="E6" s="41"/>
      <c r="F6" s="189"/>
    </row>
    <row r="7" spans="1:6" x14ac:dyDescent="0.2">
      <c r="A7" s="53" t="s">
        <v>102</v>
      </c>
      <c r="B7" s="40"/>
      <c r="C7" s="38"/>
      <c r="D7" s="39"/>
      <c r="E7" s="41"/>
      <c r="F7" s="189"/>
    </row>
    <row r="8" spans="1:6" ht="30" customHeight="1" x14ac:dyDescent="0.2">
      <c r="A8" s="190" t="s">
        <v>107</v>
      </c>
      <c r="B8" s="190"/>
      <c r="C8" s="190"/>
      <c r="D8" s="190"/>
      <c r="E8" s="190"/>
      <c r="F8" s="190"/>
    </row>
    <row r="9" spans="1:6" x14ac:dyDescent="0.2">
      <c r="A9" s="53" t="s">
        <v>68</v>
      </c>
      <c r="B9" s="42"/>
      <c r="C9" s="38"/>
      <c r="D9" s="43" t="s">
        <v>57</v>
      </c>
      <c r="E9" s="44"/>
      <c r="F9" s="38"/>
    </row>
    <row r="10" spans="1:6" x14ac:dyDescent="0.2">
      <c r="A10" s="188"/>
      <c r="B10" s="188"/>
      <c r="C10" s="188"/>
      <c r="D10" s="188"/>
      <c r="E10" s="188"/>
      <c r="F10" s="188"/>
    </row>
    <row r="11" spans="1:6" x14ac:dyDescent="0.2">
      <c r="A11" s="122" t="s">
        <v>3</v>
      </c>
      <c r="B11" s="123" t="s">
        <v>1</v>
      </c>
      <c r="C11" s="124" t="s">
        <v>0</v>
      </c>
      <c r="D11" s="125" t="s">
        <v>7</v>
      </c>
      <c r="E11" s="124" t="s">
        <v>2</v>
      </c>
      <c r="F11" s="124" t="s">
        <v>4</v>
      </c>
    </row>
    <row r="12" spans="1:6" x14ac:dyDescent="0.2">
      <c r="A12" s="58"/>
      <c r="B12" s="59"/>
      <c r="C12" s="60"/>
      <c r="D12" s="61"/>
      <c r="E12" s="60"/>
      <c r="F12" s="60"/>
    </row>
    <row r="13" spans="1:6" x14ac:dyDescent="0.2">
      <c r="A13" s="126" t="s">
        <v>91</v>
      </c>
      <c r="B13" s="63" t="s">
        <v>103</v>
      </c>
      <c r="C13" s="77"/>
      <c r="D13" s="64"/>
      <c r="E13" s="65"/>
      <c r="F13" s="66"/>
    </row>
    <row r="14" spans="1:6" x14ac:dyDescent="0.2">
      <c r="A14" s="62"/>
      <c r="B14" s="63"/>
      <c r="C14" s="77"/>
      <c r="D14" s="64"/>
      <c r="E14" s="65"/>
      <c r="F14" s="66"/>
    </row>
    <row r="15" spans="1:6" x14ac:dyDescent="0.2">
      <c r="A15" s="162">
        <v>1</v>
      </c>
      <c r="B15" s="18" t="s">
        <v>15</v>
      </c>
      <c r="C15" s="19">
        <v>2207.3399999999997</v>
      </c>
      <c r="D15" s="20" t="s">
        <v>5</v>
      </c>
      <c r="E15" s="24">
        <v>14.5</v>
      </c>
      <c r="F15" s="67">
        <f>ROUND(C15*E15,2)</f>
        <v>32006.43</v>
      </c>
    </row>
    <row r="16" spans="1:6" x14ac:dyDescent="0.2">
      <c r="A16" s="52"/>
      <c r="B16" s="22"/>
      <c r="C16" s="21"/>
      <c r="D16" s="21"/>
      <c r="E16" s="139"/>
      <c r="F16" s="67">
        <f>ROUND(C16*E16,2)</f>
        <v>0</v>
      </c>
    </row>
    <row r="17" spans="1:6" x14ac:dyDescent="0.2">
      <c r="A17" s="62">
        <v>2</v>
      </c>
      <c r="B17" s="63" t="s">
        <v>8</v>
      </c>
      <c r="C17" s="77"/>
      <c r="D17" s="64"/>
      <c r="E17" s="138"/>
      <c r="F17" s="67">
        <f>ROUND(C17*E17,2)</f>
        <v>0</v>
      </c>
    </row>
    <row r="18" spans="1:6" ht="6.75" customHeight="1" x14ac:dyDescent="0.2">
      <c r="A18" s="62"/>
      <c r="B18" s="63"/>
      <c r="C18" s="77"/>
      <c r="D18" s="64"/>
      <c r="E18" s="138"/>
      <c r="F18" s="67"/>
    </row>
    <row r="19" spans="1:6" x14ac:dyDescent="0.2">
      <c r="A19" s="68">
        <v>2.1</v>
      </c>
      <c r="B19" s="69" t="s">
        <v>96</v>
      </c>
      <c r="C19" s="78"/>
      <c r="D19" s="37"/>
      <c r="E19" s="140"/>
      <c r="F19" s="70"/>
    </row>
    <row r="20" spans="1:6" x14ac:dyDescent="0.2">
      <c r="A20" s="99" t="s">
        <v>36</v>
      </c>
      <c r="B20" s="71" t="s">
        <v>99</v>
      </c>
      <c r="C20" s="19">
        <v>1115.22</v>
      </c>
      <c r="D20" s="37" t="s">
        <v>9</v>
      </c>
      <c r="E20" s="163">
        <v>154.52000000000001</v>
      </c>
      <c r="F20" s="70">
        <f>+ROUND(C20*E20,2)</f>
        <v>172323.79</v>
      </c>
    </row>
    <row r="21" spans="1:6" ht="25.5" x14ac:dyDescent="0.2">
      <c r="A21" s="99" t="s">
        <v>37</v>
      </c>
      <c r="B21" s="71" t="s">
        <v>100</v>
      </c>
      <c r="C21" s="143">
        <v>477.95</v>
      </c>
      <c r="D21" s="37" t="s">
        <v>9</v>
      </c>
      <c r="E21" s="163">
        <v>1125.8</v>
      </c>
      <c r="F21" s="70">
        <f>+ROUND(C21*E21,2)</f>
        <v>538076.11</v>
      </c>
    </row>
    <row r="22" spans="1:6" x14ac:dyDescent="0.2">
      <c r="A22" s="100">
        <v>2.2000000000000002</v>
      </c>
      <c r="B22" s="73" t="s">
        <v>52</v>
      </c>
      <c r="C22" s="19">
        <v>1453.31</v>
      </c>
      <c r="D22" s="64" t="s">
        <v>10</v>
      </c>
      <c r="E22" s="24">
        <v>22.5</v>
      </c>
      <c r="F22" s="67">
        <f t="shared" ref="F22:F30" si="0">ROUND(C22*E22,2)</f>
        <v>32699.48</v>
      </c>
    </row>
    <row r="23" spans="1:6" x14ac:dyDescent="0.2">
      <c r="A23" s="100">
        <v>2.2999999999999998</v>
      </c>
      <c r="B23" s="73" t="s">
        <v>78</v>
      </c>
      <c r="C23" s="54">
        <v>573.54</v>
      </c>
      <c r="D23" s="64" t="s">
        <v>9</v>
      </c>
      <c r="E23" s="24">
        <v>650</v>
      </c>
      <c r="F23" s="67">
        <f t="shared" si="0"/>
        <v>372801</v>
      </c>
    </row>
    <row r="24" spans="1:6" ht="25.5" x14ac:dyDescent="0.2">
      <c r="A24" s="100">
        <v>2.4</v>
      </c>
      <c r="B24" s="137" t="s">
        <v>70</v>
      </c>
      <c r="C24" s="19">
        <v>187.62</v>
      </c>
      <c r="D24" s="64" t="s">
        <v>9</v>
      </c>
      <c r="E24" s="24">
        <v>1160.3900000000001</v>
      </c>
      <c r="F24" s="67">
        <f t="shared" si="0"/>
        <v>217712.37</v>
      </c>
    </row>
    <row r="25" spans="1:6" ht="25.5" x14ac:dyDescent="0.2">
      <c r="A25" s="72">
        <v>2.5</v>
      </c>
      <c r="B25" s="73" t="s">
        <v>16</v>
      </c>
      <c r="C25" s="19">
        <v>1324.39</v>
      </c>
      <c r="D25" s="64" t="s">
        <v>9</v>
      </c>
      <c r="E25" s="24">
        <v>183.68</v>
      </c>
      <c r="F25" s="67">
        <f t="shared" si="0"/>
        <v>243263.96</v>
      </c>
    </row>
    <row r="26" spans="1:6" ht="25.5" x14ac:dyDescent="0.2">
      <c r="A26" s="100">
        <v>2.6</v>
      </c>
      <c r="B26" s="73" t="s">
        <v>104</v>
      </c>
      <c r="C26" s="143">
        <v>943.87</v>
      </c>
      <c r="D26" s="74" t="s">
        <v>9</v>
      </c>
      <c r="E26" s="24">
        <v>210</v>
      </c>
      <c r="F26" s="67">
        <f t="shared" si="0"/>
        <v>198212.7</v>
      </c>
    </row>
    <row r="27" spans="1:6" x14ac:dyDescent="0.2">
      <c r="A27" s="62"/>
      <c r="B27" s="73"/>
      <c r="C27" s="77"/>
      <c r="D27" s="64"/>
      <c r="E27" s="24"/>
      <c r="F27" s="67">
        <f t="shared" si="0"/>
        <v>0</v>
      </c>
    </row>
    <row r="28" spans="1:6" x14ac:dyDescent="0.2">
      <c r="A28" s="62">
        <v>3</v>
      </c>
      <c r="B28" s="63" t="s">
        <v>17</v>
      </c>
      <c r="C28" s="77"/>
      <c r="D28" s="64"/>
      <c r="E28" s="24"/>
      <c r="F28" s="67">
        <f t="shared" si="0"/>
        <v>0</v>
      </c>
    </row>
    <row r="29" spans="1:6" ht="25.5" x14ac:dyDescent="0.2">
      <c r="A29" s="72">
        <v>3.1</v>
      </c>
      <c r="B29" s="135" t="s">
        <v>76</v>
      </c>
      <c r="C29" s="77">
        <v>378.25</v>
      </c>
      <c r="D29" s="74" t="s">
        <v>5</v>
      </c>
      <c r="E29" s="24">
        <v>790.67</v>
      </c>
      <c r="F29" s="67">
        <f t="shared" si="0"/>
        <v>299070.93</v>
      </c>
    </row>
    <row r="30" spans="1:6" ht="25.5" x14ac:dyDescent="0.2">
      <c r="A30" s="72">
        <v>3.2</v>
      </c>
      <c r="B30" s="135" t="s">
        <v>77</v>
      </c>
      <c r="C30" s="77">
        <v>1873.24</v>
      </c>
      <c r="D30" s="74" t="s">
        <v>5</v>
      </c>
      <c r="E30" s="24">
        <v>469.53</v>
      </c>
      <c r="F30" s="67">
        <f t="shared" si="0"/>
        <v>879542.38</v>
      </c>
    </row>
    <row r="31" spans="1:6" x14ac:dyDescent="0.2">
      <c r="A31" s="62"/>
      <c r="B31" s="73"/>
      <c r="C31" s="77"/>
      <c r="D31" s="64"/>
      <c r="E31" s="24"/>
      <c r="F31" s="67"/>
    </row>
    <row r="32" spans="1:6" x14ac:dyDescent="0.2">
      <c r="A32" s="62">
        <v>4</v>
      </c>
      <c r="B32" s="63" t="s">
        <v>20</v>
      </c>
      <c r="C32" s="77"/>
      <c r="D32" s="64"/>
      <c r="E32" s="24"/>
      <c r="F32" s="67">
        <f t="shared" ref="F32:F51" si="1">ROUND(C32*E32,2)</f>
        <v>0</v>
      </c>
    </row>
    <row r="33" spans="1:6" ht="25.5" x14ac:dyDescent="0.2">
      <c r="A33" s="72">
        <v>4.2</v>
      </c>
      <c r="B33" s="135" t="s">
        <v>76</v>
      </c>
      <c r="C33" s="77">
        <v>378.25</v>
      </c>
      <c r="D33" s="64" t="s">
        <v>5</v>
      </c>
      <c r="E33" s="24">
        <v>32.270000000000003</v>
      </c>
      <c r="F33" s="67">
        <f t="shared" si="1"/>
        <v>12206.13</v>
      </c>
    </row>
    <row r="34" spans="1:6" ht="25.5" x14ac:dyDescent="0.2">
      <c r="A34" s="72">
        <v>4.3</v>
      </c>
      <c r="B34" s="135" t="s">
        <v>77</v>
      </c>
      <c r="C34" s="77">
        <v>1873.24</v>
      </c>
      <c r="D34" s="64" t="s">
        <v>5</v>
      </c>
      <c r="E34" s="24">
        <v>27.98</v>
      </c>
      <c r="F34" s="67">
        <f t="shared" si="1"/>
        <v>52413.26</v>
      </c>
    </row>
    <row r="35" spans="1:6" x14ac:dyDescent="0.2">
      <c r="A35" s="72"/>
      <c r="B35" s="73"/>
      <c r="C35" s="77"/>
      <c r="D35" s="64"/>
      <c r="E35" s="24"/>
      <c r="F35" s="67">
        <f t="shared" si="1"/>
        <v>0</v>
      </c>
    </row>
    <row r="36" spans="1:6" x14ac:dyDescent="0.2">
      <c r="A36" s="62">
        <v>5</v>
      </c>
      <c r="B36" s="63" t="s">
        <v>21</v>
      </c>
      <c r="C36" s="77"/>
      <c r="D36" s="64"/>
      <c r="E36" s="24"/>
      <c r="F36" s="67">
        <f t="shared" si="1"/>
        <v>0</v>
      </c>
    </row>
    <row r="37" spans="1:6" ht="25.5" x14ac:dyDescent="0.2">
      <c r="A37" s="72">
        <v>5.0999999999999996</v>
      </c>
      <c r="B37" s="2" t="s">
        <v>82</v>
      </c>
      <c r="C37" s="17">
        <v>6</v>
      </c>
      <c r="D37" s="150" t="s">
        <v>6</v>
      </c>
      <c r="E37" s="24">
        <v>1644.54</v>
      </c>
      <c r="F37" s="67">
        <f t="shared" si="1"/>
        <v>9867.24</v>
      </c>
    </row>
    <row r="38" spans="1:6" ht="25.5" x14ac:dyDescent="0.2">
      <c r="A38" s="72">
        <v>5.2</v>
      </c>
      <c r="B38" s="2" t="s">
        <v>81</v>
      </c>
      <c r="C38" s="17">
        <v>5</v>
      </c>
      <c r="D38" s="150" t="s">
        <v>6</v>
      </c>
      <c r="E38" s="24">
        <v>1514.74</v>
      </c>
      <c r="F38" s="67">
        <f t="shared" si="1"/>
        <v>7573.7</v>
      </c>
    </row>
    <row r="39" spans="1:6" ht="25.5" x14ac:dyDescent="0.2">
      <c r="A39" s="72">
        <v>5.3</v>
      </c>
      <c r="B39" s="151" t="s">
        <v>79</v>
      </c>
      <c r="C39" s="17">
        <v>2</v>
      </c>
      <c r="D39" s="150" t="s">
        <v>6</v>
      </c>
      <c r="E39" s="24">
        <v>1405.45</v>
      </c>
      <c r="F39" s="67">
        <f t="shared" si="1"/>
        <v>2810.9</v>
      </c>
    </row>
    <row r="40" spans="1:6" ht="25.5" x14ac:dyDescent="0.2">
      <c r="A40" s="72">
        <v>5.4</v>
      </c>
      <c r="B40" s="2" t="s">
        <v>84</v>
      </c>
      <c r="C40" s="17">
        <v>2</v>
      </c>
      <c r="D40" s="150" t="s">
        <v>6</v>
      </c>
      <c r="E40" s="24">
        <v>2573.65</v>
      </c>
      <c r="F40" s="67">
        <f t="shared" si="1"/>
        <v>5147.3</v>
      </c>
    </row>
    <row r="41" spans="1:6" ht="25.5" x14ac:dyDescent="0.2">
      <c r="A41" s="72">
        <v>5.5</v>
      </c>
      <c r="B41" s="2" t="s">
        <v>83</v>
      </c>
      <c r="C41" s="17">
        <v>1</v>
      </c>
      <c r="D41" s="150" t="s">
        <v>6</v>
      </c>
      <c r="E41" s="24">
        <v>1969.04</v>
      </c>
      <c r="F41" s="67">
        <f t="shared" si="1"/>
        <v>1969.04</v>
      </c>
    </row>
    <row r="42" spans="1:6" ht="25.5" x14ac:dyDescent="0.2">
      <c r="A42" s="72">
        <v>5.6</v>
      </c>
      <c r="B42" s="135" t="s">
        <v>80</v>
      </c>
      <c r="C42" s="17">
        <v>9</v>
      </c>
      <c r="D42" s="150" t="s">
        <v>6</v>
      </c>
      <c r="E42" s="24">
        <v>1449.38</v>
      </c>
      <c r="F42" s="67">
        <f t="shared" si="1"/>
        <v>13044.42</v>
      </c>
    </row>
    <row r="43" spans="1:6" x14ac:dyDescent="0.2">
      <c r="A43" s="72">
        <v>5.7</v>
      </c>
      <c r="B43" s="152" t="s">
        <v>72</v>
      </c>
      <c r="C43" s="54">
        <v>37</v>
      </c>
      <c r="D43" s="150" t="s">
        <v>6</v>
      </c>
      <c r="E43" s="24">
        <v>1384.48</v>
      </c>
      <c r="F43" s="67">
        <f t="shared" si="1"/>
        <v>51225.760000000002</v>
      </c>
    </row>
    <row r="44" spans="1:6" x14ac:dyDescent="0.2">
      <c r="A44" s="72">
        <v>5.8</v>
      </c>
      <c r="B44" s="152" t="s">
        <v>71</v>
      </c>
      <c r="C44" s="54">
        <v>2</v>
      </c>
      <c r="D44" s="150" t="s">
        <v>6</v>
      </c>
      <c r="E44" s="24">
        <v>1566.25</v>
      </c>
      <c r="F44" s="67">
        <f t="shared" si="1"/>
        <v>3132.5</v>
      </c>
    </row>
    <row r="45" spans="1:6" x14ac:dyDescent="0.2">
      <c r="A45" s="153">
        <v>5.9</v>
      </c>
      <c r="B45" s="2" t="s">
        <v>69</v>
      </c>
      <c r="C45" s="17">
        <v>25</v>
      </c>
      <c r="D45" s="149" t="s">
        <v>6</v>
      </c>
      <c r="E45" s="24">
        <v>450</v>
      </c>
      <c r="F45" s="67">
        <f t="shared" si="1"/>
        <v>11250</v>
      </c>
    </row>
    <row r="46" spans="1:6" x14ac:dyDescent="0.2">
      <c r="A46" s="144"/>
      <c r="B46" s="2"/>
      <c r="C46" s="77"/>
      <c r="D46" s="64"/>
      <c r="E46" s="24"/>
      <c r="F46" s="67">
        <f t="shared" si="1"/>
        <v>0</v>
      </c>
    </row>
    <row r="47" spans="1:6" x14ac:dyDescent="0.2">
      <c r="A47" s="141">
        <v>6</v>
      </c>
      <c r="B47" s="142" t="s">
        <v>73</v>
      </c>
      <c r="C47" s="54"/>
      <c r="D47" s="74"/>
      <c r="E47" s="24"/>
      <c r="F47" s="67">
        <f t="shared" si="1"/>
        <v>0</v>
      </c>
    </row>
    <row r="48" spans="1:6" ht="51" x14ac:dyDescent="0.2">
      <c r="A48" s="127">
        <v>6.1</v>
      </c>
      <c r="B48" s="136" t="s">
        <v>105</v>
      </c>
      <c r="C48" s="54">
        <v>4</v>
      </c>
      <c r="D48" s="74" t="s">
        <v>6</v>
      </c>
      <c r="E48" s="24">
        <v>27844.6</v>
      </c>
      <c r="F48" s="67">
        <f t="shared" si="1"/>
        <v>111378.4</v>
      </c>
    </row>
    <row r="49" spans="1:6" ht="25.5" x14ac:dyDescent="0.2">
      <c r="A49" s="181">
        <v>6.2</v>
      </c>
      <c r="B49" s="182" t="s">
        <v>74</v>
      </c>
      <c r="C49" s="183">
        <v>4</v>
      </c>
      <c r="D49" s="184" t="s">
        <v>6</v>
      </c>
      <c r="E49" s="185">
        <v>3885</v>
      </c>
      <c r="F49" s="186">
        <f t="shared" si="1"/>
        <v>15540</v>
      </c>
    </row>
    <row r="50" spans="1:6" x14ac:dyDescent="0.2">
      <c r="A50" s="72"/>
      <c r="B50" s="73"/>
      <c r="C50" s="77"/>
      <c r="D50" s="64"/>
      <c r="E50" s="24"/>
      <c r="F50" s="67">
        <f t="shared" si="1"/>
        <v>0</v>
      </c>
    </row>
    <row r="51" spans="1:6" ht="25.5" x14ac:dyDescent="0.2">
      <c r="A51" s="72">
        <v>7</v>
      </c>
      <c r="B51" s="151" t="s">
        <v>106</v>
      </c>
      <c r="C51" s="77">
        <v>1</v>
      </c>
      <c r="D51" s="74" t="s">
        <v>6</v>
      </c>
      <c r="E51" s="24">
        <v>152242.64000000001</v>
      </c>
      <c r="F51" s="67">
        <f t="shared" si="1"/>
        <v>152242.64000000001</v>
      </c>
    </row>
    <row r="52" spans="1:6" x14ac:dyDescent="0.2">
      <c r="A52" s="72"/>
      <c r="B52" s="73"/>
      <c r="C52" s="77"/>
      <c r="D52" s="64"/>
      <c r="E52" s="24"/>
      <c r="F52" s="67"/>
    </row>
    <row r="53" spans="1:6" x14ac:dyDescent="0.2">
      <c r="A53" s="154">
        <v>8</v>
      </c>
      <c r="B53" s="155" t="s">
        <v>85</v>
      </c>
      <c r="C53" s="76"/>
      <c r="D53" s="75"/>
      <c r="E53" s="76"/>
      <c r="F53" s="70">
        <f>+ROUND(C53*E53,2)</f>
        <v>0</v>
      </c>
    </row>
    <row r="54" spans="1:6" x14ac:dyDescent="0.2">
      <c r="A54" s="156">
        <v>8.1</v>
      </c>
      <c r="B54" s="157" t="s">
        <v>38</v>
      </c>
      <c r="C54" s="161">
        <v>465</v>
      </c>
      <c r="D54" s="158" t="s">
        <v>39</v>
      </c>
      <c r="E54" s="76">
        <v>193.36</v>
      </c>
      <c r="F54" s="70">
        <f t="shared" ref="F54:F67" si="2">+ROUND(C54*E54,2)</f>
        <v>89912.4</v>
      </c>
    </row>
    <row r="55" spans="1:6" ht="25.5" x14ac:dyDescent="0.2">
      <c r="A55" s="156">
        <v>8.1999999999999993</v>
      </c>
      <c r="B55" s="157" t="s">
        <v>40</v>
      </c>
      <c r="C55" s="161">
        <v>2790</v>
      </c>
      <c r="D55" s="159" t="s">
        <v>5</v>
      </c>
      <c r="E55" s="76">
        <v>32.1</v>
      </c>
      <c r="F55" s="70">
        <f t="shared" si="2"/>
        <v>89559</v>
      </c>
    </row>
    <row r="56" spans="1:6" x14ac:dyDescent="0.2">
      <c r="A56" s="156">
        <v>8.3000000000000007</v>
      </c>
      <c r="B56" s="157" t="s">
        <v>41</v>
      </c>
      <c r="C56" s="161">
        <v>465</v>
      </c>
      <c r="D56" s="159" t="s">
        <v>39</v>
      </c>
      <c r="E56" s="76">
        <v>53.1</v>
      </c>
      <c r="F56" s="70">
        <f t="shared" si="2"/>
        <v>24691.5</v>
      </c>
    </row>
    <row r="57" spans="1:6" x14ac:dyDescent="0.2">
      <c r="A57" s="156">
        <v>8.4</v>
      </c>
      <c r="B57" s="157" t="s">
        <v>42</v>
      </c>
      <c r="C57" s="161">
        <v>465</v>
      </c>
      <c r="D57" s="159" t="s">
        <v>39</v>
      </c>
      <c r="E57" s="76">
        <v>53.1</v>
      </c>
      <c r="F57" s="70">
        <f t="shared" si="2"/>
        <v>24691.5</v>
      </c>
    </row>
    <row r="58" spans="1:6" x14ac:dyDescent="0.2">
      <c r="A58" s="156">
        <v>8.5</v>
      </c>
      <c r="B58" s="2" t="s">
        <v>43</v>
      </c>
      <c r="C58" s="161">
        <v>465</v>
      </c>
      <c r="D58" s="159" t="s">
        <v>39</v>
      </c>
      <c r="E58" s="76">
        <v>286.36</v>
      </c>
      <c r="F58" s="70">
        <f t="shared" si="2"/>
        <v>133157.4</v>
      </c>
    </row>
    <row r="59" spans="1:6" x14ac:dyDescent="0.2">
      <c r="A59" s="156">
        <v>8.6</v>
      </c>
      <c r="B59" s="2" t="s">
        <v>44</v>
      </c>
      <c r="C59" s="161">
        <v>465</v>
      </c>
      <c r="D59" s="159" t="s">
        <v>39</v>
      </c>
      <c r="E59" s="76">
        <v>380</v>
      </c>
      <c r="F59" s="70">
        <f t="shared" si="2"/>
        <v>176700</v>
      </c>
    </row>
    <row r="60" spans="1:6" x14ac:dyDescent="0.2">
      <c r="A60" s="156">
        <v>8.6999999999999993</v>
      </c>
      <c r="B60" s="2" t="s">
        <v>45</v>
      </c>
      <c r="C60" s="161">
        <v>465</v>
      </c>
      <c r="D60" s="159" t="s">
        <v>39</v>
      </c>
      <c r="E60" s="76">
        <v>1850</v>
      </c>
      <c r="F60" s="70">
        <f t="shared" si="2"/>
        <v>860250</v>
      </c>
    </row>
    <row r="61" spans="1:6" x14ac:dyDescent="0.2">
      <c r="A61" s="156">
        <v>8.8000000000000007</v>
      </c>
      <c r="B61" s="2" t="s">
        <v>46</v>
      </c>
      <c r="C61" s="161">
        <v>465</v>
      </c>
      <c r="D61" s="159" t="s">
        <v>5</v>
      </c>
      <c r="E61" s="76">
        <v>45.1</v>
      </c>
      <c r="F61" s="70">
        <f t="shared" si="2"/>
        <v>20971.5</v>
      </c>
    </row>
    <row r="62" spans="1:6" x14ac:dyDescent="0.2">
      <c r="A62" s="156">
        <v>8.9</v>
      </c>
      <c r="B62" s="2" t="s">
        <v>47</v>
      </c>
      <c r="C62" s="161">
        <v>465</v>
      </c>
      <c r="D62" s="159" t="s">
        <v>39</v>
      </c>
      <c r="E62" s="76">
        <v>200</v>
      </c>
      <c r="F62" s="70">
        <f t="shared" si="2"/>
        <v>93000</v>
      </c>
    </row>
    <row r="63" spans="1:6" x14ac:dyDescent="0.2">
      <c r="A63" s="160">
        <v>8.1</v>
      </c>
      <c r="B63" s="2" t="s">
        <v>48</v>
      </c>
      <c r="C63" s="161">
        <v>465</v>
      </c>
      <c r="D63" s="159" t="s">
        <v>39</v>
      </c>
      <c r="E63" s="76">
        <v>15</v>
      </c>
      <c r="F63" s="70">
        <f t="shared" si="2"/>
        <v>6975</v>
      </c>
    </row>
    <row r="64" spans="1:6" x14ac:dyDescent="0.2">
      <c r="A64" s="160">
        <v>8.11</v>
      </c>
      <c r="B64" s="2" t="s">
        <v>49</v>
      </c>
      <c r="C64" s="161">
        <v>465</v>
      </c>
      <c r="D64" s="159" t="s">
        <v>39</v>
      </c>
      <c r="E64" s="76">
        <v>6.9</v>
      </c>
      <c r="F64" s="70">
        <f t="shared" si="2"/>
        <v>3208.5</v>
      </c>
    </row>
    <row r="65" spans="1:6" x14ac:dyDescent="0.2">
      <c r="A65" s="160">
        <v>8.1199999999999992</v>
      </c>
      <c r="B65" s="2" t="s">
        <v>50</v>
      </c>
      <c r="C65" s="161">
        <v>920.7</v>
      </c>
      <c r="D65" s="159" t="s">
        <v>9</v>
      </c>
      <c r="E65" s="76">
        <v>528</v>
      </c>
      <c r="F65" s="70">
        <f t="shared" si="2"/>
        <v>486129.6</v>
      </c>
    </row>
    <row r="66" spans="1:6" x14ac:dyDescent="0.2">
      <c r="A66" s="160">
        <v>8.1300000000000008</v>
      </c>
      <c r="B66" s="2" t="s">
        <v>51</v>
      </c>
      <c r="C66" s="161">
        <v>465</v>
      </c>
      <c r="D66" s="159" t="s">
        <v>39</v>
      </c>
      <c r="E66" s="76">
        <v>300</v>
      </c>
      <c r="F66" s="70">
        <f t="shared" si="2"/>
        <v>139500</v>
      </c>
    </row>
    <row r="67" spans="1:6" x14ac:dyDescent="0.2">
      <c r="A67" s="79"/>
      <c r="B67" s="36"/>
      <c r="C67" s="76"/>
      <c r="D67" s="75"/>
      <c r="E67" s="76"/>
      <c r="F67" s="70">
        <f t="shared" si="2"/>
        <v>0</v>
      </c>
    </row>
    <row r="68" spans="1:6" x14ac:dyDescent="0.2">
      <c r="A68" s="46">
        <v>9</v>
      </c>
      <c r="B68" s="56" t="s">
        <v>22</v>
      </c>
      <c r="C68" s="57"/>
      <c r="D68" s="23"/>
      <c r="E68" s="146"/>
      <c r="F68" s="67">
        <f>ROUND(C68*E68,2)</f>
        <v>0</v>
      </c>
    </row>
    <row r="69" spans="1:6" x14ac:dyDescent="0.2">
      <c r="A69" s="47">
        <v>9.1</v>
      </c>
      <c r="B69" s="73" t="s">
        <v>18</v>
      </c>
      <c r="C69" s="17">
        <v>378.25</v>
      </c>
      <c r="D69" s="23" t="s">
        <v>5</v>
      </c>
      <c r="E69" s="148">
        <v>10.01</v>
      </c>
      <c r="F69" s="67">
        <f t="shared" ref="F69:F81" si="3">ROUND(C69*E69,2)</f>
        <v>3786.28</v>
      </c>
    </row>
    <row r="70" spans="1:6" x14ac:dyDescent="0.2">
      <c r="A70" s="47">
        <v>9.1999999999999993</v>
      </c>
      <c r="B70" s="73" t="s">
        <v>19</v>
      </c>
      <c r="C70" s="17">
        <v>1873.24</v>
      </c>
      <c r="D70" s="23" t="s">
        <v>5</v>
      </c>
      <c r="E70" s="148">
        <v>7.63</v>
      </c>
      <c r="F70" s="67">
        <f t="shared" si="3"/>
        <v>14292.82</v>
      </c>
    </row>
    <row r="71" spans="1:6" x14ac:dyDescent="0.2">
      <c r="A71" s="47"/>
      <c r="B71" s="73"/>
      <c r="C71" s="57"/>
      <c r="D71" s="23"/>
      <c r="E71" s="148"/>
      <c r="F71" s="67">
        <f t="shared" si="3"/>
        <v>0</v>
      </c>
    </row>
    <row r="72" spans="1:6" x14ac:dyDescent="0.2">
      <c r="A72" s="46">
        <v>10</v>
      </c>
      <c r="B72" s="63" t="s">
        <v>86</v>
      </c>
      <c r="C72" s="17"/>
      <c r="D72" s="23"/>
      <c r="E72" s="147"/>
      <c r="F72" s="67">
        <f t="shared" si="3"/>
        <v>0</v>
      </c>
    </row>
    <row r="73" spans="1:6" x14ac:dyDescent="0.2">
      <c r="A73" s="47">
        <v>10.1</v>
      </c>
      <c r="B73" s="73" t="s">
        <v>87</v>
      </c>
      <c r="C73" s="17">
        <v>22.320000000000004</v>
      </c>
      <c r="D73" s="23" t="s">
        <v>9</v>
      </c>
      <c r="E73" s="148">
        <v>798.55</v>
      </c>
      <c r="F73" s="67">
        <f t="shared" si="3"/>
        <v>17823.64</v>
      </c>
    </row>
    <row r="74" spans="1:6" x14ac:dyDescent="0.2">
      <c r="A74" s="47">
        <v>10.199999999999999</v>
      </c>
      <c r="B74" s="73" t="s">
        <v>88</v>
      </c>
      <c r="C74" s="17">
        <v>27.900000000000002</v>
      </c>
      <c r="D74" s="23" t="s">
        <v>9</v>
      </c>
      <c r="E74" s="148">
        <v>798.55</v>
      </c>
      <c r="F74" s="67">
        <f t="shared" si="3"/>
        <v>22279.55</v>
      </c>
    </row>
    <row r="75" spans="1:6" x14ac:dyDescent="0.2">
      <c r="A75" s="47">
        <v>10.3</v>
      </c>
      <c r="B75" s="73" t="s">
        <v>89</v>
      </c>
      <c r="C75" s="17">
        <v>62.78</v>
      </c>
      <c r="D75" s="23" t="s">
        <v>9</v>
      </c>
      <c r="E75" s="148">
        <v>210</v>
      </c>
      <c r="F75" s="67">
        <f t="shared" si="3"/>
        <v>13183.8</v>
      </c>
    </row>
    <row r="76" spans="1:6" x14ac:dyDescent="0.2">
      <c r="A76" s="47"/>
      <c r="B76" s="73"/>
      <c r="C76" s="17"/>
      <c r="D76" s="23"/>
      <c r="E76" s="147"/>
      <c r="F76" s="67"/>
    </row>
    <row r="77" spans="1:6" x14ac:dyDescent="0.2">
      <c r="A77" s="46">
        <v>11</v>
      </c>
      <c r="B77" s="63" t="s">
        <v>90</v>
      </c>
      <c r="C77" s="17"/>
      <c r="D77" s="23"/>
      <c r="E77" s="147"/>
      <c r="F77" s="67">
        <f t="shared" si="3"/>
        <v>0</v>
      </c>
    </row>
    <row r="78" spans="1:6" x14ac:dyDescent="0.2">
      <c r="A78" s="47">
        <v>11.1</v>
      </c>
      <c r="B78" s="73" t="s">
        <v>87</v>
      </c>
      <c r="C78" s="17">
        <v>223.20000000000002</v>
      </c>
      <c r="D78" s="23" t="s">
        <v>10</v>
      </c>
      <c r="E78" s="148">
        <v>808.65</v>
      </c>
      <c r="F78" s="67">
        <f t="shared" si="3"/>
        <v>180490.68</v>
      </c>
    </row>
    <row r="79" spans="1:6" x14ac:dyDescent="0.2">
      <c r="A79" s="47">
        <v>11.2</v>
      </c>
      <c r="B79" s="73" t="s">
        <v>88</v>
      </c>
      <c r="C79" s="17">
        <v>279</v>
      </c>
      <c r="D79" s="23" t="s">
        <v>5</v>
      </c>
      <c r="E79" s="148">
        <v>862.85</v>
      </c>
      <c r="F79" s="67">
        <f t="shared" si="3"/>
        <v>240735.15</v>
      </c>
    </row>
    <row r="80" spans="1:6" x14ac:dyDescent="0.2">
      <c r="A80" s="47"/>
      <c r="B80" s="73"/>
      <c r="C80" s="17"/>
      <c r="D80" s="23"/>
      <c r="E80" s="148"/>
      <c r="F80" s="67">
        <f t="shared" si="3"/>
        <v>0</v>
      </c>
    </row>
    <row r="81" spans="1:6" x14ac:dyDescent="0.2">
      <c r="A81" s="180">
        <v>12</v>
      </c>
      <c r="B81" s="73" t="s">
        <v>101</v>
      </c>
      <c r="C81" s="17">
        <v>1</v>
      </c>
      <c r="D81" s="23" t="s">
        <v>6</v>
      </c>
      <c r="E81" s="148">
        <v>10000</v>
      </c>
      <c r="F81" s="67">
        <f t="shared" si="3"/>
        <v>10000</v>
      </c>
    </row>
    <row r="82" spans="1:6" s="145" customFormat="1" x14ac:dyDescent="0.2">
      <c r="A82" s="101"/>
      <c r="B82" s="102" t="s">
        <v>93</v>
      </c>
      <c r="C82" s="103"/>
      <c r="D82" s="103"/>
      <c r="E82" s="103"/>
      <c r="F82" s="104">
        <f>SUM(F15:F81)</f>
        <v>6086848.7599999988</v>
      </c>
    </row>
    <row r="83" spans="1:6" x14ac:dyDescent="0.2">
      <c r="A83" s="48"/>
      <c r="B83" s="1"/>
      <c r="C83" s="8"/>
      <c r="D83" s="9"/>
      <c r="E83" s="10"/>
      <c r="F83" s="11"/>
    </row>
    <row r="84" spans="1:6" x14ac:dyDescent="0.2">
      <c r="A84" s="169" t="s">
        <v>75</v>
      </c>
      <c r="B84" s="170" t="s">
        <v>11</v>
      </c>
      <c r="C84" s="171"/>
      <c r="D84" s="12"/>
      <c r="E84" s="13"/>
      <c r="F84" s="13">
        <f>C84*E84</f>
        <v>0</v>
      </c>
    </row>
    <row r="85" spans="1:6" ht="38.25" x14ac:dyDescent="0.2">
      <c r="A85" s="172">
        <v>1</v>
      </c>
      <c r="B85" s="173" t="s">
        <v>12</v>
      </c>
      <c r="C85" s="174">
        <v>6</v>
      </c>
      <c r="D85" s="175" t="s">
        <v>13</v>
      </c>
      <c r="E85" s="176">
        <v>40000</v>
      </c>
      <c r="F85" s="168">
        <f>ROUND((C85*E85),2)</f>
        <v>240000</v>
      </c>
    </row>
    <row r="86" spans="1:6" x14ac:dyDescent="0.2">
      <c r="A86" s="172"/>
      <c r="B86" s="173"/>
      <c r="C86" s="174"/>
      <c r="D86" s="175"/>
      <c r="E86" s="176"/>
      <c r="F86" s="168"/>
    </row>
    <row r="87" spans="1:6" ht="63.75" x14ac:dyDescent="0.2">
      <c r="A87" s="172">
        <v>2</v>
      </c>
      <c r="B87" s="157" t="s">
        <v>14</v>
      </c>
      <c r="C87" s="165">
        <v>1</v>
      </c>
      <c r="D87" s="166" t="s">
        <v>6</v>
      </c>
      <c r="E87" s="167">
        <v>43500</v>
      </c>
      <c r="F87" s="168">
        <f>ROUND((C87*E87),2)</f>
        <v>43500</v>
      </c>
    </row>
    <row r="88" spans="1:6" s="145" customFormat="1" x14ac:dyDescent="0.2">
      <c r="A88" s="177"/>
      <c r="B88" s="178" t="s">
        <v>94</v>
      </c>
      <c r="C88" s="178"/>
      <c r="D88" s="178"/>
      <c r="E88" s="178"/>
      <c r="F88" s="104">
        <f>SUBTOTAL(9,F85:F87)</f>
        <v>283500</v>
      </c>
    </row>
    <row r="89" spans="1:6" x14ac:dyDescent="0.2">
      <c r="A89" s="50"/>
      <c r="B89" s="14"/>
      <c r="C89" s="3"/>
      <c r="D89" s="15"/>
      <c r="E89" s="16"/>
      <c r="F89" s="16"/>
    </row>
    <row r="90" spans="1:6" x14ac:dyDescent="0.2">
      <c r="A90" s="105"/>
      <c r="B90" s="106" t="s">
        <v>23</v>
      </c>
      <c r="C90" s="107"/>
      <c r="D90" s="108"/>
      <c r="E90" s="109"/>
      <c r="F90" s="110">
        <f>+F82+F88</f>
        <v>6370348.7599999988</v>
      </c>
    </row>
    <row r="91" spans="1:6" x14ac:dyDescent="0.2">
      <c r="A91" s="111"/>
      <c r="B91" s="112" t="s">
        <v>23</v>
      </c>
      <c r="C91" s="113"/>
      <c r="D91" s="114"/>
      <c r="E91" s="115">
        <v>0</v>
      </c>
      <c r="F91" s="115">
        <f>F90</f>
        <v>6370348.7599999988</v>
      </c>
    </row>
    <row r="92" spans="1:6" x14ac:dyDescent="0.2">
      <c r="A92" s="50"/>
      <c r="B92" s="14"/>
      <c r="C92" s="3"/>
      <c r="D92" s="15"/>
      <c r="E92" s="16"/>
      <c r="F92" s="4"/>
    </row>
    <row r="93" spans="1:6" x14ac:dyDescent="0.2">
      <c r="A93" s="50"/>
      <c r="B93" s="14" t="s">
        <v>24</v>
      </c>
      <c r="C93" s="3"/>
      <c r="D93" s="15"/>
      <c r="E93" s="16"/>
      <c r="F93" s="16"/>
    </row>
    <row r="94" spans="1:6" x14ac:dyDescent="0.2">
      <c r="A94" s="49"/>
      <c r="B94" s="25" t="s">
        <v>25</v>
      </c>
      <c r="C94" s="26">
        <v>0.1</v>
      </c>
      <c r="D94" s="12"/>
      <c r="E94" s="13"/>
      <c r="F94" s="13">
        <f t="shared" ref="F94:F100" si="4">ROUND(($F$91*C94),2)</f>
        <v>637034.88</v>
      </c>
    </row>
    <row r="95" spans="1:6" x14ac:dyDescent="0.2">
      <c r="A95" s="49"/>
      <c r="B95" s="25" t="s">
        <v>26</v>
      </c>
      <c r="C95" s="26">
        <v>0.03</v>
      </c>
      <c r="D95" s="12"/>
      <c r="E95" s="13"/>
      <c r="F95" s="13">
        <f t="shared" si="4"/>
        <v>191110.46</v>
      </c>
    </row>
    <row r="96" spans="1:6" x14ac:dyDescent="0.2">
      <c r="A96" s="49"/>
      <c r="B96" s="25" t="s">
        <v>27</v>
      </c>
      <c r="C96" s="26">
        <v>0.04</v>
      </c>
      <c r="D96" s="12"/>
      <c r="E96" s="13"/>
      <c r="F96" s="13">
        <f t="shared" si="4"/>
        <v>254813.95</v>
      </c>
    </row>
    <row r="97" spans="1:6" x14ac:dyDescent="0.2">
      <c r="A97" s="49"/>
      <c r="B97" s="27" t="s">
        <v>28</v>
      </c>
      <c r="C97" s="26">
        <v>0.05</v>
      </c>
      <c r="D97" s="12"/>
      <c r="E97" s="13"/>
      <c r="F97" s="13">
        <f t="shared" si="4"/>
        <v>318517.44</v>
      </c>
    </row>
    <row r="98" spans="1:6" x14ac:dyDescent="0.2">
      <c r="A98" s="49"/>
      <c r="B98" s="25" t="s">
        <v>29</v>
      </c>
      <c r="C98" s="26">
        <v>0.04</v>
      </c>
      <c r="D98" s="12"/>
      <c r="E98" s="13"/>
      <c r="F98" s="13">
        <f t="shared" si="4"/>
        <v>254813.95</v>
      </c>
    </row>
    <row r="99" spans="1:6" x14ac:dyDescent="0.2">
      <c r="A99" s="49"/>
      <c r="B99" s="25" t="s">
        <v>30</v>
      </c>
      <c r="C99" s="26">
        <v>0.01</v>
      </c>
      <c r="D99" s="12"/>
      <c r="E99" s="13"/>
      <c r="F99" s="13">
        <f t="shared" si="4"/>
        <v>63703.49</v>
      </c>
    </row>
    <row r="100" spans="1:6" x14ac:dyDescent="0.2">
      <c r="A100" s="49"/>
      <c r="B100" s="27" t="s">
        <v>31</v>
      </c>
      <c r="C100" s="28">
        <v>1E-3</v>
      </c>
      <c r="D100" s="12"/>
      <c r="E100" s="13"/>
      <c r="F100" s="13">
        <f t="shared" si="4"/>
        <v>6370.35</v>
      </c>
    </row>
    <row r="101" spans="1:6" x14ac:dyDescent="0.2">
      <c r="A101" s="49"/>
      <c r="B101" s="179" t="s">
        <v>95</v>
      </c>
      <c r="C101" s="28">
        <v>0.18</v>
      </c>
      <c r="D101" s="12"/>
      <c r="E101" s="13"/>
      <c r="F101" s="13">
        <f>ROUND(($F$94*C101),2)</f>
        <v>114666.28</v>
      </c>
    </row>
    <row r="102" spans="1:6" x14ac:dyDescent="0.2">
      <c r="A102" s="49"/>
      <c r="B102" s="7" t="s">
        <v>32</v>
      </c>
      <c r="C102" s="28">
        <v>0.1</v>
      </c>
      <c r="D102" s="12"/>
      <c r="E102" s="13"/>
      <c r="F102" s="13">
        <f>ROUND(($F$91*C102),2)</f>
        <v>637034.88</v>
      </c>
    </row>
    <row r="103" spans="1:6" x14ac:dyDescent="0.2">
      <c r="A103" s="49"/>
      <c r="B103" s="7" t="s">
        <v>33</v>
      </c>
      <c r="C103" s="5">
        <v>0.05</v>
      </c>
      <c r="D103" s="12"/>
      <c r="E103" s="13"/>
      <c r="F103" s="13">
        <f>ROUND(($F$91*C103),2)</f>
        <v>318517.44</v>
      </c>
    </row>
    <row r="104" spans="1:6" x14ac:dyDescent="0.2">
      <c r="A104" s="49"/>
      <c r="B104" s="164" t="s">
        <v>92</v>
      </c>
      <c r="C104" s="187">
        <v>1.4999999999999999E-2</v>
      </c>
      <c r="D104" s="12"/>
      <c r="E104" s="13"/>
      <c r="F104" s="13">
        <f>ROUND(($F$91*C104),2)</f>
        <v>95555.23</v>
      </c>
    </row>
    <row r="105" spans="1:6" x14ac:dyDescent="0.2">
      <c r="A105" s="50"/>
      <c r="B105" s="14" t="s">
        <v>34</v>
      </c>
      <c r="C105" s="5"/>
      <c r="D105" s="6"/>
      <c r="E105" s="29"/>
      <c r="F105" s="30">
        <f>SUM(F94:F104)</f>
        <v>2892138.35</v>
      </c>
    </row>
    <row r="106" spans="1:6" x14ac:dyDescent="0.2">
      <c r="A106" s="45"/>
      <c r="B106" s="31"/>
      <c r="C106" s="32"/>
      <c r="D106" s="33"/>
      <c r="E106" s="34"/>
      <c r="F106" s="35"/>
    </row>
    <row r="107" spans="1:6" x14ac:dyDescent="0.2">
      <c r="A107" s="116"/>
      <c r="B107" s="117" t="s">
        <v>35</v>
      </c>
      <c r="C107" s="118"/>
      <c r="D107" s="119"/>
      <c r="E107" s="120"/>
      <c r="F107" s="121">
        <f>F105+F91</f>
        <v>9262487.1099999994</v>
      </c>
    </row>
    <row r="108" spans="1:6" x14ac:dyDescent="0.2">
      <c r="A108" s="91"/>
      <c r="B108" s="92"/>
      <c r="C108" s="93"/>
      <c r="D108" s="94"/>
      <c r="E108" s="93"/>
      <c r="F108" s="95"/>
    </row>
    <row r="109" spans="1:6" x14ac:dyDescent="0.2">
      <c r="A109" s="96"/>
      <c r="B109" s="97"/>
      <c r="C109" s="98"/>
      <c r="D109" s="98"/>
      <c r="E109" s="98"/>
      <c r="F109" s="98"/>
    </row>
    <row r="111" spans="1:6" x14ac:dyDescent="0.2">
      <c r="A111" s="128" t="s">
        <v>58</v>
      </c>
      <c r="B111" s="128"/>
      <c r="C111" s="129" t="s">
        <v>59</v>
      </c>
      <c r="D111" s="129"/>
      <c r="E111" s="129"/>
      <c r="F111" s="129"/>
    </row>
    <row r="112" spans="1:6" x14ac:dyDescent="0.2">
      <c r="A112" s="130"/>
      <c r="B112" s="131"/>
      <c r="C112" s="129"/>
      <c r="D112" s="129" t="s">
        <v>60</v>
      </c>
      <c r="E112" s="129"/>
      <c r="F112" s="129"/>
    </row>
    <row r="113" spans="1:6" x14ac:dyDescent="0.2">
      <c r="A113" s="130"/>
      <c r="B113" s="131"/>
      <c r="C113" s="129"/>
      <c r="D113" s="129"/>
      <c r="E113" s="129"/>
      <c r="F113" s="129"/>
    </row>
    <row r="114" spans="1:6" x14ac:dyDescent="0.2">
      <c r="A114" s="130"/>
      <c r="B114" s="131"/>
      <c r="C114" s="129"/>
      <c r="D114" s="129"/>
      <c r="E114" s="129"/>
      <c r="F114" s="129"/>
    </row>
    <row r="115" spans="1:6" x14ac:dyDescent="0.2">
      <c r="A115" s="191" t="s">
        <v>108</v>
      </c>
      <c r="B115" s="191"/>
      <c r="C115" s="192" t="s">
        <v>97</v>
      </c>
      <c r="D115" s="192"/>
      <c r="E115" s="192"/>
      <c r="F115" s="192"/>
    </row>
    <row r="116" spans="1:6" x14ac:dyDescent="0.2">
      <c r="A116" s="191" t="s">
        <v>98</v>
      </c>
      <c r="B116" s="191"/>
      <c r="C116" s="193" t="s">
        <v>61</v>
      </c>
      <c r="D116" s="193"/>
      <c r="E116" s="193"/>
      <c r="F116" s="193"/>
    </row>
    <row r="117" spans="1:6" x14ac:dyDescent="0.2">
      <c r="A117" s="130"/>
      <c r="B117" s="132"/>
      <c r="C117" s="129"/>
      <c r="D117" s="129"/>
      <c r="E117" s="129"/>
      <c r="F117" s="129"/>
    </row>
    <row r="118" spans="1:6" x14ac:dyDescent="0.2">
      <c r="A118" s="130"/>
      <c r="B118" s="132"/>
      <c r="C118" s="129"/>
      <c r="D118" s="129"/>
      <c r="E118" s="129"/>
      <c r="F118" s="129"/>
    </row>
    <row r="119" spans="1:6" x14ac:dyDescent="0.2">
      <c r="A119" s="130"/>
      <c r="B119" s="132"/>
      <c r="C119" s="129"/>
      <c r="D119" s="129"/>
      <c r="E119" s="129"/>
      <c r="F119" s="129"/>
    </row>
    <row r="120" spans="1:6" x14ac:dyDescent="0.2">
      <c r="A120" s="130"/>
      <c r="B120" s="131" t="s">
        <v>62</v>
      </c>
      <c r="C120" s="129" t="s">
        <v>63</v>
      </c>
      <c r="D120" s="129"/>
      <c r="E120" s="129"/>
      <c r="F120" s="129"/>
    </row>
    <row r="121" spans="1:6" x14ac:dyDescent="0.2">
      <c r="A121" s="130"/>
      <c r="B121" s="131"/>
      <c r="C121" s="129"/>
      <c r="D121" s="129"/>
      <c r="E121" s="129"/>
      <c r="F121" s="129"/>
    </row>
    <row r="122" spans="1:6" x14ac:dyDescent="0.2">
      <c r="A122" s="130"/>
      <c r="B122" s="131"/>
      <c r="C122" s="129"/>
      <c r="D122" s="129"/>
      <c r="E122" s="129"/>
      <c r="F122" s="129"/>
    </row>
    <row r="123" spans="1:6" x14ac:dyDescent="0.2">
      <c r="A123" s="130"/>
      <c r="B123" s="131"/>
      <c r="C123" s="129"/>
      <c r="D123" s="129"/>
      <c r="E123" s="129"/>
      <c r="F123" s="129"/>
    </row>
    <row r="124" spans="1:6" x14ac:dyDescent="0.2">
      <c r="A124" s="194" t="s">
        <v>64</v>
      </c>
      <c r="B124" s="194"/>
      <c r="C124" s="195" t="s">
        <v>65</v>
      </c>
      <c r="D124" s="195"/>
      <c r="E124" s="195"/>
      <c r="F124" s="195"/>
    </row>
    <row r="125" spans="1:6" x14ac:dyDescent="0.2">
      <c r="A125" s="191" t="s">
        <v>66</v>
      </c>
      <c r="B125" s="191"/>
      <c r="C125" s="129"/>
      <c r="D125" s="129" t="s">
        <v>67</v>
      </c>
      <c r="E125" s="129"/>
      <c r="F125" s="129"/>
    </row>
    <row r="126" spans="1:6" x14ac:dyDescent="0.2">
      <c r="A126" s="128"/>
      <c r="B126" s="128"/>
      <c r="C126" s="133"/>
      <c r="D126" s="133"/>
      <c r="E126" s="134"/>
      <c r="F126" s="134"/>
    </row>
    <row r="141" ht="15.75" customHeight="1" x14ac:dyDescent="0.2"/>
    <row r="202" ht="7.5" customHeight="1" x14ac:dyDescent="0.2"/>
    <row r="208" ht="9" customHeight="1" x14ac:dyDescent="0.2"/>
    <row r="228" spans="1:6" s="55" customFormat="1" ht="13.5" customHeight="1" x14ac:dyDescent="0.2">
      <c r="A228" s="87"/>
      <c r="B228" s="88"/>
      <c r="C228" s="89"/>
      <c r="D228" s="90"/>
      <c r="E228" s="86"/>
      <c r="F228" s="86"/>
    </row>
    <row r="229" spans="1:6" s="55" customFormat="1" ht="13.5" customHeight="1" x14ac:dyDescent="0.2">
      <c r="A229" s="87"/>
      <c r="B229" s="88"/>
      <c r="C229" s="89"/>
      <c r="D229" s="90"/>
      <c r="E229" s="86"/>
      <c r="F229" s="86"/>
    </row>
  </sheetData>
  <autoFilter ref="A11:F85"/>
  <mergeCells count="14">
    <mergeCell ref="A125:B125"/>
    <mergeCell ref="A115:B115"/>
    <mergeCell ref="C115:F115"/>
    <mergeCell ref="A116:B116"/>
    <mergeCell ref="C116:F116"/>
    <mergeCell ref="A124:B124"/>
    <mergeCell ref="C124:F124"/>
    <mergeCell ref="A10:F10"/>
    <mergeCell ref="A2:F2"/>
    <mergeCell ref="A3:F3"/>
    <mergeCell ref="A4:F4"/>
    <mergeCell ref="A5:F5"/>
    <mergeCell ref="F6:F7"/>
    <mergeCell ref="A8:F8"/>
  </mergeCells>
  <dataValidations count="1">
    <dataValidation type="list" allowBlank="1" showInputMessage="1" showErrorMessage="1" sqref="B9:B10 B1:B7">
      <formula1>$B$1:$B$12</formula1>
    </dataValidation>
  </dataValidations>
  <printOptions horizontalCentered="1"/>
  <pageMargins left="0.19685039370078741" right="0.19685039370078741" top="0.19685039370078741" bottom="0.19685039370078741" header="0.31496062992125984" footer="0"/>
  <pageSetup scale="90" orientation="portrait" r:id="rId1"/>
  <headerFooter alignWithMargins="0">
    <oddFooter>&amp;C&amp;9Página &amp;P de &amp;N</oddFooter>
  </headerFooter>
  <rowBreaks count="2" manualBreakCount="2">
    <brk id="49" max="5" man="1"/>
    <brk id="9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LOMA DEL CHIVO</vt:lpstr>
      <vt:lpstr>'LOMA DEL CHIVO'!Área_de_impresión</vt:lpstr>
      <vt:lpstr>'LOMA DEL CHIVO'!Títulos_a_imprimir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Mayrassis Massiel Bello Báez</cp:lastModifiedBy>
  <cp:lastPrinted>2020-10-22T18:42:47Z</cp:lastPrinted>
  <dcterms:created xsi:type="dcterms:W3CDTF">2008-02-19T10:28:27Z</dcterms:created>
  <dcterms:modified xsi:type="dcterms:W3CDTF">2021-09-30T19:53:22Z</dcterms:modified>
</cp:coreProperties>
</file>