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ilee.minier\Desktop\PRESUPUESTOS SORTEO 2020\"/>
    </mc:Choice>
  </mc:AlternateContent>
  <bookViews>
    <workbookView xWindow="0" yWindow="345" windowWidth="20115" windowHeight="7440" tabRatio="1000"/>
  </bookViews>
  <sheets>
    <sheet name="LOTE 15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15'!$A$1:$F$99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15'!$1:$10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G28" i="6" l="1"/>
  <c r="G33" i="6"/>
  <c r="G34" i="6"/>
  <c r="F63" i="6" l="1"/>
  <c r="F61" i="6"/>
  <c r="F60" i="6" l="1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A29" i="6" l="1"/>
  <c r="A30" i="6" s="1"/>
  <c r="A31" i="6" s="1"/>
  <c r="A32" i="6" s="1"/>
  <c r="G27" i="6" l="1"/>
  <c r="G36" i="6"/>
  <c r="F58" i="6"/>
  <c r="F57" i="6" l="1"/>
  <c r="F65" i="6" s="1"/>
  <c r="F66" i="6" l="1"/>
  <c r="F76" i="6" l="1"/>
  <c r="F69" i="6"/>
  <c r="F75" i="6" s="1"/>
  <c r="F74" i="6"/>
  <c r="F80" i="6"/>
  <c r="F73" i="6"/>
  <c r="F79" i="6"/>
  <c r="F72" i="6"/>
  <c r="F70" i="6"/>
  <c r="F78" i="6"/>
  <c r="F71" i="6"/>
  <c r="F77" i="6"/>
  <c r="F81" i="6" l="1"/>
  <c r="F83" i="6" s="1"/>
</calcChain>
</file>

<file path=xl/sharedStrings.xml><?xml version="1.0" encoding="utf-8"?>
<sst xmlns="http://schemas.openxmlformats.org/spreadsheetml/2006/main" count="109" uniqueCount="86">
  <si>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</si>
  <si>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</si>
  <si>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</si>
  <si>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</si>
  <si>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</si>
  <si>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</si>
  <si>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</si>
  <si>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</si>
  <si>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</si>
  <si>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</si>
  <si>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</si>
  <si>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</si>
  <si>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</si>
  <si>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</si>
  <si>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</si>
  <si>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</si>
  <si>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</si>
  <si>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</si>
  <si>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</si>
  <si>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</si>
  <si>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</si>
  <si>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  SOMETIDO POR:</t>
  </si>
  <si>
    <t>VISTO BUENO:</t>
  </si>
  <si>
    <t>DIRECTOR DE INGENIERIA</t>
  </si>
  <si>
    <t>ENC .DEPTO. DE COSTOS Y PRESUPUESTOS</t>
  </si>
  <si>
    <t>ANALISTA DE PRESUPUESTOS DE OBRAS</t>
  </si>
  <si>
    <t xml:space="preserve">                ARQ. IRMA ESPINOSA</t>
  </si>
  <si>
    <t>REVISADO POR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</si>
  <si>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</si>
  <si>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</si>
  <si>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</si>
  <si>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</si>
  <si>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</si>
  <si>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</si>
  <si>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</si>
  <si>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</si>
  <si>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</si>
  <si>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</si>
  <si>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</si>
  <si>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</si>
  <si>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</si>
  <si>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</si>
  <si>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</si>
  <si>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</si>
  <si>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</si>
  <si>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</si>
  <si>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>DIRECCIÓN DE INGENIERIA</t>
  </si>
  <si>
    <t>DEPARTAMENTO DE COSTOS Y PRESUPUESTOS</t>
  </si>
  <si>
    <t xml:space="preserve">REPLANTEO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</si>
  <si>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</si>
  <si>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</si>
  <si>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</si>
  <si>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</si>
  <si>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</si>
  <si>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</si>
  <si>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</si>
  <si>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 xml:space="preserve">Obra: </t>
  </si>
  <si>
    <t>BOTE DE MATERIAL CON CAMION, INCLUYE CARGIO Y ESPARCIMIENTO EN BOTADERO (DIST.=5.0 KM)</t>
  </si>
  <si>
    <t>CAJA TELESCOPICA PARA VALVULA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</si>
  <si>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</si>
  <si>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</si>
  <si>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</si>
  <si>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</si>
  <si>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</si>
  <si>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</si>
  <si>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</si>
  <si>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</si>
  <si>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B</t>
  </si>
  <si>
    <t>TRANSPORTE DE ASFALTO CALIENTE ( 50.00 KM)</t>
  </si>
  <si>
    <t>ING. RAMONA MONTAS</t>
  </si>
  <si>
    <t>REGISTRO PARA VALVULA  EN TUBO DE Ø36" H.A. (INC. BASE Y TAPA DE H.S.)</t>
  </si>
  <si>
    <t>RELLENO  COMPACTADO C/COMPACTADOR MECANICO EN CAPAS DE 0.20M</t>
  </si>
  <si>
    <t xml:space="preserve">             ING. SONIA ESTHER RODRIGUEZ </t>
  </si>
  <si>
    <t>MES</t>
  </si>
  <si>
    <t>LINEA CONDUCCION DE LOS BOTADOS (DESDE EST. 0+325 HASTA  EST. 1+340.80)</t>
  </si>
  <si>
    <t xml:space="preserve">Provincias: SANTO DOMINGO - MONTE PLATA </t>
  </si>
  <si>
    <t>VALVULA DE  DESAGUE Ø4" H.F. PLATILLADA (INC.  2 JUNTAS DE GOMA, 2 NIPLE PLATILLADOS, 2 JUNTAS MECANICAS TIPO DRESSER Y 2 PARES DE TORNILLOS)</t>
  </si>
  <si>
    <t>ANCLAJE H.A  P/PIEZAS  ESPECIALES (SEGUN DISEÑO)</t>
  </si>
  <si>
    <t>ING. JOSE MANUEL AYBAR OVALLE</t>
  </si>
  <si>
    <t>SUB-TOTAL FASE B</t>
  </si>
  <si>
    <t>Presupuesto No.: 239  d/f 27/10/2020</t>
  </si>
  <si>
    <t xml:space="preserve">JUNTA MECANICA TIPO DRESSER  12 HF </t>
  </si>
  <si>
    <t>SUMINISTRO  Y COLOCACION DE PIEZAS ESPECIALES DE PRESION CON PROTECCION ANTICORROSIVA</t>
  </si>
  <si>
    <t>CODO 12"X 45  ACERO (SCH-30)</t>
  </si>
  <si>
    <t xml:space="preserve">CODO 12"X 20  ACERO (SCH-30) </t>
  </si>
  <si>
    <t xml:space="preserve"> LINEA DE CONDUCCION DESDE EST. 0+325 HASTA EST. 1+340.80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</si>
</sst>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\ &quot;€&quot;;[Red]\-#,##0.00\ &quot;€&quot;"/>
    <numFmt numFmtId="179" formatCode="_-* #,##0\ _€_-;\-* #,##0\ _€_-;_-* &quot;-&quot;\ _€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6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43" fontId="3" fillId="0" borderId="0" xfId="0" applyNumberFormat="1" applyFont="1" applyBorder="1"/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4" fontId="3" fillId="0" borderId="0" xfId="0" applyNumberFormat="1" applyFont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1" xfId="1" applyFont="1" applyFill="1" applyBorder="1" applyAlignment="1">
      <alignment horizontal="center" vertical="center" wrapText="1"/>
    </xf>
    <xf numFmtId="167" fontId="26" fillId="0" borderId="1" xfId="2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vertical="top"/>
    </xf>
    <xf numFmtId="0" fontId="2" fillId="22" borderId="2" xfId="0" applyFont="1" applyFill="1" applyBorder="1" applyAlignment="1">
      <alignment horizontal="center" vertical="center"/>
    </xf>
    <xf numFmtId="0" fontId="26" fillId="22" borderId="2" xfId="0" applyFont="1" applyFill="1" applyBorder="1" applyAlignment="1">
      <alignment horizontal="center" wrapText="1"/>
    </xf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174" fontId="2" fillId="2" borderId="6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/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3" borderId="0" xfId="71" quotePrefix="1" applyFont="1" applyFill="1" applyBorder="1" applyAlignment="1">
      <alignment horizontal="left" vertical="top"/>
    </xf>
    <xf numFmtId="0" fontId="2" fillId="3" borderId="0" xfId="71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4" fontId="30" fillId="3" borderId="1" xfId="70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4" fontId="2" fillId="0" borderId="0" xfId="73" applyNumberFormat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applyFont="1" applyFill="1" applyAlignment="1">
      <alignment horizontal="left" vertical="top" wrapText="1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1" borderId="0" xfId="0" applyFont="1" applyFill="1" applyBorder="1"/>
    <xf numFmtId="0" fontId="26" fillId="2" borderId="2" xfId="61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right" vertical="center" wrapText="1"/>
    </xf>
    <xf numFmtId="43" fontId="2" fillId="2" borderId="2" xfId="94" applyFont="1" applyFill="1" applyBorder="1" applyAlignment="1">
      <alignment horizontal="center" vertical="center"/>
    </xf>
    <xf numFmtId="43" fontId="2" fillId="2" borderId="2" xfId="94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37" fontId="2" fillId="22" borderId="2" xfId="0" applyNumberFormat="1" applyFont="1" applyFill="1" applyBorder="1" applyAlignment="1">
      <alignment horizontal="right" vertical="center"/>
    </xf>
    <xf numFmtId="4" fontId="2" fillId="22" borderId="2" xfId="0" applyNumberFormat="1" applyFont="1" applyFill="1" applyBorder="1" applyAlignment="1">
      <alignment vertical="center"/>
    </xf>
    <xf numFmtId="4" fontId="2" fillId="22" borderId="0" xfId="0" applyNumberFormat="1" applyFont="1" applyFill="1" applyAlignment="1">
      <alignment vertical="top" wrapText="1"/>
    </xf>
    <xf numFmtId="39" fontId="26" fillId="22" borderId="2" xfId="0" applyNumberFormat="1" applyFont="1" applyFill="1" applyBorder="1" applyAlignment="1" applyProtection="1">
      <alignment vertical="center"/>
      <protection locked="0"/>
    </xf>
    <xf numFmtId="0" fontId="29" fillId="2" borderId="2" xfId="0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/>
    <xf numFmtId="0" fontId="2" fillId="2" borderId="2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2" xfId="95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right" vertical="center"/>
    </xf>
    <xf numFmtId="39" fontId="2" fillId="2" borderId="4" xfId="0" applyNumberFormat="1" applyFont="1" applyFill="1" applyBorder="1" applyAlignment="1" applyProtection="1">
      <alignment vertical="center"/>
      <protection locked="0"/>
    </xf>
    <xf numFmtId="0" fontId="31" fillId="0" borderId="0" xfId="0" applyFont="1" applyBorder="1"/>
    <xf numFmtId="0" fontId="31" fillId="0" borderId="0" xfId="0" applyFont="1"/>
    <xf numFmtId="0" fontId="2" fillId="2" borderId="2" xfId="0" applyFont="1" applyFill="1" applyBorder="1" applyAlignment="1">
      <alignment horizontal="left" wrapText="1"/>
    </xf>
    <xf numFmtId="0" fontId="2" fillId="2" borderId="0" xfId="1" applyFont="1" applyFill="1" applyAlignment="1">
      <alignment vertical="top" wrapText="1"/>
    </xf>
    <xf numFmtId="0" fontId="2" fillId="2" borderId="2" xfId="0" applyFont="1" applyFill="1" applyBorder="1" applyAlignment="1"/>
    <xf numFmtId="4" fontId="30" fillId="20" borderId="4" xfId="0" applyNumberFormat="1" applyFont="1" applyFill="1" applyBorder="1" applyAlignment="1" applyProtection="1">
      <alignment horizontal="right" vertical="center"/>
    </xf>
    <xf numFmtId="0" fontId="2" fillId="2" borderId="0" xfId="75" applyFont="1" applyFill="1" applyBorder="1" applyAlignment="1">
      <alignment horizontal="left" vertical="center" wrapText="1"/>
    </xf>
    <xf numFmtId="0" fontId="2" fillId="2" borderId="2" xfId="75" applyFont="1" applyFill="1" applyBorder="1" applyAlignment="1">
      <alignment horizontal="left" vertical="center" wrapText="1"/>
    </xf>
    <xf numFmtId="37" fontId="2" fillId="2" borderId="4" xfId="0" applyNumberFormat="1" applyFont="1" applyFill="1" applyBorder="1" applyAlignment="1">
      <alignment horizontal="right" vertical="top"/>
    </xf>
    <xf numFmtId="0" fontId="2" fillId="2" borderId="4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center"/>
    </xf>
    <xf numFmtId="4" fontId="26" fillId="2" borderId="2" xfId="0" applyNumberFormat="1" applyFont="1" applyFill="1" applyBorder="1" applyAlignment="1">
      <alignment vertic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  <xf numFmtId="0" fontId="2" fillId="2" borderId="0" xfId="1" applyFont="1" applyFill="1" applyAlignment="1">
      <alignment horizontal="left" vertical="top" wrapText="1"/>
    </xf>
  </cellXfs>
  <cellStyles count="10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6" xfId="49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87</xdr:row>
      <xdr:rowOff>161925</xdr:rowOff>
    </xdr:from>
    <xdr:to>
      <xdr:col>5</xdr:col>
      <xdr:colOff>685800</xdr:colOff>
      <xdr:row>88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00500" y="1797367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88</xdr:row>
      <xdr:rowOff>9525</xdr:rowOff>
    </xdr:from>
    <xdr:to>
      <xdr:col>1</xdr:col>
      <xdr:colOff>2133600</xdr:colOff>
      <xdr:row>88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179832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97</xdr:row>
      <xdr:rowOff>0</xdr:rowOff>
    </xdr:from>
    <xdr:to>
      <xdr:col>5</xdr:col>
      <xdr:colOff>762000</xdr:colOff>
      <xdr:row>97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3981450" y="1943100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97</xdr:row>
      <xdr:rowOff>0</xdr:rowOff>
    </xdr:from>
    <xdr:to>
      <xdr:col>1</xdr:col>
      <xdr:colOff>1990725</xdr:colOff>
      <xdr:row>97</xdr:row>
      <xdr:rowOff>0</xdr:rowOff>
    </xdr:to>
    <xdr:sp macro="" textlink="">
      <xdr:nvSpPr>
        <xdr:cNvPr id="21" name="Line 11"/>
        <xdr:cNvSpPr>
          <a:spLocks noChangeShapeType="1"/>
        </xdr:cNvSpPr>
      </xdr:nvSpPr>
      <xdr:spPr bwMode="auto">
        <a:xfrm>
          <a:off x="66675" y="19431000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129887</xdr:colOff>
      <xdr:row>0</xdr:row>
      <xdr:rowOff>77933</xdr:rowOff>
    </xdr:from>
    <xdr:to>
      <xdr:col>1</xdr:col>
      <xdr:colOff>242455</xdr:colOff>
      <xdr:row>4</xdr:row>
      <xdr:rowOff>8660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7" y="77933"/>
          <a:ext cx="623454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I106"/>
  <sheetViews>
    <sheetView showGridLines="0" showZeros="0" tabSelected="1" view="pageBreakPreview" zoomScale="110" zoomScaleNormal="100" zoomScaleSheetLayoutView="110" workbookViewId="0">
      <selection activeCell="B7" sqref="B7:F7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4.85546875" style="6" customWidth="1"/>
    <col min="7" max="7" width="17" style="6" customWidth="1"/>
    <col min="8" max="8" width="16.7109375" style="3" customWidth="1"/>
    <col min="9" max="9" width="14" style="3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227" t="s">
        <v>0</v>
      </c>
      <c r="B1" s="227"/>
      <c r="C1" s="227"/>
      <c r="D1" s="227"/>
      <c r="E1" s="227"/>
      <c r="F1" s="227"/>
      <c r="G1" s="175"/>
    </row>
    <row r="2" spans="1:18" s="1" customFormat="1" x14ac:dyDescent="0.2">
      <c r="A2" s="227" t="s">
        <v>1</v>
      </c>
      <c r="B2" s="227"/>
      <c r="C2" s="227"/>
      <c r="D2" s="227"/>
      <c r="E2" s="227"/>
      <c r="F2" s="227"/>
      <c r="G2" s="175"/>
    </row>
    <row r="3" spans="1:18" s="1" customFormat="1" x14ac:dyDescent="0.2">
      <c r="A3" s="227" t="s">
        <v>46</v>
      </c>
      <c r="B3" s="227"/>
      <c r="C3" s="227"/>
      <c r="D3" s="227"/>
      <c r="E3" s="227"/>
      <c r="F3" s="227"/>
      <c r="G3" s="175"/>
    </row>
    <row r="4" spans="1:18" s="1" customFormat="1" x14ac:dyDescent="0.2">
      <c r="A4" s="227" t="s">
        <v>47</v>
      </c>
      <c r="B4" s="227"/>
      <c r="C4" s="227"/>
      <c r="D4" s="227"/>
      <c r="E4" s="227"/>
      <c r="F4" s="227"/>
      <c r="G4" s="175"/>
    </row>
    <row r="5" spans="1:18" s="1" customFormat="1" ht="8.25" customHeight="1" x14ac:dyDescent="0.2">
      <c r="A5" s="227"/>
      <c r="B5" s="227"/>
      <c r="C5" s="227"/>
      <c r="D5" s="227"/>
      <c r="E5" s="227"/>
      <c r="F5" s="227"/>
      <c r="G5" s="175"/>
    </row>
    <row r="6" spans="1:18" s="1" customFormat="1" x14ac:dyDescent="0.2">
      <c r="A6" s="50" t="s">
        <v>80</v>
      </c>
      <c r="B6" s="212"/>
      <c r="C6" s="52"/>
      <c r="D6" s="53"/>
      <c r="E6" s="54"/>
      <c r="F6" s="55"/>
      <c r="G6" s="55"/>
    </row>
    <row r="7" spans="1:18" s="150" customFormat="1" ht="20.25" customHeight="1" x14ac:dyDescent="0.2">
      <c r="A7" s="148" t="s">
        <v>56</v>
      </c>
      <c r="B7" s="228" t="s">
        <v>85</v>
      </c>
      <c r="C7" s="228"/>
      <c r="D7" s="228"/>
      <c r="E7" s="228"/>
      <c r="F7" s="228"/>
      <c r="G7" s="149"/>
    </row>
    <row r="8" spans="1:18" s="1" customFormat="1" ht="14.25" customHeight="1" x14ac:dyDescent="0.2">
      <c r="A8" s="56" t="s">
        <v>75</v>
      </c>
      <c r="B8" s="51"/>
      <c r="C8" s="57"/>
      <c r="D8" s="53" t="s">
        <v>2</v>
      </c>
      <c r="E8" s="58"/>
      <c r="F8" s="149"/>
      <c r="G8" s="55"/>
    </row>
    <row r="9" spans="1:18" s="1" customFormat="1" ht="14.25" customHeight="1" x14ac:dyDescent="0.2">
      <c r="A9" s="56"/>
      <c r="B9" s="51"/>
      <c r="C9" s="57"/>
      <c r="D9" s="53"/>
      <c r="E9" s="58"/>
      <c r="F9" s="55"/>
      <c r="G9" s="55"/>
    </row>
    <row r="10" spans="1:18" s="34" customFormat="1" ht="11.25" customHeight="1" x14ac:dyDescent="0.25">
      <c r="A10" s="59" t="s">
        <v>3</v>
      </c>
      <c r="B10" s="59" t="s">
        <v>4</v>
      </c>
      <c r="C10" s="60" t="s">
        <v>5</v>
      </c>
      <c r="D10" s="59" t="s">
        <v>6</v>
      </c>
      <c r="E10" s="61" t="s">
        <v>7</v>
      </c>
      <c r="F10" s="61" t="s">
        <v>8</v>
      </c>
      <c r="G10" s="168"/>
      <c r="H10" s="182"/>
      <c r="I10" s="169"/>
      <c r="J10" s="169"/>
      <c r="K10" s="169"/>
      <c r="L10" s="167"/>
    </row>
    <row r="11" spans="1:18" ht="10.5" customHeight="1" x14ac:dyDescent="0.25">
      <c r="A11" s="62"/>
      <c r="B11" s="62"/>
      <c r="C11" s="63"/>
      <c r="D11" s="62"/>
      <c r="E11" s="64"/>
      <c r="F11" s="64"/>
      <c r="G11" s="170"/>
      <c r="H11" s="183"/>
      <c r="I11" s="169"/>
      <c r="J11" s="169"/>
      <c r="K11" s="169"/>
      <c r="L11" s="2"/>
    </row>
    <row r="12" spans="1:18" s="8" customFormat="1" ht="25.5" customHeight="1" x14ac:dyDescent="0.2">
      <c r="A12" s="65" t="s">
        <v>54</v>
      </c>
      <c r="B12" s="200" t="s">
        <v>74</v>
      </c>
      <c r="C12" s="43"/>
      <c r="D12" s="66"/>
      <c r="E12" s="45"/>
      <c r="F12" s="67"/>
      <c r="G12" s="171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8" customFormat="1" ht="9.75" customHeight="1" x14ac:dyDescent="0.2">
      <c r="A13" s="66"/>
      <c r="B13" s="40"/>
      <c r="C13" s="43"/>
      <c r="D13" s="66"/>
      <c r="E13" s="45"/>
      <c r="F13" s="67"/>
      <c r="G13" s="17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210" customFormat="1" ht="12.75" customHeight="1" x14ac:dyDescent="0.2">
      <c r="A14" s="69">
        <v>1</v>
      </c>
      <c r="B14" s="40" t="s">
        <v>48</v>
      </c>
      <c r="C14" s="201">
        <v>1015.8</v>
      </c>
      <c r="D14" s="44" t="s">
        <v>12</v>
      </c>
      <c r="E14" s="201">
        <v>14.63</v>
      </c>
      <c r="F14" s="67">
        <f t="shared" ref="F14:F55" si="0">ROUND(C14*E14,2)</f>
        <v>14861.15</v>
      </c>
      <c r="G14" s="171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</row>
    <row r="15" spans="1:18" s="8" customFormat="1" ht="10.5" customHeight="1" x14ac:dyDescent="0.2">
      <c r="A15" s="39"/>
      <c r="B15" s="40"/>
      <c r="C15" s="213"/>
      <c r="D15" s="44"/>
      <c r="E15" s="201"/>
      <c r="F15" s="67">
        <f t="shared" si="0"/>
        <v>0</v>
      </c>
      <c r="G15" s="171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12.75" customHeight="1" x14ac:dyDescent="0.2">
      <c r="A16" s="70">
        <v>2</v>
      </c>
      <c r="B16" s="68" t="s">
        <v>9</v>
      </c>
      <c r="C16" s="213"/>
      <c r="D16" s="44"/>
      <c r="E16" s="201"/>
      <c r="F16" s="67">
        <f t="shared" si="0"/>
        <v>0</v>
      </c>
      <c r="G16" s="171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8" customFormat="1" ht="12.75" customHeight="1" x14ac:dyDescent="0.2">
      <c r="A17" s="71">
        <v>2.1</v>
      </c>
      <c r="B17" s="40" t="s">
        <v>43</v>
      </c>
      <c r="C17" s="201">
        <v>1208.8</v>
      </c>
      <c r="D17" s="44" t="s">
        <v>10</v>
      </c>
      <c r="E17" s="201">
        <v>154.52000000000001</v>
      </c>
      <c r="F17" s="67">
        <f t="shared" si="0"/>
        <v>186783.78</v>
      </c>
      <c r="G17" s="171"/>
      <c r="H17" s="35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8" customFormat="1" ht="12.75" customHeight="1" x14ac:dyDescent="0.2">
      <c r="A18" s="71">
        <v>2.2000000000000002</v>
      </c>
      <c r="B18" s="40" t="s">
        <v>42</v>
      </c>
      <c r="C18" s="201">
        <v>86.34</v>
      </c>
      <c r="D18" s="44" t="s">
        <v>10</v>
      </c>
      <c r="E18" s="201">
        <v>1110.3900000000001</v>
      </c>
      <c r="F18" s="67">
        <f t="shared" si="0"/>
        <v>95871.07</v>
      </c>
      <c r="G18" s="171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8" customFormat="1" ht="25.5" x14ac:dyDescent="0.2">
      <c r="A19" s="71">
        <v>2.2999999999999998</v>
      </c>
      <c r="B19" s="41" t="s">
        <v>71</v>
      </c>
      <c r="C19" s="36">
        <v>995.89</v>
      </c>
      <c r="D19" s="66" t="s">
        <v>10</v>
      </c>
      <c r="E19" s="74">
        <v>184.63</v>
      </c>
      <c r="F19" s="75">
        <f t="shared" si="0"/>
        <v>183871.17</v>
      </c>
      <c r="G19" s="171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8" customFormat="1" ht="27.75" customHeight="1" x14ac:dyDescent="0.2">
      <c r="A20" s="71">
        <v>2.4</v>
      </c>
      <c r="B20" s="202" t="s">
        <v>57</v>
      </c>
      <c r="C20" s="36">
        <v>255.49</v>
      </c>
      <c r="D20" s="66" t="s">
        <v>10</v>
      </c>
      <c r="E20" s="36">
        <v>210</v>
      </c>
      <c r="F20" s="75">
        <f t="shared" si="0"/>
        <v>53652.9</v>
      </c>
      <c r="G20" s="171"/>
      <c r="H20" s="7"/>
      <c r="I20" s="7"/>
      <c r="J20" s="7"/>
      <c r="K20" s="47"/>
      <c r="L20" s="7"/>
      <c r="M20" s="7"/>
      <c r="N20" s="7"/>
      <c r="O20" s="7"/>
      <c r="P20" s="7"/>
      <c r="Q20" s="7"/>
      <c r="R20" s="7"/>
    </row>
    <row r="21" spans="1:18" s="8" customFormat="1" ht="9" customHeight="1" x14ac:dyDescent="0.2">
      <c r="A21" s="71"/>
      <c r="B21" s="40"/>
      <c r="C21" s="36"/>
      <c r="D21" s="66"/>
      <c r="E21" s="36"/>
      <c r="F21" s="75">
        <f t="shared" si="0"/>
        <v>0</v>
      </c>
      <c r="G21" s="171"/>
      <c r="H21" s="7"/>
      <c r="I21" s="7"/>
      <c r="J21" s="7"/>
      <c r="K21" s="47"/>
      <c r="L21" s="7"/>
      <c r="M21" s="7"/>
      <c r="N21" s="7"/>
      <c r="O21" s="7"/>
      <c r="P21" s="7"/>
      <c r="Q21" s="7"/>
      <c r="R21" s="7"/>
    </row>
    <row r="22" spans="1:18" s="8" customFormat="1" ht="12.75" customHeight="1" x14ac:dyDescent="0.2">
      <c r="A22" s="70">
        <v>3</v>
      </c>
      <c r="B22" s="68" t="s">
        <v>41</v>
      </c>
      <c r="C22" s="220"/>
      <c r="D22" s="65"/>
      <c r="E22" s="220"/>
      <c r="F22" s="75">
        <f t="shared" si="0"/>
        <v>0</v>
      </c>
      <c r="G22" s="171"/>
      <c r="H22" s="7"/>
      <c r="I22" s="7"/>
      <c r="J22" s="7"/>
      <c r="K22" s="47"/>
      <c r="L22" s="7"/>
      <c r="M22" s="7"/>
      <c r="N22" s="7"/>
      <c r="O22" s="7"/>
      <c r="P22" s="7"/>
      <c r="Q22" s="7"/>
      <c r="R22" s="7"/>
    </row>
    <row r="23" spans="1:18" s="8" customFormat="1" ht="25.5" x14ac:dyDescent="0.2">
      <c r="A23" s="72">
        <v>3.1</v>
      </c>
      <c r="B23" s="41" t="s">
        <v>55</v>
      </c>
      <c r="C23" s="36">
        <v>1056.43</v>
      </c>
      <c r="D23" s="66" t="s">
        <v>12</v>
      </c>
      <c r="E23" s="74">
        <v>6063.52</v>
      </c>
      <c r="F23" s="75">
        <f t="shared" si="0"/>
        <v>6405684.4299999997</v>
      </c>
      <c r="G23" s="171"/>
      <c r="H23" s="7"/>
      <c r="I23" s="7"/>
      <c r="J23" s="7"/>
      <c r="K23" s="47"/>
      <c r="L23" s="7"/>
      <c r="M23" s="7"/>
      <c r="N23" s="7"/>
      <c r="O23" s="7"/>
      <c r="P23" s="7"/>
      <c r="Q23" s="7"/>
      <c r="R23" s="7"/>
    </row>
    <row r="24" spans="1:18" s="8" customFormat="1" x14ac:dyDescent="0.2">
      <c r="A24" s="72"/>
      <c r="B24" s="41"/>
      <c r="C24" s="36"/>
      <c r="D24" s="66"/>
      <c r="E24" s="74"/>
      <c r="F24" s="75">
        <f t="shared" si="0"/>
        <v>0</v>
      </c>
      <c r="G24" s="171"/>
      <c r="H24" s="7"/>
      <c r="I24" s="7"/>
      <c r="J24" s="7"/>
      <c r="K24" s="47"/>
      <c r="L24" s="7"/>
      <c r="M24" s="7"/>
      <c r="N24" s="7"/>
      <c r="O24" s="7"/>
      <c r="P24" s="7"/>
      <c r="Q24" s="7"/>
      <c r="R24" s="7"/>
    </row>
    <row r="25" spans="1:18" s="8" customFormat="1" ht="12.75" customHeight="1" x14ac:dyDescent="0.2">
      <c r="A25" s="70">
        <v>4</v>
      </c>
      <c r="B25" s="68" t="s">
        <v>40</v>
      </c>
      <c r="C25" s="220"/>
      <c r="D25" s="65"/>
      <c r="E25" s="220"/>
      <c r="F25" s="75">
        <f t="shared" si="0"/>
        <v>0</v>
      </c>
      <c r="G25" s="17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8" customFormat="1" ht="25.5" x14ac:dyDescent="0.2">
      <c r="A26" s="72">
        <v>4.0999999999999996</v>
      </c>
      <c r="B26" s="41" t="s">
        <v>55</v>
      </c>
      <c r="C26" s="36">
        <v>1056.43</v>
      </c>
      <c r="D26" s="66" t="s">
        <v>12</v>
      </c>
      <c r="E26" s="36">
        <v>55.95</v>
      </c>
      <c r="F26" s="75">
        <f t="shared" si="0"/>
        <v>59107.26</v>
      </c>
      <c r="G26" s="171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8" customFormat="1" ht="9" customHeight="1" x14ac:dyDescent="0.2">
      <c r="A27" s="71"/>
      <c r="B27" s="41"/>
      <c r="C27" s="43"/>
      <c r="D27" s="66"/>
      <c r="E27" s="45"/>
      <c r="F27" s="67">
        <f t="shared" si="0"/>
        <v>0</v>
      </c>
      <c r="G27" s="171">
        <f t="shared" ref="G27:G36" si="1">+C27*E27</f>
        <v>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38.25" x14ac:dyDescent="0.2">
      <c r="A28" s="77">
        <v>5</v>
      </c>
      <c r="B28" s="46" t="s">
        <v>82</v>
      </c>
      <c r="C28" s="39"/>
      <c r="D28" s="66"/>
      <c r="E28" s="74"/>
      <c r="F28" s="67">
        <f t="shared" si="0"/>
        <v>0</v>
      </c>
      <c r="G28" s="171">
        <f t="shared" si="1"/>
        <v>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8" customFormat="1" x14ac:dyDescent="0.2">
      <c r="A29" s="72">
        <f>A28+0.1</f>
        <v>5.0999999999999996</v>
      </c>
      <c r="B29" s="211" t="s">
        <v>83</v>
      </c>
      <c r="C29" s="78">
        <v>2</v>
      </c>
      <c r="D29" s="66" t="s">
        <v>13</v>
      </c>
      <c r="E29" s="74">
        <v>8809.77</v>
      </c>
      <c r="F29" s="67">
        <f t="shared" si="0"/>
        <v>17619.54</v>
      </c>
      <c r="G29" s="171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s="210" customFormat="1" x14ac:dyDescent="0.2">
      <c r="A30" s="72">
        <f t="shared" ref="A30:A32" si="2">A29+0.1</f>
        <v>5.1999999999999993</v>
      </c>
      <c r="B30" s="211" t="s">
        <v>84</v>
      </c>
      <c r="C30" s="78">
        <v>2</v>
      </c>
      <c r="D30" s="66" t="s">
        <v>13</v>
      </c>
      <c r="E30" s="74">
        <v>8550.4700000000012</v>
      </c>
      <c r="F30" s="67">
        <f t="shared" si="0"/>
        <v>17100.939999999999</v>
      </c>
      <c r="G30" s="171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</row>
    <row r="31" spans="1:18" s="8" customFormat="1" x14ac:dyDescent="0.2">
      <c r="A31" s="72">
        <f t="shared" si="2"/>
        <v>5.2999999999999989</v>
      </c>
      <c r="B31" s="211" t="s">
        <v>81</v>
      </c>
      <c r="C31" s="78">
        <v>6</v>
      </c>
      <c r="D31" s="66" t="s">
        <v>13</v>
      </c>
      <c r="E31" s="74">
        <v>4516.01</v>
      </c>
      <c r="F31" s="67">
        <f t="shared" si="0"/>
        <v>27096.06</v>
      </c>
      <c r="G31" s="171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8" customFormat="1" ht="25.5" x14ac:dyDescent="0.2">
      <c r="A32" s="72">
        <f t="shared" si="2"/>
        <v>5.3999999999999986</v>
      </c>
      <c r="B32" s="211" t="s">
        <v>77</v>
      </c>
      <c r="C32" s="78">
        <v>4</v>
      </c>
      <c r="D32" s="66" t="s">
        <v>13</v>
      </c>
      <c r="E32" s="74">
        <v>4325</v>
      </c>
      <c r="F32" s="75">
        <f t="shared" si="0"/>
        <v>17300</v>
      </c>
      <c r="G32" s="171"/>
      <c r="H32" s="7"/>
      <c r="I32" s="193"/>
      <c r="J32" s="7"/>
      <c r="K32" s="7"/>
      <c r="L32" s="7"/>
      <c r="M32" s="7"/>
      <c r="N32" s="7"/>
      <c r="O32" s="7"/>
      <c r="P32" s="7"/>
      <c r="Q32" s="7"/>
      <c r="R32" s="7"/>
    </row>
    <row r="33" spans="1:18" s="8" customFormat="1" x14ac:dyDescent="0.2">
      <c r="A33" s="72"/>
      <c r="B33" s="203"/>
      <c r="C33" s="78"/>
      <c r="D33" s="66"/>
      <c r="E33" s="74"/>
      <c r="F33" s="67">
        <f t="shared" si="0"/>
        <v>0</v>
      </c>
      <c r="G33" s="171">
        <f t="shared" si="1"/>
        <v>0</v>
      </c>
      <c r="H33" s="7"/>
      <c r="I33" s="193"/>
      <c r="J33" s="7"/>
      <c r="K33" s="74"/>
      <c r="L33" s="7"/>
      <c r="M33" s="7"/>
      <c r="N33" s="7"/>
      <c r="O33" s="7"/>
      <c r="P33" s="7"/>
      <c r="Q33" s="7"/>
      <c r="R33" s="7"/>
    </row>
    <row r="34" spans="1:18" s="8" customFormat="1" x14ac:dyDescent="0.2">
      <c r="A34" s="77">
        <v>6</v>
      </c>
      <c r="B34" s="46" t="s">
        <v>39</v>
      </c>
      <c r="C34" s="39"/>
      <c r="D34" s="66"/>
      <c r="E34" s="74"/>
      <c r="F34" s="67">
        <f t="shared" si="0"/>
        <v>0</v>
      </c>
      <c r="G34" s="171">
        <f t="shared" si="1"/>
        <v>0</v>
      </c>
      <c r="H34" s="7"/>
      <c r="I34" s="193"/>
      <c r="J34" s="7"/>
      <c r="K34" s="7"/>
      <c r="L34" s="7"/>
      <c r="M34" s="7"/>
      <c r="N34" s="7"/>
      <c r="O34" s="7"/>
      <c r="P34" s="7"/>
      <c r="Q34" s="7"/>
      <c r="R34" s="7"/>
    </row>
    <row r="35" spans="1:18" s="8" customFormat="1" ht="51" x14ac:dyDescent="0.2">
      <c r="A35" s="72">
        <v>6.1</v>
      </c>
      <c r="B35" s="204" t="s">
        <v>52</v>
      </c>
      <c r="C35" s="78">
        <v>1</v>
      </c>
      <c r="D35" s="66" t="s">
        <v>13</v>
      </c>
      <c r="E35" s="74">
        <v>38138.559999999998</v>
      </c>
      <c r="F35" s="75">
        <f t="shared" si="0"/>
        <v>38138.559999999998</v>
      </c>
      <c r="G35" s="171"/>
      <c r="H35" s="7"/>
      <c r="I35" s="193"/>
      <c r="J35" s="7"/>
      <c r="K35" s="7"/>
      <c r="L35" s="7"/>
      <c r="M35" s="7"/>
      <c r="N35" s="7"/>
      <c r="O35" s="7"/>
      <c r="P35" s="7"/>
      <c r="Q35" s="7"/>
      <c r="R35" s="7"/>
    </row>
    <row r="36" spans="1:18" s="8" customFormat="1" ht="7.5" customHeight="1" x14ac:dyDescent="0.2">
      <c r="A36" s="72"/>
      <c r="B36" s="204"/>
      <c r="C36" s="78"/>
      <c r="D36" s="66"/>
      <c r="E36" s="74"/>
      <c r="F36" s="75">
        <f t="shared" si="0"/>
        <v>0</v>
      </c>
      <c r="G36" s="171">
        <f t="shared" si="1"/>
        <v>0</v>
      </c>
      <c r="H36" s="7"/>
      <c r="I36" s="193"/>
      <c r="J36" s="7"/>
      <c r="K36" s="7"/>
      <c r="L36" s="7"/>
      <c r="M36" s="7"/>
      <c r="N36" s="7"/>
      <c r="O36" s="7"/>
      <c r="P36" s="7"/>
      <c r="Q36" s="7"/>
      <c r="R36" s="7"/>
    </row>
    <row r="37" spans="1:18" s="8" customFormat="1" ht="51" x14ac:dyDescent="0.2">
      <c r="A37" s="72">
        <v>6.2</v>
      </c>
      <c r="B37" s="204" t="s">
        <v>76</v>
      </c>
      <c r="C37" s="78">
        <v>1</v>
      </c>
      <c r="D37" s="66" t="s">
        <v>13</v>
      </c>
      <c r="E37" s="74">
        <v>40718.379999999997</v>
      </c>
      <c r="F37" s="75">
        <f t="shared" si="0"/>
        <v>40718.379999999997</v>
      </c>
      <c r="G37" s="171"/>
      <c r="H37" s="7"/>
      <c r="I37" s="193"/>
      <c r="J37" s="7"/>
      <c r="K37" s="7"/>
      <c r="L37" s="7"/>
      <c r="M37" s="7"/>
      <c r="N37" s="7"/>
      <c r="O37" s="7"/>
      <c r="P37" s="7"/>
      <c r="Q37" s="7"/>
      <c r="R37" s="7"/>
    </row>
    <row r="38" spans="1:18" s="8" customFormat="1" ht="25.5" x14ac:dyDescent="0.2">
      <c r="A38" s="72">
        <v>6.3</v>
      </c>
      <c r="B38" s="41" t="s">
        <v>70</v>
      </c>
      <c r="C38" s="78">
        <v>1</v>
      </c>
      <c r="D38" s="66" t="s">
        <v>13</v>
      </c>
      <c r="E38" s="74">
        <v>13393.45</v>
      </c>
      <c r="F38" s="75">
        <f t="shared" si="0"/>
        <v>13393.45</v>
      </c>
      <c r="G38" s="171"/>
      <c r="H38" s="7"/>
      <c r="I38" s="193"/>
      <c r="J38" s="7"/>
      <c r="K38" s="7"/>
      <c r="L38" s="7"/>
      <c r="M38" s="7"/>
      <c r="N38" s="7"/>
      <c r="O38" s="7"/>
      <c r="P38" s="7"/>
      <c r="Q38" s="7"/>
      <c r="R38" s="7"/>
    </row>
    <row r="39" spans="1:18" s="8" customFormat="1" x14ac:dyDescent="0.2">
      <c r="A39" s="72">
        <v>6.4</v>
      </c>
      <c r="B39" s="205" t="s">
        <v>58</v>
      </c>
      <c r="C39" s="78">
        <v>1</v>
      </c>
      <c r="D39" s="66" t="s">
        <v>13</v>
      </c>
      <c r="E39" s="74">
        <v>3885</v>
      </c>
      <c r="F39" s="75">
        <f t="shared" si="0"/>
        <v>3885</v>
      </c>
      <c r="G39" s="171"/>
      <c r="H39" s="7"/>
      <c r="I39" s="193"/>
      <c r="J39" s="7"/>
      <c r="K39" s="7"/>
      <c r="L39" s="7"/>
      <c r="M39" s="7"/>
      <c r="N39" s="7"/>
      <c r="O39" s="7"/>
      <c r="P39" s="7"/>
      <c r="Q39" s="7"/>
      <c r="R39" s="7"/>
    </row>
    <row r="40" spans="1:18" s="8" customFormat="1" ht="12" customHeight="1" x14ac:dyDescent="0.2">
      <c r="A40" s="72"/>
      <c r="B40" s="41"/>
      <c r="C40" s="39"/>
      <c r="D40" s="66"/>
      <c r="E40" s="74"/>
      <c r="F40" s="67">
        <f t="shared" si="0"/>
        <v>0</v>
      </c>
      <c r="G40" s="171"/>
      <c r="H40" s="7"/>
      <c r="I40" s="194"/>
      <c r="J40" s="7"/>
      <c r="K40" s="7"/>
      <c r="L40" s="7"/>
      <c r="M40" s="7"/>
      <c r="N40" s="7"/>
      <c r="O40" s="7"/>
      <c r="P40" s="7"/>
      <c r="Q40" s="7"/>
      <c r="R40" s="7"/>
    </row>
    <row r="41" spans="1:18" s="8" customFormat="1" ht="12.75" customHeight="1" x14ac:dyDescent="0.2">
      <c r="A41" s="77">
        <v>7</v>
      </c>
      <c r="B41" s="79" t="s">
        <v>38</v>
      </c>
      <c r="C41" s="38"/>
      <c r="D41" s="37"/>
      <c r="E41" s="80"/>
      <c r="F41" s="67">
        <f t="shared" si="0"/>
        <v>0</v>
      </c>
      <c r="G41" s="171"/>
      <c r="H41" s="7"/>
      <c r="I41" s="194"/>
      <c r="J41" s="7"/>
      <c r="K41" s="7"/>
      <c r="L41" s="7"/>
      <c r="M41" s="7"/>
      <c r="N41" s="7"/>
      <c r="O41" s="7"/>
      <c r="P41" s="7"/>
      <c r="Q41" s="7"/>
      <c r="R41" s="7"/>
    </row>
    <row r="42" spans="1:18" s="8" customFormat="1" ht="12.75" customHeight="1" x14ac:dyDescent="0.2">
      <c r="A42" s="71">
        <v>7.1</v>
      </c>
      <c r="B42" s="41" t="s">
        <v>45</v>
      </c>
      <c r="C42" s="45">
        <v>1015.8</v>
      </c>
      <c r="D42" s="81" t="s">
        <v>12</v>
      </c>
      <c r="E42" s="45">
        <v>53.28</v>
      </c>
      <c r="F42" s="67">
        <f t="shared" si="0"/>
        <v>54121.82</v>
      </c>
      <c r="G42" s="171"/>
      <c r="H42" s="7"/>
      <c r="I42" s="194"/>
      <c r="J42" s="7"/>
      <c r="K42" s="7"/>
      <c r="L42" s="7"/>
      <c r="M42" s="7"/>
      <c r="N42" s="7"/>
      <c r="O42" s="7"/>
      <c r="P42" s="7"/>
      <c r="Q42" s="7"/>
      <c r="R42" s="7"/>
    </row>
    <row r="43" spans="1:18" s="8" customFormat="1" ht="12.75" customHeight="1" x14ac:dyDescent="0.2">
      <c r="A43" s="71"/>
      <c r="B43" s="41"/>
      <c r="C43" s="43"/>
      <c r="D43" s="81"/>
      <c r="E43" s="82"/>
      <c r="F43" s="67">
        <f t="shared" si="0"/>
        <v>0</v>
      </c>
      <c r="G43" s="171"/>
      <c r="H43" s="7"/>
      <c r="I43" s="194"/>
      <c r="J43" s="7"/>
      <c r="K43" s="7"/>
      <c r="L43" s="7"/>
      <c r="M43" s="7"/>
      <c r="N43" s="7"/>
      <c r="O43" s="7"/>
      <c r="P43" s="7"/>
      <c r="Q43" s="7"/>
      <c r="R43" s="7"/>
    </row>
    <row r="44" spans="1:18" s="8" customFormat="1" ht="38.25" x14ac:dyDescent="0.2">
      <c r="A44" s="217">
        <v>8</v>
      </c>
      <c r="B44" s="218" t="s">
        <v>44</v>
      </c>
      <c r="C44" s="219">
        <v>1015.8</v>
      </c>
      <c r="D44" s="206" t="s">
        <v>12</v>
      </c>
      <c r="E44" s="207">
        <v>23.8</v>
      </c>
      <c r="F44" s="208">
        <f t="shared" si="0"/>
        <v>24176.04</v>
      </c>
      <c r="G44" s="171"/>
      <c r="H44" s="184"/>
      <c r="I44" s="194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x14ac:dyDescent="0.2">
      <c r="A45" s="76"/>
      <c r="B45" s="42"/>
      <c r="C45" s="36"/>
      <c r="D45" s="66"/>
      <c r="E45" s="74"/>
      <c r="F45" s="67">
        <f t="shared" si="0"/>
        <v>0</v>
      </c>
      <c r="G45" s="171"/>
      <c r="H45" s="184"/>
      <c r="I45" s="194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x14ac:dyDescent="0.2">
      <c r="A46" s="76">
        <v>9</v>
      </c>
      <c r="B46" s="42" t="s">
        <v>53</v>
      </c>
      <c r="C46" s="36">
        <v>1015.8</v>
      </c>
      <c r="D46" s="66" t="s">
        <v>12</v>
      </c>
      <c r="E46" s="74">
        <v>15</v>
      </c>
      <c r="F46" s="67">
        <f t="shared" si="0"/>
        <v>15237</v>
      </c>
      <c r="G46" s="171"/>
      <c r="H46" s="7"/>
      <c r="I46" s="194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9" customHeight="1" x14ac:dyDescent="0.2">
      <c r="A47" s="72"/>
      <c r="B47" s="41"/>
      <c r="C47" s="39"/>
      <c r="D47" s="66"/>
      <c r="E47" s="74"/>
      <c r="F47" s="67">
        <f t="shared" si="0"/>
        <v>0</v>
      </c>
      <c r="G47" s="171"/>
      <c r="H47" s="7"/>
      <c r="I47" s="19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12.75" customHeight="1" x14ac:dyDescent="0.2">
      <c r="A48" s="70">
        <v>10</v>
      </c>
      <c r="B48" s="185" t="s">
        <v>59</v>
      </c>
      <c r="C48" s="186"/>
      <c r="D48" s="187"/>
      <c r="E48" s="188"/>
      <c r="F48" s="67">
        <f t="shared" si="0"/>
        <v>0</v>
      </c>
      <c r="G48" s="171"/>
      <c r="H48" s="7"/>
      <c r="I48" s="145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12.75" customHeight="1" x14ac:dyDescent="0.2">
      <c r="A49" s="71">
        <v>10.1</v>
      </c>
      <c r="B49" s="189" t="s">
        <v>60</v>
      </c>
      <c r="C49" s="188">
        <v>2031.6</v>
      </c>
      <c r="D49" s="190" t="s">
        <v>12</v>
      </c>
      <c r="E49" s="188">
        <v>47.61</v>
      </c>
      <c r="F49" s="67">
        <f t="shared" si="0"/>
        <v>96724.479999999996</v>
      </c>
      <c r="G49" s="171"/>
      <c r="H49" s="7"/>
      <c r="I49" s="194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ht="12.75" customHeight="1" x14ac:dyDescent="0.2">
      <c r="A50" s="71">
        <v>10.199999999999999</v>
      </c>
      <c r="B50" s="189" t="s">
        <v>61</v>
      </c>
      <c r="C50" s="188">
        <v>914.22</v>
      </c>
      <c r="D50" s="190" t="s">
        <v>11</v>
      </c>
      <c r="E50" s="188">
        <v>41</v>
      </c>
      <c r="F50" s="67">
        <f t="shared" si="0"/>
        <v>37483.019999999997</v>
      </c>
      <c r="G50" s="171"/>
      <c r="I50" s="194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12.75" customHeight="1" x14ac:dyDescent="0.2">
      <c r="A51" s="71">
        <v>10.3</v>
      </c>
      <c r="B51" s="189" t="s">
        <v>62</v>
      </c>
      <c r="C51" s="186">
        <v>61.71</v>
      </c>
      <c r="D51" s="187" t="s">
        <v>10</v>
      </c>
      <c r="E51" s="186">
        <v>210</v>
      </c>
      <c r="F51" s="67">
        <f t="shared" si="0"/>
        <v>12959.1</v>
      </c>
      <c r="G51" s="171"/>
      <c r="I51" s="194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12.75" customHeight="1" x14ac:dyDescent="0.2">
      <c r="A52" s="71">
        <v>10.4</v>
      </c>
      <c r="B52" s="191" t="s">
        <v>63</v>
      </c>
      <c r="C52" s="188">
        <v>219.41</v>
      </c>
      <c r="D52" s="190" t="s">
        <v>10</v>
      </c>
      <c r="E52" s="188">
        <v>833.68</v>
      </c>
      <c r="F52" s="67">
        <f t="shared" si="0"/>
        <v>182917.73</v>
      </c>
      <c r="G52" s="171"/>
      <c r="I52" s="194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12.75" customHeight="1" x14ac:dyDescent="0.2">
      <c r="A53" s="71">
        <v>10.5</v>
      </c>
      <c r="B53" s="191" t="s">
        <v>64</v>
      </c>
      <c r="C53" s="186">
        <v>914.22</v>
      </c>
      <c r="D53" s="187" t="s">
        <v>11</v>
      </c>
      <c r="E53" s="188">
        <v>116.79</v>
      </c>
      <c r="F53" s="67">
        <f t="shared" si="0"/>
        <v>106771.75</v>
      </c>
      <c r="G53" s="171"/>
      <c r="I53" s="194"/>
      <c r="J53" s="7"/>
      <c r="K53" s="7"/>
      <c r="L53" s="7"/>
      <c r="M53" s="7"/>
      <c r="N53" s="7"/>
      <c r="O53" s="7"/>
      <c r="P53" s="7"/>
      <c r="Q53" s="7"/>
      <c r="R53" s="7"/>
    </row>
    <row r="54" spans="1:18" s="8" customFormat="1" ht="12.75" customHeight="1" x14ac:dyDescent="0.2">
      <c r="A54" s="71">
        <v>10.6</v>
      </c>
      <c r="B54" s="192" t="s">
        <v>65</v>
      </c>
      <c r="C54" s="186">
        <v>1142.78</v>
      </c>
      <c r="D54" s="187" t="s">
        <v>11</v>
      </c>
      <c r="E54" s="186">
        <v>622.25</v>
      </c>
      <c r="F54" s="67">
        <f t="shared" si="0"/>
        <v>711094.86</v>
      </c>
      <c r="G54" s="171"/>
      <c r="I54" s="194"/>
      <c r="J54" s="7"/>
      <c r="K54" s="7"/>
      <c r="L54" s="7"/>
      <c r="M54" s="7"/>
      <c r="N54" s="7"/>
      <c r="O54" s="7"/>
      <c r="P54" s="7"/>
      <c r="Q54" s="7"/>
      <c r="R54" s="7"/>
    </row>
    <row r="55" spans="1:18" s="8" customFormat="1" ht="12.75" customHeight="1" x14ac:dyDescent="0.2">
      <c r="A55" s="71">
        <v>10.7</v>
      </c>
      <c r="B55" s="41" t="s">
        <v>68</v>
      </c>
      <c r="C55" s="186">
        <v>2285.5500000000002</v>
      </c>
      <c r="D55" s="187" t="s">
        <v>66</v>
      </c>
      <c r="E55" s="188">
        <v>27.49</v>
      </c>
      <c r="F55" s="67">
        <f t="shared" si="0"/>
        <v>62829.77</v>
      </c>
      <c r="G55" s="171"/>
      <c r="I55" s="194"/>
      <c r="J55" s="7"/>
      <c r="K55" s="7"/>
      <c r="L55" s="7"/>
      <c r="M55" s="7"/>
      <c r="N55" s="7"/>
      <c r="O55" s="7"/>
      <c r="P55" s="7"/>
      <c r="Q55" s="7"/>
      <c r="R55" s="7"/>
    </row>
    <row r="56" spans="1:18" s="8" customFormat="1" ht="6.75" customHeight="1" x14ac:dyDescent="0.2">
      <c r="A56" s="69"/>
      <c r="B56" s="92"/>
      <c r="C56" s="36"/>
      <c r="D56" s="66"/>
      <c r="E56" s="36"/>
      <c r="F56" s="75"/>
      <c r="G56" s="171"/>
      <c r="J56" s="7"/>
      <c r="K56" s="7"/>
      <c r="L56" s="7"/>
      <c r="M56" s="7"/>
      <c r="N56" s="7"/>
      <c r="O56" s="7"/>
      <c r="P56" s="7"/>
      <c r="Q56" s="7"/>
      <c r="R56" s="7"/>
    </row>
    <row r="57" spans="1:18" s="10" customFormat="1" ht="12.75" customHeight="1" x14ac:dyDescent="0.2">
      <c r="A57" s="195"/>
      <c r="B57" s="85" t="s">
        <v>50</v>
      </c>
      <c r="C57" s="196"/>
      <c r="D57" s="84"/>
      <c r="E57" s="196"/>
      <c r="F57" s="198">
        <f>SUM(F14:F56)</f>
        <v>8479399.2599999998</v>
      </c>
      <c r="G57" s="171"/>
      <c r="J57" s="9"/>
      <c r="K57" s="9"/>
      <c r="L57" s="9"/>
      <c r="M57" s="9"/>
      <c r="N57" s="9"/>
      <c r="O57" s="9"/>
      <c r="P57" s="9"/>
      <c r="Q57" s="9"/>
      <c r="R57" s="9"/>
    </row>
    <row r="58" spans="1:18" s="13" customFormat="1" x14ac:dyDescent="0.2">
      <c r="A58" s="72"/>
      <c r="B58" s="41"/>
      <c r="C58" s="78"/>
      <c r="D58" s="66"/>
      <c r="E58" s="74"/>
      <c r="F58" s="73">
        <f>ROUND(C58*E58,2)</f>
        <v>0</v>
      </c>
      <c r="G58" s="171"/>
      <c r="H58" s="7"/>
      <c r="J58" s="12"/>
      <c r="K58" s="12"/>
      <c r="L58" s="12"/>
      <c r="M58" s="12"/>
      <c r="N58" s="12"/>
      <c r="O58" s="12"/>
      <c r="P58" s="12"/>
      <c r="Q58" s="12"/>
      <c r="R58" s="12"/>
    </row>
    <row r="59" spans="1:18" s="8" customFormat="1" x14ac:dyDescent="0.2">
      <c r="A59" s="91" t="s">
        <v>67</v>
      </c>
      <c r="B59" s="68" t="s">
        <v>15</v>
      </c>
      <c r="C59" s="45"/>
      <c r="D59" s="66"/>
      <c r="E59" s="45"/>
      <c r="F59" s="67"/>
      <c r="G59" s="17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x14ac:dyDescent="0.2">
      <c r="A60" s="69"/>
      <c r="B60" s="42"/>
      <c r="C60" s="36"/>
      <c r="D60" s="66"/>
      <c r="E60" s="36"/>
      <c r="F60" s="75">
        <f t="shared" ref="F60:F61" si="3">ROUND(C60*E60,2)</f>
        <v>0</v>
      </c>
      <c r="G60" s="171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42" customHeight="1" x14ac:dyDescent="0.2">
      <c r="A61" s="69">
        <v>1</v>
      </c>
      <c r="B61" s="92" t="s">
        <v>37</v>
      </c>
      <c r="C61" s="36">
        <v>2</v>
      </c>
      <c r="D61" s="199" t="s">
        <v>73</v>
      </c>
      <c r="E61" s="36">
        <v>35500</v>
      </c>
      <c r="F61" s="75">
        <f t="shared" si="3"/>
        <v>71000</v>
      </c>
      <c r="G61" s="171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ht="13.5" customHeight="1" thickBot="1" x14ac:dyDescent="0.25">
      <c r="A62" s="69"/>
      <c r="B62" s="92"/>
      <c r="C62" s="36"/>
      <c r="D62" s="66"/>
      <c r="E62" s="36"/>
      <c r="F62" s="75"/>
      <c r="G62" s="17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17" customFormat="1" ht="14.25" thickTop="1" thickBot="1" x14ac:dyDescent="0.25">
      <c r="A63" s="93"/>
      <c r="B63" s="86" t="s">
        <v>79</v>
      </c>
      <c r="C63" s="94"/>
      <c r="D63" s="95"/>
      <c r="E63" s="96"/>
      <c r="F63" s="97">
        <f>SUM(F60:F61)</f>
        <v>71000</v>
      </c>
      <c r="G63" s="171"/>
      <c r="H63" s="16"/>
      <c r="I63" s="7"/>
      <c r="J63" s="16"/>
      <c r="K63" s="16"/>
      <c r="L63" s="16"/>
      <c r="M63" s="16"/>
      <c r="N63" s="16"/>
      <c r="O63" s="16"/>
      <c r="P63" s="16"/>
      <c r="Q63" s="16"/>
      <c r="R63" s="16"/>
    </row>
    <row r="64" spans="1:18" s="19" customFormat="1" ht="17.25" customHeight="1" thickTop="1" thickBot="1" x14ac:dyDescent="0.25">
      <c r="A64" s="87"/>
      <c r="B64" s="88"/>
      <c r="C64" s="48"/>
      <c r="D64" s="37"/>
      <c r="E64" s="89"/>
      <c r="F64" s="90"/>
      <c r="G64" s="15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s="15" customFormat="1" ht="14.25" thickTop="1" thickBot="1" x14ac:dyDescent="0.25">
      <c r="A65" s="152"/>
      <c r="B65" s="151" t="s">
        <v>36</v>
      </c>
      <c r="C65" s="153"/>
      <c r="D65" s="154"/>
      <c r="E65" s="155"/>
      <c r="F65" s="156">
        <f>+F57+F63</f>
        <v>8550399.2599999998</v>
      </c>
      <c r="G65" s="158"/>
      <c r="H65" s="20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 s="14" customFormat="1" ht="13.5" thickTop="1" x14ac:dyDescent="0.2">
      <c r="A66" s="93"/>
      <c r="B66" s="86" t="s">
        <v>36</v>
      </c>
      <c r="C66" s="94"/>
      <c r="D66" s="95"/>
      <c r="E66" s="98"/>
      <c r="F66" s="97">
        <f>F65</f>
        <v>8550399.2599999998</v>
      </c>
      <c r="G66" s="158"/>
      <c r="H66" s="20"/>
    </row>
    <row r="67" spans="1:18" s="14" customFormat="1" x14ac:dyDescent="0.2">
      <c r="A67" s="99"/>
      <c r="B67" s="88"/>
      <c r="C67" s="48"/>
      <c r="D67" s="37"/>
      <c r="E67" s="100"/>
      <c r="F67" s="90"/>
      <c r="G67" s="157"/>
      <c r="H67" s="20"/>
    </row>
    <row r="68" spans="1:18" s="8" customFormat="1" x14ac:dyDescent="0.2">
      <c r="A68" s="101"/>
      <c r="B68" s="102" t="s">
        <v>16</v>
      </c>
      <c r="C68" s="102"/>
      <c r="D68" s="102"/>
      <c r="E68" s="103"/>
      <c r="F68" s="39"/>
      <c r="G68" s="159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s="8" customFormat="1" x14ac:dyDescent="0.2">
      <c r="A69" s="104"/>
      <c r="B69" s="105" t="s">
        <v>18</v>
      </c>
      <c r="C69" s="104">
        <v>0.1</v>
      </c>
      <c r="D69" s="106"/>
      <c r="E69" s="107"/>
      <c r="F69" s="67">
        <f>ROUND(C69*$F$66,2)</f>
        <v>855039.93</v>
      </c>
      <c r="G69" s="160"/>
      <c r="H69" s="165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s="8" customFormat="1" x14ac:dyDescent="0.2">
      <c r="A70" s="104"/>
      <c r="B70" s="105" t="s">
        <v>17</v>
      </c>
      <c r="C70" s="104">
        <v>0.03</v>
      </c>
      <c r="D70" s="106"/>
      <c r="E70" s="107"/>
      <c r="F70" s="67">
        <f t="shared" ref="F70:F80" si="4">ROUND(C70*$F$66,2)</f>
        <v>256511.98</v>
      </c>
      <c r="G70" s="160"/>
      <c r="H70" s="165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s="8" customFormat="1" x14ac:dyDescent="0.2">
      <c r="A71" s="104"/>
      <c r="B71" s="105" t="s">
        <v>35</v>
      </c>
      <c r="C71" s="104">
        <v>0.04</v>
      </c>
      <c r="D71" s="106"/>
      <c r="E71" s="107"/>
      <c r="F71" s="67">
        <f t="shared" si="4"/>
        <v>342015.97</v>
      </c>
      <c r="G71" s="160"/>
      <c r="H71" s="165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s="8" customFormat="1" x14ac:dyDescent="0.2">
      <c r="A72" s="104"/>
      <c r="B72" s="105" t="s">
        <v>14</v>
      </c>
      <c r="C72" s="104">
        <v>0.03</v>
      </c>
      <c r="D72" s="106"/>
      <c r="E72" s="107"/>
      <c r="F72" s="67">
        <f t="shared" si="4"/>
        <v>256511.98</v>
      </c>
      <c r="G72" s="160"/>
      <c r="H72" s="165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x14ac:dyDescent="0.2">
      <c r="A73" s="104"/>
      <c r="B73" s="105" t="s">
        <v>34</v>
      </c>
      <c r="C73" s="104">
        <v>0.05</v>
      </c>
      <c r="D73" s="106"/>
      <c r="E73" s="107"/>
      <c r="F73" s="67">
        <f t="shared" si="4"/>
        <v>427519.96</v>
      </c>
      <c r="G73" s="160"/>
      <c r="H73" s="165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x14ac:dyDescent="0.2">
      <c r="A74" s="104"/>
      <c r="B74" s="105" t="s">
        <v>19</v>
      </c>
      <c r="C74" s="104">
        <v>0.01</v>
      </c>
      <c r="D74" s="106"/>
      <c r="E74" s="107"/>
      <c r="F74" s="67">
        <f t="shared" si="4"/>
        <v>85503.99</v>
      </c>
      <c r="G74" s="160"/>
      <c r="H74" s="165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x14ac:dyDescent="0.2">
      <c r="A75" s="104"/>
      <c r="B75" s="105" t="s">
        <v>33</v>
      </c>
      <c r="C75" s="104">
        <v>0.18</v>
      </c>
      <c r="D75" s="106"/>
      <c r="E75" s="106"/>
      <c r="F75" s="67">
        <f>ROUND(C75*$F$69,2)</f>
        <v>153907.19</v>
      </c>
      <c r="G75" s="160"/>
      <c r="H75" s="165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x14ac:dyDescent="0.2">
      <c r="A76" s="109"/>
      <c r="B76" s="113" t="s">
        <v>31</v>
      </c>
      <c r="C76" s="114">
        <v>1E-3</v>
      </c>
      <c r="D76" s="112"/>
      <c r="E76" s="106"/>
      <c r="F76" s="67">
        <f t="shared" si="4"/>
        <v>8550.4</v>
      </c>
      <c r="G76" s="160"/>
      <c r="H76" s="165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x14ac:dyDescent="0.2">
      <c r="A77" s="109"/>
      <c r="B77" s="110" t="s">
        <v>32</v>
      </c>
      <c r="C77" s="111">
        <v>0.1</v>
      </c>
      <c r="D77" s="112"/>
      <c r="E77" s="106"/>
      <c r="F77" s="67">
        <f t="shared" si="4"/>
        <v>855039.93</v>
      </c>
      <c r="G77" s="160"/>
      <c r="H77" s="165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x14ac:dyDescent="0.2">
      <c r="B78" s="180" t="s">
        <v>51</v>
      </c>
      <c r="C78" s="181">
        <v>1.4999999999999999E-2</v>
      </c>
      <c r="F78" s="67">
        <f t="shared" si="4"/>
        <v>128255.99</v>
      </c>
      <c r="H78" s="6"/>
      <c r="I78" s="169"/>
      <c r="J78" s="169"/>
      <c r="K78" s="2"/>
    </row>
    <row r="79" spans="1:18" s="8" customFormat="1" ht="25.5" x14ac:dyDescent="0.2">
      <c r="A79" s="109"/>
      <c r="B79" s="172" t="s">
        <v>49</v>
      </c>
      <c r="C79" s="173">
        <v>0.03</v>
      </c>
      <c r="D79" s="215"/>
      <c r="E79" s="216"/>
      <c r="F79" s="75">
        <f t="shared" si="4"/>
        <v>256511.98</v>
      </c>
      <c r="G79" s="160"/>
      <c r="H79" s="165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11" customFormat="1" ht="12.75" customHeight="1" x14ac:dyDescent="0.2">
      <c r="A80" s="115"/>
      <c r="B80" s="108" t="s">
        <v>20</v>
      </c>
      <c r="C80" s="104">
        <v>0.05</v>
      </c>
      <c r="D80" s="49"/>
      <c r="E80" s="83"/>
      <c r="F80" s="67">
        <f t="shared" si="4"/>
        <v>427519.96</v>
      </c>
      <c r="G80" s="161"/>
      <c r="H80" s="165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1:18" s="23" customFormat="1" x14ac:dyDescent="0.2">
      <c r="A81" s="116"/>
      <c r="B81" s="117" t="s">
        <v>30</v>
      </c>
      <c r="C81" s="118"/>
      <c r="D81" s="119"/>
      <c r="E81" s="118"/>
      <c r="F81" s="147">
        <f>SUM(F69:F80)</f>
        <v>4052889.2600000007</v>
      </c>
      <c r="G81" s="16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1:18" s="8" customFormat="1" ht="9" customHeight="1" x14ac:dyDescent="0.2">
      <c r="A82" s="120"/>
      <c r="B82" s="120"/>
      <c r="C82" s="120"/>
      <c r="D82" s="120"/>
      <c r="E82" s="120"/>
      <c r="F82" s="121"/>
      <c r="G82" s="163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s="23" customFormat="1" ht="12.75" customHeight="1" x14ac:dyDescent="0.2">
      <c r="A83" s="122"/>
      <c r="B83" s="123" t="s">
        <v>29</v>
      </c>
      <c r="C83" s="122"/>
      <c r="D83" s="122"/>
      <c r="E83" s="122"/>
      <c r="F83" s="146">
        <f>+F66+F81-0.01</f>
        <v>12603288.51</v>
      </c>
      <c r="G83" s="164"/>
      <c r="H83" s="20"/>
      <c r="I83" s="214"/>
      <c r="J83" s="20"/>
      <c r="K83" s="20"/>
      <c r="L83" s="20"/>
      <c r="M83" s="20"/>
      <c r="N83" s="20"/>
      <c r="O83" s="20"/>
      <c r="P83" s="20"/>
      <c r="Q83" s="20"/>
      <c r="R83" s="20"/>
    </row>
    <row r="84" spans="1:18" s="28" customFormat="1" x14ac:dyDescent="0.25">
      <c r="A84" s="124"/>
      <c r="B84" s="125"/>
      <c r="C84" s="126"/>
      <c r="D84" s="126"/>
      <c r="E84" s="126"/>
      <c r="F84" s="127"/>
      <c r="G84" s="166"/>
      <c r="H84" s="24"/>
      <c r="I84" s="25"/>
      <c r="J84" s="26"/>
      <c r="K84" s="27"/>
      <c r="L84" s="27"/>
    </row>
    <row r="85" spans="1:18" s="28" customFormat="1" x14ac:dyDescent="0.25">
      <c r="A85" s="124"/>
      <c r="B85" s="125"/>
      <c r="C85" s="126"/>
      <c r="D85" s="126"/>
      <c r="E85" s="126"/>
      <c r="F85" s="128"/>
      <c r="G85" s="128"/>
      <c r="H85" s="24"/>
      <c r="I85" s="25"/>
      <c r="J85" s="26"/>
      <c r="K85" s="27"/>
      <c r="L85" s="27"/>
    </row>
    <row r="86" spans="1:18" s="28" customFormat="1" x14ac:dyDescent="0.2">
      <c r="A86" s="129" t="s">
        <v>28</v>
      </c>
      <c r="B86" s="130"/>
      <c r="C86" s="226" t="s">
        <v>27</v>
      </c>
      <c r="D86" s="226"/>
      <c r="E86" s="226"/>
      <c r="F86" s="226"/>
      <c r="G86" s="174"/>
      <c r="H86" s="27"/>
      <c r="I86" s="25"/>
      <c r="J86" s="26"/>
      <c r="K86" s="27"/>
      <c r="L86" s="27"/>
    </row>
    <row r="87" spans="1:18" s="28" customFormat="1" x14ac:dyDescent="0.2">
      <c r="A87" s="129"/>
      <c r="B87" s="130"/>
      <c r="C87" s="174"/>
      <c r="D87" s="174"/>
      <c r="E87" s="174"/>
      <c r="F87" s="174"/>
      <c r="G87" s="174"/>
      <c r="H87" s="27"/>
      <c r="I87" s="25"/>
      <c r="J87" s="26"/>
      <c r="K87" s="27"/>
      <c r="L87" s="27"/>
    </row>
    <row r="88" spans="1:18" s="28" customFormat="1" x14ac:dyDescent="0.2">
      <c r="A88" s="129"/>
      <c r="B88" s="130"/>
      <c r="C88" s="174"/>
      <c r="D88" s="174"/>
      <c r="E88" s="174"/>
      <c r="F88" s="174"/>
      <c r="G88" s="174"/>
      <c r="H88" s="27"/>
      <c r="I88" s="25"/>
      <c r="J88" s="26"/>
      <c r="K88" s="27"/>
      <c r="L88" s="27"/>
    </row>
    <row r="89" spans="1:18" s="28" customFormat="1" x14ac:dyDescent="0.2">
      <c r="A89" s="131" t="s">
        <v>26</v>
      </c>
      <c r="B89" s="130"/>
      <c r="C89" s="221" t="s">
        <v>69</v>
      </c>
      <c r="D89" s="221"/>
      <c r="E89" s="221"/>
      <c r="F89" s="221"/>
      <c r="G89" s="176"/>
      <c r="H89" s="27"/>
      <c r="I89" s="25"/>
      <c r="J89" s="26"/>
      <c r="K89" s="27"/>
      <c r="L89" s="27"/>
    </row>
    <row r="90" spans="1:18" s="28" customFormat="1" x14ac:dyDescent="0.25">
      <c r="A90" s="132" t="s">
        <v>25</v>
      </c>
      <c r="B90" s="132"/>
      <c r="C90" s="132" t="s">
        <v>25</v>
      </c>
      <c r="D90" s="132"/>
      <c r="E90" s="132"/>
      <c r="F90" s="132"/>
      <c r="G90" s="132"/>
      <c r="H90" s="27"/>
      <c r="I90" s="25"/>
      <c r="J90" s="26"/>
      <c r="K90" s="27"/>
      <c r="L90" s="27"/>
    </row>
    <row r="91" spans="1:18" s="28" customFormat="1" x14ac:dyDescent="0.25">
      <c r="A91" s="133"/>
      <c r="B91" s="132"/>
      <c r="C91" s="132"/>
      <c r="D91" s="134"/>
      <c r="E91" s="132"/>
      <c r="F91" s="132"/>
      <c r="G91" s="132"/>
      <c r="H91" s="27"/>
      <c r="I91" s="25"/>
      <c r="J91" s="26"/>
      <c r="K91" s="27"/>
      <c r="L91" s="27"/>
    </row>
    <row r="92" spans="1:18" s="28" customFormat="1" x14ac:dyDescent="0.25">
      <c r="A92" s="133"/>
      <c r="B92" s="132"/>
      <c r="C92" s="132"/>
      <c r="D92" s="134"/>
      <c r="E92" s="132"/>
      <c r="F92" s="132"/>
      <c r="G92" s="132"/>
      <c r="H92" s="27"/>
      <c r="I92" s="25"/>
      <c r="J92" s="26"/>
      <c r="K92" s="27"/>
      <c r="L92" s="27"/>
    </row>
    <row r="93" spans="1:18" s="28" customFormat="1" x14ac:dyDescent="0.25">
      <c r="A93" s="133"/>
      <c r="B93" s="132"/>
      <c r="C93" s="132"/>
      <c r="D93" s="134"/>
      <c r="E93" s="132"/>
      <c r="F93" s="132"/>
      <c r="G93" s="132"/>
      <c r="H93" s="27"/>
      <c r="I93" s="25"/>
      <c r="J93" s="26"/>
      <c r="K93" s="27"/>
      <c r="L93" s="27"/>
    </row>
    <row r="94" spans="1:18" s="28" customFormat="1" x14ac:dyDescent="0.25">
      <c r="A94" s="135"/>
      <c r="B94" s="177"/>
      <c r="C94" s="136"/>
      <c r="D94" s="177"/>
      <c r="E94" s="136"/>
      <c r="F94" s="136"/>
      <c r="G94" s="136"/>
      <c r="H94" s="27"/>
      <c r="I94" s="25"/>
      <c r="J94" s="26"/>
      <c r="K94" s="27"/>
      <c r="L94" s="27"/>
    </row>
    <row r="95" spans="1:18" s="28" customFormat="1" x14ac:dyDescent="0.2">
      <c r="A95" s="137" t="s">
        <v>21</v>
      </c>
      <c r="B95" s="138"/>
      <c r="C95" s="222" t="s">
        <v>22</v>
      </c>
      <c r="D95" s="222"/>
      <c r="E95" s="222"/>
      <c r="F95" s="222"/>
      <c r="G95" s="177"/>
      <c r="H95" s="27"/>
      <c r="I95" s="25"/>
      <c r="J95" s="26"/>
      <c r="K95" s="27"/>
      <c r="L95" s="27"/>
    </row>
    <row r="96" spans="1:18" s="28" customFormat="1" x14ac:dyDescent="0.25">
      <c r="A96" s="135"/>
      <c r="B96" s="138"/>
      <c r="C96" s="139"/>
      <c r="D96" s="177"/>
      <c r="E96" s="139"/>
      <c r="F96" s="139"/>
      <c r="G96" s="139"/>
      <c r="H96" s="27"/>
      <c r="I96" s="25"/>
      <c r="J96" s="26"/>
      <c r="K96" s="27"/>
      <c r="L96" s="27"/>
    </row>
    <row r="97" spans="1:35" s="28" customFormat="1" x14ac:dyDescent="0.25">
      <c r="A97" s="135"/>
      <c r="B97" s="138"/>
      <c r="C97" s="139"/>
      <c r="D97" s="177"/>
      <c r="E97" s="139"/>
      <c r="F97" s="139"/>
      <c r="G97" s="139"/>
      <c r="H97" s="27"/>
      <c r="I97" s="25"/>
      <c r="J97" s="26"/>
      <c r="K97" s="27"/>
      <c r="L97" s="27"/>
    </row>
    <row r="98" spans="1:35" s="28" customFormat="1" x14ac:dyDescent="0.25">
      <c r="A98" s="140" t="s">
        <v>72</v>
      </c>
      <c r="B98" s="141"/>
      <c r="C98" s="223" t="s">
        <v>78</v>
      </c>
      <c r="D98" s="223"/>
      <c r="E98" s="223"/>
      <c r="F98" s="223"/>
      <c r="G98" s="178"/>
      <c r="H98" s="27"/>
      <c r="I98" s="25"/>
      <c r="J98" s="26"/>
      <c r="K98" s="27"/>
      <c r="L98" s="27"/>
    </row>
    <row r="99" spans="1:35" s="28" customFormat="1" x14ac:dyDescent="0.25">
      <c r="A99" s="132" t="s">
        <v>24</v>
      </c>
      <c r="B99" s="141"/>
      <c r="C99" s="223" t="s">
        <v>23</v>
      </c>
      <c r="D99" s="223"/>
      <c r="E99" s="223"/>
      <c r="F99" s="223"/>
      <c r="G99" s="178"/>
      <c r="H99" s="27"/>
      <c r="I99" s="25"/>
      <c r="J99" s="26"/>
      <c r="K99" s="27"/>
      <c r="L99" s="27"/>
    </row>
    <row r="100" spans="1:35" s="28" customFormat="1" x14ac:dyDescent="0.2">
      <c r="A100" s="142"/>
      <c r="B100" s="142"/>
      <c r="C100" s="143"/>
      <c r="D100" s="143"/>
      <c r="E100" s="144"/>
      <c r="F100" s="144"/>
      <c r="G100" s="144"/>
      <c r="H100" s="27"/>
      <c r="I100" s="25"/>
      <c r="J100" s="26"/>
      <c r="K100" s="27"/>
      <c r="L100" s="27"/>
    </row>
    <row r="101" spans="1:35" s="28" customFormat="1" x14ac:dyDescent="0.2">
      <c r="A101" s="142"/>
      <c r="B101" s="142"/>
      <c r="C101" s="143"/>
      <c r="D101" s="143"/>
      <c r="E101" s="144"/>
      <c r="F101" s="144"/>
      <c r="G101" s="144"/>
      <c r="H101" s="27"/>
      <c r="I101" s="25"/>
      <c r="J101" s="26"/>
      <c r="K101" s="27"/>
      <c r="L101" s="27"/>
    </row>
    <row r="102" spans="1:35" s="28" customFormat="1" x14ac:dyDescent="0.2">
      <c r="A102" s="145"/>
      <c r="B102" s="142"/>
      <c r="C102" s="143"/>
      <c r="D102" s="143"/>
      <c r="E102" s="144"/>
      <c r="F102" s="144"/>
      <c r="G102" s="144"/>
      <c r="H102" s="27"/>
      <c r="I102" s="25"/>
      <c r="J102" s="26"/>
      <c r="K102" s="27"/>
      <c r="L102" s="27"/>
    </row>
    <row r="103" spans="1:35" s="28" customFormat="1" x14ac:dyDescent="0.25">
      <c r="A103" s="224"/>
      <c r="B103" s="225"/>
      <c r="C103" s="225"/>
      <c r="D103" s="225"/>
      <c r="E103" s="225"/>
      <c r="F103" s="225"/>
      <c r="G103" s="179"/>
      <c r="H103" s="27"/>
      <c r="I103" s="25"/>
      <c r="J103" s="26"/>
      <c r="K103" s="27"/>
      <c r="L103" s="27"/>
    </row>
    <row r="104" spans="1:35" s="7" customFormat="1" x14ac:dyDescent="0.2">
      <c r="A104" s="29"/>
      <c r="B104" s="29"/>
      <c r="C104" s="29"/>
      <c r="D104" s="29"/>
      <c r="E104" s="29"/>
      <c r="F104" s="30"/>
      <c r="G104" s="30"/>
      <c r="J104" s="31"/>
      <c r="K104" s="31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1:35" s="7" customFormat="1" x14ac:dyDescent="0.2">
      <c r="A105" s="32"/>
      <c r="B105" s="33"/>
      <c r="C105" s="21"/>
      <c r="D105" s="21"/>
      <c r="E105" s="21"/>
      <c r="F105" s="30"/>
      <c r="G105" s="30"/>
      <c r="J105" s="31"/>
      <c r="K105" s="31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spans="1:35" s="7" customFormat="1" x14ac:dyDescent="0.2">
      <c r="A106" s="32"/>
      <c r="B106" s="33"/>
      <c r="C106" s="21"/>
      <c r="D106" s="21"/>
      <c r="E106" s="21"/>
      <c r="F106" s="30"/>
      <c r="G106" s="30"/>
      <c r="J106" s="31"/>
      <c r="K106" s="31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</sheetData>
  <mergeCells count="12">
    <mergeCell ref="C86:F86"/>
    <mergeCell ref="A1:F1"/>
    <mergeCell ref="A2:F2"/>
    <mergeCell ref="A3:F3"/>
    <mergeCell ref="A4:F4"/>
    <mergeCell ref="A5:F5"/>
    <mergeCell ref="B7:F7"/>
    <mergeCell ref="C89:F89"/>
    <mergeCell ref="C95:F95"/>
    <mergeCell ref="C98:F98"/>
    <mergeCell ref="C99:F99"/>
    <mergeCell ref="A103:F103"/>
  </mergeCells>
  <printOptions horizontalCentered="1"/>
  <pageMargins left="0.25" right="0.16" top="0.12" bottom="0.17" header="3.937007874015748E-2" footer="0"/>
  <pageSetup orientation="portrait" horizontalDpi="4294967295" verticalDpi="4294967295" r:id="rId1"/>
  <headerFooter alignWithMargins="0">
    <oddFooter>&amp;C&amp;6Página &amp;P de &amp;N&amp;R&amp;6&amp;D
&amp;T</oddFooter>
  </headerFooter>
  <rowBreaks count="2" manualBreakCount="2">
    <brk id="44" max="5" man="1"/>
    <brk id="65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616093-11CB-4C0B-8465-D3FD98481E3B}"/>
</file>

<file path=customXml/itemProps2.xml><?xml version="1.0" encoding="utf-8"?>
<ds:datastoreItem xmlns:ds="http://schemas.openxmlformats.org/officeDocument/2006/customXml" ds:itemID="{751AF9CD-582E-44E0-9994-79C7987870C3}"/>
</file>

<file path=customXml/itemProps3.xml><?xml version="1.0" encoding="utf-8"?>
<ds:datastoreItem xmlns:ds="http://schemas.openxmlformats.org/officeDocument/2006/customXml" ds:itemID="{35745AF3-184E-4F6D-BFC0-1EFFA886E8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15</vt:lpstr>
      <vt:lpstr>'LOTE 15'!Área_de_impresión</vt:lpstr>
      <vt:lpstr>'LOTE 15'!Títulos_a_imprimir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odilee.minier</cp:lastModifiedBy>
  <cp:lastPrinted>2020-12-17T19:06:11Z</cp:lastPrinted>
  <dcterms:created xsi:type="dcterms:W3CDTF">2018-05-23T14:28:08Z</dcterms:created>
  <dcterms:modified xsi:type="dcterms:W3CDTF">2021-01-14T16:54:45Z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