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ilee.minier\Desktop\PRESUPUESTOS SORTEO 2020\"/>
    </mc:Choice>
  </mc:AlternateContent>
  <bookViews>
    <workbookView xWindow="0" yWindow="345" windowWidth="20115" windowHeight="7440"/>
  </bookViews>
  <sheets>
    <sheet name="LOTE 4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4'!$A$1:$F$96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4'!$1:$10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39" i="9" l="1"/>
  <c r="F37" i="9"/>
  <c r="F61" i="9" l="1"/>
  <c r="F62" i="9" s="1"/>
  <c r="F48" i="9"/>
  <c r="F41" i="9"/>
  <c r="F38" i="9"/>
  <c r="F36" i="9"/>
  <c r="F35" i="9"/>
  <c r="F33" i="9"/>
  <c r="F31" i="9"/>
  <c r="F28" i="9"/>
  <c r="F27" i="9"/>
  <c r="F25" i="9"/>
  <c r="F24" i="9"/>
  <c r="F22" i="9"/>
  <c r="F21" i="9"/>
  <c r="F16" i="9"/>
  <c r="F15" i="9"/>
  <c r="F14" i="9"/>
  <c r="F49" i="9" l="1"/>
  <c r="F54" i="9"/>
  <c r="F30" i="9"/>
  <c r="F50" i="9"/>
  <c r="F53" i="9"/>
  <c r="F52" i="9"/>
  <c r="F55" i="9"/>
  <c r="F51" i="9" l="1"/>
  <c r="F29" i="9" l="1"/>
  <c r="F23" i="9" l="1"/>
  <c r="F32" i="9"/>
  <c r="F26" i="9" l="1"/>
  <c r="F17" i="9" l="1"/>
  <c r="F19" i="9" l="1"/>
  <c r="F20" i="9"/>
  <c r="F42" i="9" l="1"/>
  <c r="F18" i="9"/>
  <c r="F44" i="9" l="1"/>
  <c r="F45" i="9" l="1"/>
  <c r="F57" i="9" l="1"/>
  <c r="F64" i="9" s="1"/>
  <c r="F73" i="9" l="1"/>
  <c r="F71" i="9"/>
  <c r="F69" i="9"/>
  <c r="F65" i="9"/>
  <c r="F75" i="9" s="1"/>
  <c r="F68" i="9"/>
  <c r="F79" i="9"/>
  <c r="F72" i="9"/>
  <c r="F70" i="9"/>
  <c r="F74" i="9"/>
  <c r="F76" i="9" l="1"/>
  <c r="F77" i="9"/>
  <c r="F78" i="9"/>
  <c r="F80" i="9" l="1"/>
  <c r="F82" i="9" s="1"/>
  <c r="G36" i="9" s="1"/>
</calcChain>
</file>

<file path=xl/sharedStrings.xml><?xml version="1.0" encoding="utf-8"?>
<sst xmlns="http://schemas.openxmlformats.org/spreadsheetml/2006/main" count="111" uniqueCount="87">
  <si>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</si>
  <si>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</si>
  <si>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</si>
  <si>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</si>
  <si>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</si>
  <si>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</si>
  <si>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</si>
  <si>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</si>
  <si>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</si>
  <si>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</si>
  <si>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</si>
  <si>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</si>
  <si>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</si>
  <si>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</si>
  <si>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</si>
  <si>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</si>
  <si>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</si>
  <si>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</si>
  <si>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</si>
  <si>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</si>
  <si>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</si>
  <si>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</si>
  <si>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  SOMETIDO POR:</t>
  </si>
  <si>
    <t>VISTO BUENO:</t>
  </si>
  <si>
    <t>DIRECTOR DE INGENIERIA</t>
  </si>
  <si>
    <t>ENC .DEPTO. DE COSTOS Y PRESUPUESTOS</t>
  </si>
  <si>
    <t>ANALISTA DE PRESUPUESTOS DE OBRAS</t>
  </si>
  <si>
    <t xml:space="preserve">                ARQ. IRMA ESPINOSA</t>
  </si>
  <si>
    <t>REVISADO POR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</si>
  <si>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</si>
  <si>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</si>
  <si>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</si>
  <si>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</si>
  <si>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</si>
  <si>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</si>
  <si>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</si>
  <si>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</si>
  <si>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</si>
  <si>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</si>
  <si>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</si>
  <si>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</si>
  <si>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</si>
  <si>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</si>
  <si>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</si>
  <si>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</si>
  <si>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</si>
  <si>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</si>
  <si>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</si>
  <si>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>DIRECCIÓN DE INGENIERIA</t>
  </si>
  <si>
    <t>DEPARTAMENTO DE COSTOS Y PRESUPUESTOS</t>
  </si>
  <si>
    <t xml:space="preserve">REPLANTEO </t>
  </si>
  <si>
    <t xml:space="preserve">ESTUDIOS(SOCIALES, AMBIENTALES, GEOTECNICOS, TOPOGRAFICOS, DE CALIDAD) </t>
  </si>
  <si>
    <t>SUBTOTAL FASE A</t>
  </si>
  <si>
    <t xml:space="preserve">SUMINISTRO  Y COLOCACION DE PIEZAS ESPECIALES DE PRESION 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</si>
  <si>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</si>
  <si>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</si>
  <si>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</si>
  <si>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</si>
  <si>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</si>
  <si>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ANCLAJE P/PIEZAS ESPECIALES (SEGUN DISEÑO)</t>
  </si>
  <si>
    <t xml:space="preserve">Obra: </t>
  </si>
  <si>
    <t>JUNTA MECANICA TIPO DRESSER DE Ø 12" HF</t>
  </si>
  <si>
    <t>CODO 12X15"  ACERO (SCH-30) C/PROTECCION ANTICORROSIVA</t>
  </si>
  <si>
    <t>BOTE DE MATERIAL CON CAMION, INCLUYE CARGIO Y ESPARCIMIENTO EN BOTADERO (DIST.=5.0 KM)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</si>
  <si>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</si>
  <si>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</si>
  <si>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</si>
  <si>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</si>
  <si>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</si>
  <si>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</si>
  <si>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</si>
  <si>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</si>
  <si>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</si>
  <si>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 xml:space="preserve">ING. SONIA ESTHER RODRIGUEZ </t>
  </si>
  <si>
    <t>ING. JOSE MANUEL AYBAR OVALLES</t>
  </si>
  <si>
    <t>TRANSPORTE DE ASFALTO CALIENTE ( 50.00 KM)</t>
  </si>
  <si>
    <t>ING. RAMONA MONTAS</t>
  </si>
  <si>
    <t>CODO 12X20"  ACERO (SCH-30) C/PROTECCION ANTICORROSIVA</t>
  </si>
  <si>
    <t>NIPLE 12" X 1.00 M</t>
  </si>
  <si>
    <t>Presupuesto No.: 161  d/f 20/10/2020</t>
  </si>
  <si>
    <t>RELLENO  COMPACTADO C/COMPACTADOR MECANICO EN CAPAS DE 0.20M</t>
  </si>
  <si>
    <t>MES</t>
  </si>
  <si>
    <t>LINEA DE CONDUCCION GUANUMA (DESDE ESTACION 1+556 H/ ESTACION 2+359)</t>
  </si>
  <si>
    <t>REGISTRO PARA VALVULA  EN TUBO DE Ø48" H.A. (INC. BASE Y TAPA DE H.S.)</t>
  </si>
  <si>
    <t>CAJA TELESCOPICA</t>
  </si>
  <si>
    <t>VALVULA DE DESAGUE Ø4" H.F. 150 PSI, PLATILLADA (INC.  2 JUNTAS DE GOMA, 2 NIPLE PLATILLADOS, 2 JUNTAS MECANICAS TIPO DRESSER Y 2 PARES DE TORNILLOS)</t>
  </si>
  <si>
    <t xml:space="preserve"> LINEA DE CONDUCCION  12" PVC  TRAMO  DESDE EST. 1+556 HASTA EST. 2+359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</si>
</sst>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\ &quot;€&quot;;[Red]\-#,##0.00\ &quot;€&quot;"/>
    <numFmt numFmtId="179" formatCode="_-* #,##0\ _€_-;\-* #,##0\ _€_-;_-* &quot;-&quot;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6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0" fontId="2" fillId="22" borderId="2" xfId="0" applyFont="1" applyFill="1" applyBorder="1"/>
    <xf numFmtId="4" fontId="3" fillId="0" borderId="0" xfId="0" applyNumberFormat="1" applyFont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1" xfId="1" applyFont="1" applyFill="1" applyBorder="1" applyAlignment="1">
      <alignment horizontal="center" vertical="center" wrapText="1"/>
    </xf>
    <xf numFmtId="167" fontId="26" fillId="0" borderId="1" xfId="2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175" fontId="26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0" fontId="2" fillId="22" borderId="2" xfId="0" applyFont="1" applyFill="1" applyBorder="1" applyAlignment="1">
      <alignment horizontal="center" vertical="center"/>
    </xf>
    <xf numFmtId="0" fontId="26" fillId="22" borderId="2" xfId="0" applyFont="1" applyFill="1" applyBorder="1" applyAlignment="1">
      <alignment horizontal="center" wrapText="1"/>
    </xf>
    <xf numFmtId="4" fontId="2" fillId="22" borderId="2" xfId="0" applyNumberFormat="1" applyFont="1" applyFill="1" applyBorder="1"/>
    <xf numFmtId="39" fontId="26" fillId="2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174" fontId="2" fillId="2" borderId="6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/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3" borderId="0" xfId="71" quotePrefix="1" applyFont="1" applyFill="1" applyBorder="1" applyAlignment="1">
      <alignment horizontal="left" vertical="top"/>
    </xf>
    <xf numFmtId="0" fontId="2" fillId="3" borderId="0" xfId="71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26" fillId="0" borderId="0" xfId="1" applyFont="1" applyFill="1" applyAlignment="1">
      <alignment horizontal="center"/>
    </xf>
    <xf numFmtId="4" fontId="2" fillId="0" borderId="0" xfId="73" applyNumberFormat="1" applyFont="1" applyFill="1" applyBorder="1" applyAlignment="1">
      <alignment horizontal="center"/>
    </xf>
    <xf numFmtId="0" fontId="2" fillId="21" borderId="0" xfId="1" applyFont="1" applyFill="1" applyAlignment="1">
      <alignment vertical="top"/>
    </xf>
    <xf numFmtId="0" fontId="2" fillId="2" borderId="0" xfId="1" applyFont="1" applyFill="1" applyBorder="1" applyAlignment="1"/>
    <xf numFmtId="4" fontId="2" fillId="25" borderId="0" xfId="1" applyNumberFormat="1" applyFont="1" applyFill="1" applyBorder="1" applyAlignment="1">
      <alignment horizontal="right"/>
    </xf>
    <xf numFmtId="0" fontId="3" fillId="25" borderId="0" xfId="0" applyFont="1" applyFill="1" applyBorder="1"/>
    <xf numFmtId="0" fontId="3" fillId="25" borderId="0" xfId="0" applyFont="1" applyFill="1"/>
    <xf numFmtId="0" fontId="2" fillId="2" borderId="2" xfId="0" applyFont="1" applyFill="1" applyBorder="1" applyAlignment="1">
      <alignment horizontal="left" vertical="center" wrapText="1"/>
    </xf>
    <xf numFmtId="43" fontId="3" fillId="25" borderId="0" xfId="0" applyNumberFormat="1" applyFont="1" applyFill="1" applyBorder="1"/>
    <xf numFmtId="4" fontId="3" fillId="25" borderId="0" xfId="0" applyNumberFormat="1" applyFont="1" applyFill="1" applyBorder="1"/>
    <xf numFmtId="0" fontId="26" fillId="2" borderId="2" xfId="61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right" vertical="center" wrapText="1"/>
    </xf>
    <xf numFmtId="43" fontId="2" fillId="2" borderId="2" xfId="94" applyFont="1" applyFill="1" applyBorder="1" applyAlignment="1">
      <alignment horizontal="center" vertical="center"/>
    </xf>
    <xf numFmtId="43" fontId="2" fillId="2" borderId="2" xfId="94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" fontId="2" fillId="0" borderId="0" xfId="0" applyNumberFormat="1" applyFont="1" applyFill="1" applyAlignment="1">
      <alignment vertical="top" wrapText="1"/>
    </xf>
    <xf numFmtId="4" fontId="3" fillId="24" borderId="0" xfId="0" applyNumberFormat="1" applyFont="1" applyFill="1" applyBorder="1"/>
    <xf numFmtId="0" fontId="3" fillId="24" borderId="0" xfId="0" applyFont="1" applyFill="1" applyBorder="1"/>
    <xf numFmtId="0" fontId="3" fillId="24" borderId="0" xfId="0" applyFont="1" applyFill="1"/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39" fontId="2" fillId="2" borderId="2" xfId="0" applyNumberFormat="1" applyFont="1" applyFill="1" applyBorder="1" applyAlignment="1" applyProtection="1">
      <protection locked="0"/>
    </xf>
    <xf numFmtId="0" fontId="5" fillId="2" borderId="2" xfId="0" applyFont="1" applyFill="1" applyBorder="1" applyAlignment="1">
      <alignment horizontal="center" vertical="center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4" fontId="3" fillId="0" borderId="6" xfId="1" applyNumberFormat="1" applyFont="1" applyFill="1" applyBorder="1" applyAlignment="1">
      <alignment horizontal="right" vertical="top" wrapText="1"/>
    </xf>
    <xf numFmtId="4" fontId="29" fillId="3" borderId="6" xfId="70" applyNumberFormat="1" applyFont="1" applyFill="1" applyBorder="1" applyAlignment="1">
      <alignment horizontal="center" vertical="center"/>
    </xf>
    <xf numFmtId="37" fontId="2" fillId="2" borderId="4" xfId="0" applyNumberFormat="1" applyFont="1" applyFill="1" applyBorder="1" applyAlignment="1">
      <alignment horizontal="right" vertical="top"/>
    </xf>
    <xf numFmtId="0" fontId="2" fillId="2" borderId="4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 vertical="center"/>
    </xf>
    <xf numFmtId="39" fontId="2" fillId="2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0" xfId="71" applyFont="1" applyFill="1" applyBorder="1" applyAlignment="1">
      <alignment horizontal="center" vertical="top"/>
    </xf>
    <xf numFmtId="0" fontId="2" fillId="2" borderId="0" xfId="1" applyFont="1" applyFill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6" fillId="0" borderId="0" xfId="1" applyFont="1" applyFill="1" applyAlignment="1">
      <alignment horizontal="center"/>
    </xf>
  </cellXfs>
  <cellStyles count="10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6" xfId="49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85</xdr:row>
      <xdr:rowOff>161925</xdr:rowOff>
    </xdr:from>
    <xdr:to>
      <xdr:col>5</xdr:col>
      <xdr:colOff>685800</xdr:colOff>
      <xdr:row>86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00500" y="18021300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86</xdr:row>
      <xdr:rowOff>9525</xdr:rowOff>
    </xdr:from>
    <xdr:to>
      <xdr:col>1</xdr:col>
      <xdr:colOff>2133600</xdr:colOff>
      <xdr:row>86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18030825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93</xdr:row>
      <xdr:rowOff>0</xdr:rowOff>
    </xdr:from>
    <xdr:to>
      <xdr:col>5</xdr:col>
      <xdr:colOff>762000</xdr:colOff>
      <xdr:row>93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3981450" y="19478625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93</xdr:row>
      <xdr:rowOff>0</xdr:rowOff>
    </xdr:from>
    <xdr:to>
      <xdr:col>1</xdr:col>
      <xdr:colOff>1990725</xdr:colOff>
      <xdr:row>93</xdr:row>
      <xdr:rowOff>0</xdr:rowOff>
    </xdr:to>
    <xdr:sp macro="" textlink="">
      <xdr:nvSpPr>
        <xdr:cNvPr id="21" name="Line 11"/>
        <xdr:cNvSpPr>
          <a:spLocks noChangeShapeType="1"/>
        </xdr:cNvSpPr>
      </xdr:nvSpPr>
      <xdr:spPr bwMode="auto">
        <a:xfrm>
          <a:off x="66675" y="19478625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86591</xdr:colOff>
      <xdr:row>0</xdr:row>
      <xdr:rowOff>77932</xdr:rowOff>
    </xdr:from>
    <xdr:to>
      <xdr:col>1</xdr:col>
      <xdr:colOff>480580</xdr:colOff>
      <xdr:row>5</xdr:row>
      <xdr:rowOff>30307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" y="77932"/>
          <a:ext cx="9048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31"/>
  <sheetViews>
    <sheetView showGridLines="0" showZeros="0" tabSelected="1" view="pageBreakPreview" zoomScale="110" zoomScaleNormal="100" zoomScaleSheetLayoutView="110" workbookViewId="0">
      <selection activeCell="B7" sqref="B7:F7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227" t="s">
        <v>0</v>
      </c>
      <c r="B1" s="227"/>
      <c r="C1" s="227"/>
      <c r="D1" s="227"/>
      <c r="E1" s="227"/>
      <c r="F1" s="227"/>
      <c r="G1" s="178"/>
    </row>
    <row r="2" spans="1:18" s="1" customFormat="1" x14ac:dyDescent="0.2">
      <c r="A2" s="227" t="s">
        <v>1</v>
      </c>
      <c r="B2" s="227"/>
      <c r="C2" s="227"/>
      <c r="D2" s="227"/>
      <c r="E2" s="227"/>
      <c r="F2" s="227"/>
      <c r="G2" s="178"/>
    </row>
    <row r="3" spans="1:18" s="1" customFormat="1" x14ac:dyDescent="0.2">
      <c r="A3" s="227" t="s">
        <v>48</v>
      </c>
      <c r="B3" s="227"/>
      <c r="C3" s="227"/>
      <c r="D3" s="227"/>
      <c r="E3" s="227"/>
      <c r="F3" s="227"/>
      <c r="G3" s="178"/>
    </row>
    <row r="4" spans="1:18" s="1" customFormat="1" x14ac:dyDescent="0.2">
      <c r="A4" s="227" t="s">
        <v>49</v>
      </c>
      <c r="B4" s="227"/>
      <c r="C4" s="227"/>
      <c r="D4" s="227"/>
      <c r="E4" s="227"/>
      <c r="F4" s="227"/>
      <c r="G4" s="178"/>
    </row>
    <row r="5" spans="1:18" s="1" customFormat="1" ht="8.25" customHeight="1" x14ac:dyDescent="0.2">
      <c r="A5" s="227"/>
      <c r="B5" s="227"/>
      <c r="C5" s="227"/>
      <c r="D5" s="227"/>
      <c r="E5" s="227"/>
      <c r="F5" s="227"/>
      <c r="G5" s="180"/>
      <c r="H5" s="145"/>
      <c r="I5" s="146"/>
      <c r="J5" s="181"/>
      <c r="K5" s="147"/>
      <c r="L5" s="147"/>
    </row>
    <row r="6" spans="1:18" s="1" customFormat="1" x14ac:dyDescent="0.2">
      <c r="A6" s="44" t="s">
        <v>79</v>
      </c>
      <c r="B6" s="45"/>
      <c r="C6" s="46"/>
      <c r="D6" s="47"/>
      <c r="E6" s="48"/>
      <c r="F6" s="49"/>
      <c r="G6" s="49"/>
    </row>
    <row r="7" spans="1:18" s="148" customFormat="1" ht="21" customHeight="1" x14ac:dyDescent="0.2">
      <c r="A7" s="144" t="s">
        <v>60</v>
      </c>
      <c r="B7" s="223" t="s">
        <v>86</v>
      </c>
      <c r="C7" s="223"/>
      <c r="D7" s="223"/>
      <c r="E7" s="223"/>
      <c r="F7" s="223"/>
      <c r="G7" s="147"/>
    </row>
    <row r="8" spans="1:18" s="1" customFormat="1" ht="14.25" customHeight="1" x14ac:dyDescent="0.2">
      <c r="A8" s="50" t="s">
        <v>72</v>
      </c>
      <c r="B8" s="45"/>
      <c r="C8" s="51"/>
      <c r="D8" s="47" t="s">
        <v>2</v>
      </c>
      <c r="E8" s="52"/>
      <c r="F8" s="147"/>
      <c r="G8" s="49"/>
    </row>
    <row r="9" spans="1:18" s="1" customFormat="1" ht="9" customHeight="1" x14ac:dyDescent="0.2">
      <c r="A9" s="50"/>
      <c r="B9" s="45"/>
      <c r="C9" s="51"/>
      <c r="D9" s="47"/>
      <c r="E9" s="52"/>
      <c r="F9" s="49"/>
      <c r="G9" s="49"/>
    </row>
    <row r="10" spans="1:18" s="28" customFormat="1" ht="11.25" customHeight="1" x14ac:dyDescent="0.25">
      <c r="A10" s="53" t="s">
        <v>3</v>
      </c>
      <c r="B10" s="53" t="s">
        <v>4</v>
      </c>
      <c r="C10" s="54" t="s">
        <v>5</v>
      </c>
      <c r="D10" s="53" t="s">
        <v>6</v>
      </c>
      <c r="E10" s="55" t="s">
        <v>7</v>
      </c>
      <c r="F10" s="55" t="s">
        <v>8</v>
      </c>
      <c r="G10" s="165"/>
      <c r="H10" s="173"/>
      <c r="I10" s="166"/>
      <c r="J10" s="166"/>
      <c r="K10" s="166"/>
      <c r="L10" s="164"/>
    </row>
    <row r="11" spans="1:18" ht="12.75" customHeight="1" x14ac:dyDescent="0.25">
      <c r="A11" s="56"/>
      <c r="B11" s="56"/>
      <c r="C11" s="57"/>
      <c r="D11" s="56"/>
      <c r="E11" s="58"/>
      <c r="F11" s="58"/>
      <c r="G11" s="167"/>
      <c r="H11" s="174"/>
      <c r="I11" s="166"/>
      <c r="J11" s="166"/>
      <c r="K11" s="166"/>
      <c r="L11" s="2"/>
    </row>
    <row r="12" spans="1:18" s="8" customFormat="1" ht="24.75" customHeight="1" x14ac:dyDescent="0.2">
      <c r="A12" s="59" t="s">
        <v>57</v>
      </c>
      <c r="B12" s="62" t="s">
        <v>82</v>
      </c>
      <c r="C12" s="36"/>
      <c r="D12" s="60"/>
      <c r="E12" s="38"/>
      <c r="F12" s="61"/>
      <c r="G12" s="16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8" customFormat="1" ht="12.75" customHeight="1" x14ac:dyDescent="0.2">
      <c r="A13" s="60"/>
      <c r="B13" s="33"/>
      <c r="C13" s="36"/>
      <c r="D13" s="60"/>
      <c r="E13" s="38"/>
      <c r="F13" s="61"/>
      <c r="G13" s="16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184" customFormat="1" ht="12.75" customHeight="1" x14ac:dyDescent="0.2">
      <c r="A14" s="63">
        <v>1</v>
      </c>
      <c r="B14" s="33" t="s">
        <v>50</v>
      </c>
      <c r="C14" s="38">
        <v>803</v>
      </c>
      <c r="D14" s="60" t="s">
        <v>12</v>
      </c>
      <c r="E14" s="38">
        <v>14.63</v>
      </c>
      <c r="F14" s="61">
        <f>ROUND(C14*E14,2)</f>
        <v>11747.89</v>
      </c>
      <c r="G14" s="182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</row>
    <row r="15" spans="1:18" s="8" customFormat="1" ht="12.75" customHeight="1" x14ac:dyDescent="0.2">
      <c r="A15" s="32"/>
      <c r="B15" s="33"/>
      <c r="C15" s="36"/>
      <c r="D15" s="60"/>
      <c r="E15" s="38"/>
      <c r="F15" s="61">
        <f>ROUND(C15*E15,2)</f>
        <v>0</v>
      </c>
      <c r="G15" s="182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12.75" customHeight="1" x14ac:dyDescent="0.2">
      <c r="A16" s="64">
        <v>2</v>
      </c>
      <c r="B16" s="62" t="s">
        <v>9</v>
      </c>
      <c r="C16" s="36"/>
      <c r="D16" s="60"/>
      <c r="E16" s="38"/>
      <c r="F16" s="61">
        <f>ROUND(C16*E16,2)</f>
        <v>0</v>
      </c>
      <c r="G16" s="18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184" customFormat="1" ht="12.75" customHeight="1" x14ac:dyDescent="0.2">
      <c r="A17" s="65">
        <v>2.1</v>
      </c>
      <c r="B17" s="33" t="s">
        <v>45</v>
      </c>
      <c r="C17" s="38">
        <v>955.56999999999994</v>
      </c>
      <c r="D17" s="60" t="s">
        <v>10</v>
      </c>
      <c r="E17" s="38">
        <v>154.52000000000001</v>
      </c>
      <c r="F17" s="61">
        <f>ROUND(C17*E17,2)</f>
        <v>147654.68</v>
      </c>
      <c r="G17" s="182"/>
      <c r="H17" s="186"/>
      <c r="I17" s="183"/>
      <c r="J17" s="183"/>
      <c r="K17" s="183"/>
      <c r="L17" s="183"/>
      <c r="M17" s="183"/>
      <c r="N17" s="183"/>
      <c r="O17" s="183"/>
      <c r="P17" s="183"/>
      <c r="Q17" s="183"/>
      <c r="R17" s="183"/>
    </row>
    <row r="18" spans="1:18" s="184" customFormat="1" ht="12.75" customHeight="1" x14ac:dyDescent="0.2">
      <c r="A18" s="65">
        <v>2.2000000000000002</v>
      </c>
      <c r="B18" s="33" t="s">
        <v>44</v>
      </c>
      <c r="C18" s="38">
        <v>68.260000000000005</v>
      </c>
      <c r="D18" s="60" t="s">
        <v>10</v>
      </c>
      <c r="E18" s="38">
        <v>1110.3900000000001</v>
      </c>
      <c r="F18" s="61">
        <f t="shared" ref="F18:F29" si="0">ROUND(C18*E18,2)</f>
        <v>75795.22</v>
      </c>
      <c r="G18" s="182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s="184" customFormat="1" ht="25.5" x14ac:dyDescent="0.2">
      <c r="A19" s="65">
        <v>2.2999999999999998</v>
      </c>
      <c r="B19" s="34" t="s">
        <v>80</v>
      </c>
      <c r="C19" s="202">
        <v>787.26</v>
      </c>
      <c r="D19" s="37" t="s">
        <v>10</v>
      </c>
      <c r="E19" s="203">
        <v>184.63</v>
      </c>
      <c r="F19" s="209">
        <f t="shared" ref="F19:F28" si="1">ROUND(C19*E19,2)</f>
        <v>145351.81</v>
      </c>
      <c r="G19" s="182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</row>
    <row r="20" spans="1:18" s="184" customFormat="1" ht="24.75" customHeight="1" x14ac:dyDescent="0.2">
      <c r="A20" s="65">
        <v>2.4</v>
      </c>
      <c r="B20" s="204" t="s">
        <v>63</v>
      </c>
      <c r="C20" s="29">
        <v>201.97</v>
      </c>
      <c r="D20" s="60" t="s">
        <v>10</v>
      </c>
      <c r="E20" s="29">
        <v>210</v>
      </c>
      <c r="F20" s="70">
        <f t="shared" si="1"/>
        <v>42413.7</v>
      </c>
      <c r="G20" s="182"/>
      <c r="H20" s="183"/>
      <c r="I20" s="183"/>
      <c r="J20" s="183"/>
      <c r="K20" s="187"/>
      <c r="L20" s="183"/>
      <c r="M20" s="183"/>
      <c r="N20" s="183"/>
      <c r="O20" s="183"/>
      <c r="P20" s="183"/>
      <c r="Q20" s="183"/>
      <c r="R20" s="183"/>
    </row>
    <row r="21" spans="1:18" s="8" customFormat="1" ht="9" customHeight="1" x14ac:dyDescent="0.2">
      <c r="A21" s="65"/>
      <c r="B21" s="33"/>
      <c r="C21" s="38"/>
      <c r="D21" s="60"/>
      <c r="E21" s="38"/>
      <c r="F21" s="61">
        <f t="shared" si="1"/>
        <v>0</v>
      </c>
      <c r="G21" s="182"/>
      <c r="H21" s="7"/>
      <c r="I21" s="7"/>
      <c r="J21" s="7"/>
      <c r="K21" s="41"/>
      <c r="L21" s="7"/>
      <c r="M21" s="7"/>
      <c r="N21" s="7"/>
      <c r="O21" s="7"/>
      <c r="P21" s="7"/>
      <c r="Q21" s="7"/>
      <c r="R21" s="7"/>
    </row>
    <row r="22" spans="1:18" s="8" customFormat="1" ht="12.75" customHeight="1" x14ac:dyDescent="0.2">
      <c r="A22" s="64">
        <v>3</v>
      </c>
      <c r="B22" s="62" t="s">
        <v>43</v>
      </c>
      <c r="C22" s="205"/>
      <c r="D22" s="59"/>
      <c r="E22" s="205"/>
      <c r="F22" s="61">
        <f t="shared" si="1"/>
        <v>0</v>
      </c>
      <c r="G22" s="182"/>
      <c r="H22" s="7"/>
      <c r="I22" s="7"/>
      <c r="J22" s="7"/>
      <c r="K22" s="41"/>
      <c r="L22" s="7"/>
      <c r="M22" s="7"/>
      <c r="N22" s="7"/>
      <c r="O22" s="7"/>
      <c r="P22" s="7"/>
      <c r="Q22" s="7"/>
      <c r="R22" s="7"/>
    </row>
    <row r="23" spans="1:18" s="184" customFormat="1" ht="25.5" x14ac:dyDescent="0.2">
      <c r="A23" s="66">
        <v>3.1</v>
      </c>
      <c r="B23" s="34" t="s">
        <v>58</v>
      </c>
      <c r="C23" s="29">
        <v>835.12</v>
      </c>
      <c r="D23" s="60" t="s">
        <v>12</v>
      </c>
      <c r="E23" s="68">
        <v>6063.52</v>
      </c>
      <c r="F23" s="70">
        <f t="shared" si="1"/>
        <v>5063766.82</v>
      </c>
      <c r="G23" s="182"/>
      <c r="H23" s="183"/>
      <c r="I23" s="183"/>
      <c r="J23" s="183"/>
      <c r="K23" s="187"/>
      <c r="L23" s="183"/>
      <c r="M23" s="183"/>
      <c r="N23" s="183"/>
      <c r="O23" s="183"/>
      <c r="P23" s="183"/>
      <c r="Q23" s="183"/>
      <c r="R23" s="183"/>
    </row>
    <row r="24" spans="1:18" s="8" customFormat="1" ht="9.75" customHeight="1" x14ac:dyDescent="0.2">
      <c r="A24" s="69"/>
      <c r="B24" s="34"/>
      <c r="C24" s="77"/>
      <c r="D24" s="60"/>
      <c r="E24" s="38"/>
      <c r="F24" s="61">
        <f t="shared" si="1"/>
        <v>0</v>
      </c>
      <c r="G24" s="18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8" customFormat="1" ht="12.75" customHeight="1" x14ac:dyDescent="0.2">
      <c r="A25" s="64">
        <v>4</v>
      </c>
      <c r="B25" s="62" t="s">
        <v>42</v>
      </c>
      <c r="C25" s="205"/>
      <c r="D25" s="59"/>
      <c r="E25" s="205"/>
      <c r="F25" s="61">
        <f t="shared" si="1"/>
        <v>0</v>
      </c>
      <c r="G25" s="182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184" customFormat="1" ht="25.5" x14ac:dyDescent="0.2">
      <c r="A26" s="66">
        <v>4.0999999999999996</v>
      </c>
      <c r="B26" s="34" t="s">
        <v>58</v>
      </c>
      <c r="C26" s="29">
        <v>835.12</v>
      </c>
      <c r="D26" s="60" t="s">
        <v>12</v>
      </c>
      <c r="E26" s="29">
        <v>55.95</v>
      </c>
      <c r="F26" s="70">
        <f t="shared" si="1"/>
        <v>46724.959999999999</v>
      </c>
      <c r="G26" s="182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</row>
    <row r="27" spans="1:18" s="8" customFormat="1" ht="9" customHeight="1" x14ac:dyDescent="0.2">
      <c r="A27" s="65"/>
      <c r="B27" s="34"/>
      <c r="C27" s="36"/>
      <c r="D27" s="60"/>
      <c r="E27" s="38"/>
      <c r="F27" s="70">
        <f t="shared" si="1"/>
        <v>0</v>
      </c>
      <c r="G27" s="18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25.5" x14ac:dyDescent="0.2">
      <c r="A28" s="72">
        <v>5</v>
      </c>
      <c r="B28" s="39" t="s">
        <v>53</v>
      </c>
      <c r="C28" s="32"/>
      <c r="D28" s="60"/>
      <c r="E28" s="68"/>
      <c r="F28" s="70">
        <f t="shared" si="1"/>
        <v>0</v>
      </c>
      <c r="G28" s="18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201" customFormat="1" ht="25.5" x14ac:dyDescent="0.2">
      <c r="A29" s="66">
        <v>5.0999999999999996</v>
      </c>
      <c r="B29" s="206" t="s">
        <v>77</v>
      </c>
      <c r="C29" s="73">
        <v>2</v>
      </c>
      <c r="D29" s="60" t="s">
        <v>13</v>
      </c>
      <c r="E29" s="68">
        <v>8550.4700000000012</v>
      </c>
      <c r="F29" s="70">
        <f t="shared" si="0"/>
        <v>17100.939999999999</v>
      </c>
      <c r="G29" s="182"/>
      <c r="H29" s="199"/>
      <c r="I29" s="200"/>
      <c r="J29" s="200"/>
      <c r="K29" s="200"/>
      <c r="L29" s="200"/>
      <c r="M29" s="200"/>
      <c r="N29" s="200"/>
      <c r="O29" s="200"/>
      <c r="P29" s="200"/>
      <c r="Q29" s="200"/>
      <c r="R29" s="200"/>
    </row>
    <row r="30" spans="1:18" s="201" customFormat="1" ht="25.5" x14ac:dyDescent="0.2">
      <c r="A30" s="66">
        <v>5.2</v>
      </c>
      <c r="B30" s="206" t="s">
        <v>62</v>
      </c>
      <c r="C30" s="73">
        <v>2</v>
      </c>
      <c r="D30" s="60" t="s">
        <v>13</v>
      </c>
      <c r="E30" s="68">
        <v>8550.4700000000012</v>
      </c>
      <c r="F30" s="70">
        <f>ROUND(C30*E30,2)</f>
        <v>17100.939999999999</v>
      </c>
      <c r="G30" s="182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</row>
    <row r="31" spans="1:18" s="201" customFormat="1" x14ac:dyDescent="0.2">
      <c r="A31" s="66">
        <v>5.3</v>
      </c>
      <c r="B31" s="206" t="s">
        <v>78</v>
      </c>
      <c r="C31" s="73">
        <v>8</v>
      </c>
      <c r="D31" s="60" t="s">
        <v>13</v>
      </c>
      <c r="E31" s="68">
        <v>7429.53</v>
      </c>
      <c r="F31" s="70">
        <f>ROUND(C31*E31,2)</f>
        <v>59436.24</v>
      </c>
      <c r="G31" s="182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</row>
    <row r="32" spans="1:18" s="201" customFormat="1" x14ac:dyDescent="0.2">
      <c r="A32" s="66">
        <v>5.4</v>
      </c>
      <c r="B32" s="185" t="s">
        <v>61</v>
      </c>
      <c r="C32" s="73">
        <v>8</v>
      </c>
      <c r="D32" s="60" t="s">
        <v>13</v>
      </c>
      <c r="E32" s="68">
        <v>4516.01</v>
      </c>
      <c r="F32" s="70">
        <f>ROUND(C32*E32,2)</f>
        <v>36128.080000000002</v>
      </c>
      <c r="G32" s="182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</row>
    <row r="33" spans="1:18" s="201" customFormat="1" x14ac:dyDescent="0.2">
      <c r="A33" s="66">
        <v>5.5</v>
      </c>
      <c r="B33" s="207" t="s">
        <v>59</v>
      </c>
      <c r="C33" s="73">
        <v>5</v>
      </c>
      <c r="D33" s="60" t="s">
        <v>13</v>
      </c>
      <c r="E33" s="68">
        <v>8029.89</v>
      </c>
      <c r="F33" s="70">
        <f>ROUND(C33*E33,2)</f>
        <v>40149.449999999997</v>
      </c>
      <c r="G33" s="182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</row>
    <row r="34" spans="1:18" s="201" customFormat="1" x14ac:dyDescent="0.2">
      <c r="A34" s="66"/>
      <c r="B34" s="207"/>
      <c r="C34" s="73"/>
      <c r="D34" s="60"/>
      <c r="E34" s="68"/>
      <c r="F34" s="70"/>
      <c r="G34" s="182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</row>
    <row r="35" spans="1:18" s="13" customFormat="1" ht="12.75" customHeight="1" x14ac:dyDescent="0.2">
      <c r="A35" s="72">
        <v>6</v>
      </c>
      <c r="B35" s="39" t="s">
        <v>41</v>
      </c>
      <c r="C35" s="32"/>
      <c r="D35" s="60"/>
      <c r="E35" s="68"/>
      <c r="F35" s="70">
        <f>ROUND(C35*E35,2)</f>
        <v>0</v>
      </c>
      <c r="G35" s="18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s="13" customFormat="1" ht="51" customHeight="1" x14ac:dyDescent="0.2">
      <c r="A36" s="66">
        <v>6.1</v>
      </c>
      <c r="B36" s="208" t="s">
        <v>55</v>
      </c>
      <c r="C36" s="73">
        <v>1</v>
      </c>
      <c r="D36" s="60" t="s">
        <v>13</v>
      </c>
      <c r="E36" s="68">
        <v>38138.559999999998</v>
      </c>
      <c r="F36" s="67">
        <f>ROUND(C36*E36,2)</f>
        <v>38138.559999999998</v>
      </c>
      <c r="G36" s="182">
        <f>+G84</f>
        <v>0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13" customFormat="1" ht="51" customHeight="1" x14ac:dyDescent="0.2">
      <c r="A37" s="66">
        <v>6.2</v>
      </c>
      <c r="B37" s="208" t="s">
        <v>85</v>
      </c>
      <c r="C37" s="73">
        <v>1</v>
      </c>
      <c r="D37" s="60" t="s">
        <v>13</v>
      </c>
      <c r="E37" s="68">
        <v>40716.1</v>
      </c>
      <c r="F37" s="67">
        <f>ROUND(C37*E37,2)</f>
        <v>40716.1</v>
      </c>
      <c r="G37" s="18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13" customFormat="1" ht="26.25" customHeight="1" x14ac:dyDescent="0.2">
      <c r="A38" s="66">
        <v>6.3</v>
      </c>
      <c r="B38" s="34" t="s">
        <v>83</v>
      </c>
      <c r="C38" s="73">
        <v>1</v>
      </c>
      <c r="D38" s="60" t="s">
        <v>13</v>
      </c>
      <c r="E38" s="68">
        <v>13733.9</v>
      </c>
      <c r="F38" s="67">
        <f>ROUND(C38*E38,2)</f>
        <v>13733.9</v>
      </c>
      <c r="G38" s="18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13" customFormat="1" ht="15" customHeight="1" x14ac:dyDescent="0.2">
      <c r="A39" s="66">
        <v>6.4</v>
      </c>
      <c r="B39" s="34" t="s">
        <v>84</v>
      </c>
      <c r="C39" s="73">
        <v>1</v>
      </c>
      <c r="D39" s="60" t="s">
        <v>13</v>
      </c>
      <c r="E39" s="68">
        <v>3885</v>
      </c>
      <c r="F39" s="67">
        <f>ROUND(C39*E39,2)</f>
        <v>3885</v>
      </c>
      <c r="G39" s="18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s="13" customFormat="1" ht="5.25" customHeight="1" x14ac:dyDescent="0.2">
      <c r="A40" s="72"/>
      <c r="B40" s="39"/>
      <c r="C40" s="32"/>
      <c r="D40" s="60"/>
      <c r="E40" s="68"/>
      <c r="F40" s="70"/>
      <c r="G40" s="18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s="8" customFormat="1" ht="12.75" customHeight="1" x14ac:dyDescent="0.2">
      <c r="A41" s="72">
        <v>7</v>
      </c>
      <c r="B41" s="74" t="s">
        <v>40</v>
      </c>
      <c r="C41" s="31"/>
      <c r="D41" s="30"/>
      <c r="E41" s="75"/>
      <c r="F41" s="67">
        <f>ROUND(C41*E41,2)</f>
        <v>0</v>
      </c>
      <c r="G41" s="182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s="8" customFormat="1" ht="12.75" customHeight="1" x14ac:dyDescent="0.2">
      <c r="A42" s="65">
        <v>7.1</v>
      </c>
      <c r="B42" s="34" t="s">
        <v>47</v>
      </c>
      <c r="C42" s="38">
        <v>803</v>
      </c>
      <c r="D42" s="76" t="s">
        <v>12</v>
      </c>
      <c r="E42" s="38">
        <v>53.28</v>
      </c>
      <c r="F42" s="67">
        <f>ROUND(C42*E42,2)</f>
        <v>42783.839999999997</v>
      </c>
      <c r="G42" s="182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s="8" customFormat="1" ht="12.75" customHeight="1" x14ac:dyDescent="0.2">
      <c r="A43" s="65"/>
      <c r="B43" s="34"/>
      <c r="C43" s="38"/>
      <c r="D43" s="76"/>
      <c r="E43" s="38"/>
      <c r="F43" s="67"/>
      <c r="G43" s="182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s="8" customFormat="1" ht="38.25" x14ac:dyDescent="0.2">
      <c r="A44" s="71">
        <v>8</v>
      </c>
      <c r="B44" s="35" t="s">
        <v>46</v>
      </c>
      <c r="C44" s="29">
        <v>803</v>
      </c>
      <c r="D44" s="60" t="s">
        <v>12</v>
      </c>
      <c r="E44" s="68">
        <v>23.8</v>
      </c>
      <c r="F44" s="67">
        <f>ROUND(C44*E44,2)</f>
        <v>19111.400000000001</v>
      </c>
      <c r="G44" s="182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x14ac:dyDescent="0.2">
      <c r="A45" s="216">
        <v>9</v>
      </c>
      <c r="B45" s="217" t="s">
        <v>56</v>
      </c>
      <c r="C45" s="218">
        <v>803</v>
      </c>
      <c r="D45" s="219" t="s">
        <v>12</v>
      </c>
      <c r="E45" s="220">
        <v>15</v>
      </c>
      <c r="F45" s="221">
        <f>ROUND(C45*E45,2)</f>
        <v>12045</v>
      </c>
      <c r="G45" s="18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ht="9" customHeight="1" x14ac:dyDescent="0.2">
      <c r="A46" s="66"/>
      <c r="B46" s="34"/>
      <c r="C46" s="32"/>
      <c r="D46" s="60"/>
      <c r="E46" s="68"/>
      <c r="F46" s="61"/>
      <c r="G46" s="18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9" customHeight="1" x14ac:dyDescent="0.2">
      <c r="A47" s="66"/>
      <c r="B47" s="34"/>
      <c r="C47" s="32"/>
      <c r="D47" s="60"/>
      <c r="E47" s="68"/>
      <c r="F47" s="61"/>
      <c r="G47" s="182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16.5" customHeight="1" x14ac:dyDescent="0.2">
      <c r="A48" s="72">
        <v>10</v>
      </c>
      <c r="B48" s="188" t="s">
        <v>64</v>
      </c>
      <c r="C48" s="189"/>
      <c r="D48" s="190"/>
      <c r="E48" s="191"/>
      <c r="F48" s="192">
        <f>+ROUND(C48*E48,2)</f>
        <v>0</v>
      </c>
      <c r="G48" s="182"/>
      <c r="H48" s="138"/>
      <c r="I48" s="138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12.75" customHeight="1" x14ac:dyDescent="0.2">
      <c r="A49" s="66">
        <v>10.1</v>
      </c>
      <c r="B49" s="193" t="s">
        <v>65</v>
      </c>
      <c r="C49" s="191">
        <v>1606</v>
      </c>
      <c r="D49" s="194" t="s">
        <v>12</v>
      </c>
      <c r="E49" s="191">
        <v>47.61</v>
      </c>
      <c r="F49" s="192">
        <f>+ROUND(C49*E49,2)</f>
        <v>76461.66</v>
      </c>
      <c r="G49" s="182"/>
      <c r="H49" s="138"/>
      <c r="I49" s="198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ht="12.75" customHeight="1" x14ac:dyDescent="0.2">
      <c r="A50" s="66">
        <v>10.199999999999999</v>
      </c>
      <c r="B50" s="193" t="s">
        <v>66</v>
      </c>
      <c r="C50" s="191">
        <v>722.7</v>
      </c>
      <c r="D50" s="194" t="s">
        <v>11</v>
      </c>
      <c r="E50" s="191">
        <v>41</v>
      </c>
      <c r="F50" s="192">
        <f>+ROUND(C50*E50,2)</f>
        <v>29630.7</v>
      </c>
      <c r="G50" s="182"/>
      <c r="H50" s="138"/>
      <c r="I50" s="198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12.75" customHeight="1" x14ac:dyDescent="0.2">
      <c r="A51" s="66">
        <v>10.3</v>
      </c>
      <c r="B51" s="193" t="s">
        <v>67</v>
      </c>
      <c r="C51" s="189">
        <v>48.78</v>
      </c>
      <c r="D51" s="190" t="s">
        <v>10</v>
      </c>
      <c r="E51" s="189">
        <v>210</v>
      </c>
      <c r="F51" s="195">
        <f t="shared" ref="F51" si="2">+ROUND(C51*E51,2)</f>
        <v>10243.799999999999</v>
      </c>
      <c r="G51" s="182"/>
      <c r="H51" s="138"/>
      <c r="I51" s="198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12.75" customHeight="1" x14ac:dyDescent="0.2">
      <c r="A52" s="66">
        <v>10.4</v>
      </c>
      <c r="B52" s="196" t="s">
        <v>68</v>
      </c>
      <c r="C52" s="191">
        <v>173.45</v>
      </c>
      <c r="D52" s="194" t="s">
        <v>10</v>
      </c>
      <c r="E52" s="191">
        <v>833.68</v>
      </c>
      <c r="F52" s="192">
        <f>+ROUND(C52*E52,2)</f>
        <v>144601.79999999999</v>
      </c>
      <c r="G52" s="182"/>
      <c r="H52" s="138"/>
      <c r="I52" s="198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12.75" customHeight="1" x14ac:dyDescent="0.2">
      <c r="A53" s="66">
        <v>10.5</v>
      </c>
      <c r="B53" s="196" t="s">
        <v>69</v>
      </c>
      <c r="C53" s="189">
        <v>722.7</v>
      </c>
      <c r="D53" s="190" t="s">
        <v>11</v>
      </c>
      <c r="E53" s="191">
        <v>116.79</v>
      </c>
      <c r="F53" s="192">
        <f>+ROUND(C53*E53,2)</f>
        <v>84404.13</v>
      </c>
      <c r="G53" s="182"/>
      <c r="H53" s="138"/>
      <c r="I53" s="198"/>
      <c r="J53" s="7"/>
      <c r="K53" s="7"/>
      <c r="L53" s="7"/>
      <c r="M53" s="7"/>
      <c r="N53" s="7"/>
      <c r="O53" s="7"/>
      <c r="P53" s="7"/>
      <c r="Q53" s="7"/>
      <c r="R53" s="7"/>
    </row>
    <row r="54" spans="1:18" s="8" customFormat="1" ht="12.75" customHeight="1" x14ac:dyDescent="0.2">
      <c r="A54" s="66">
        <v>10.6</v>
      </c>
      <c r="B54" s="197" t="s">
        <v>70</v>
      </c>
      <c r="C54" s="189">
        <v>903.36</v>
      </c>
      <c r="D54" s="190" t="s">
        <v>11</v>
      </c>
      <c r="E54" s="189">
        <v>622.25</v>
      </c>
      <c r="F54" s="195">
        <f>+ROUND(C54*E54,2)</f>
        <v>562115.76</v>
      </c>
      <c r="G54" s="182"/>
      <c r="H54" s="138"/>
      <c r="I54" s="198"/>
      <c r="J54" s="7"/>
      <c r="K54" s="7"/>
      <c r="L54" s="7"/>
      <c r="M54" s="7"/>
      <c r="N54" s="7"/>
      <c r="O54" s="7"/>
      <c r="P54" s="7"/>
      <c r="Q54" s="7"/>
      <c r="R54" s="7"/>
    </row>
    <row r="55" spans="1:18" s="8" customFormat="1" ht="12.75" customHeight="1" x14ac:dyDescent="0.2">
      <c r="A55" s="66">
        <v>10.7</v>
      </c>
      <c r="B55" s="34" t="s">
        <v>75</v>
      </c>
      <c r="C55" s="189">
        <v>1806.7500000000002</v>
      </c>
      <c r="D55" s="190" t="s">
        <v>71</v>
      </c>
      <c r="E55" s="191">
        <v>27.49</v>
      </c>
      <c r="F55" s="192">
        <f>+ROUND(C55*E55,2)</f>
        <v>49667.56</v>
      </c>
      <c r="G55" s="182"/>
      <c r="H55" s="138"/>
      <c r="I55" s="198"/>
      <c r="J55" s="7"/>
      <c r="K55" s="7"/>
      <c r="L55" s="7"/>
      <c r="M55" s="7"/>
      <c r="N55" s="7"/>
      <c r="O55" s="7"/>
      <c r="P55" s="7"/>
      <c r="Q55" s="7"/>
      <c r="R55" s="7"/>
    </row>
    <row r="56" spans="1:18" s="8" customFormat="1" ht="8.25" customHeight="1" x14ac:dyDescent="0.2">
      <c r="A56" s="66"/>
      <c r="B56" s="185"/>
      <c r="C56" s="191"/>
      <c r="D56" s="194"/>
      <c r="E56" s="191"/>
      <c r="F56" s="192"/>
      <c r="G56" s="182"/>
      <c r="H56" s="138"/>
      <c r="I56" s="138"/>
      <c r="J56" s="7"/>
      <c r="K56" s="7"/>
      <c r="L56" s="7"/>
      <c r="M56" s="7"/>
      <c r="N56" s="7"/>
      <c r="O56" s="7"/>
      <c r="P56" s="7"/>
      <c r="Q56" s="7"/>
      <c r="R56" s="7"/>
    </row>
    <row r="57" spans="1:18" s="10" customFormat="1" ht="12.75" customHeight="1" x14ac:dyDescent="0.2">
      <c r="A57" s="78"/>
      <c r="B57" s="79" t="s">
        <v>52</v>
      </c>
      <c r="C57" s="40"/>
      <c r="D57" s="78"/>
      <c r="E57" s="80"/>
      <c r="F57" s="81">
        <f>SUM(F14:F56)</f>
        <v>6830909.9400000004</v>
      </c>
      <c r="G57" s="182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s="8" customFormat="1" ht="9" customHeight="1" x14ac:dyDescent="0.2">
      <c r="A58" s="60"/>
      <c r="B58" s="33"/>
      <c r="C58" s="36"/>
      <c r="D58" s="60"/>
      <c r="E58" s="38"/>
      <c r="F58" s="61"/>
      <c r="G58" s="18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x14ac:dyDescent="0.2">
      <c r="A59" s="88" t="s">
        <v>16</v>
      </c>
      <c r="B59" s="62" t="s">
        <v>15</v>
      </c>
      <c r="C59" s="38"/>
      <c r="D59" s="60"/>
      <c r="E59" s="38"/>
      <c r="F59" s="61"/>
      <c r="G59" s="18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ht="8.25" customHeight="1" x14ac:dyDescent="0.2">
      <c r="A60" s="63"/>
      <c r="B60" s="35"/>
      <c r="C60" s="29"/>
      <c r="D60" s="60"/>
      <c r="E60" s="29"/>
      <c r="F60" s="70"/>
      <c r="G60" s="18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27.75" customHeight="1" thickBot="1" x14ac:dyDescent="0.25">
      <c r="A61" s="63">
        <v>1</v>
      </c>
      <c r="B61" s="89" t="s">
        <v>39</v>
      </c>
      <c r="C61" s="29">
        <v>2</v>
      </c>
      <c r="D61" s="210" t="s">
        <v>81</v>
      </c>
      <c r="E61" s="29">
        <v>35500</v>
      </c>
      <c r="F61" s="70">
        <f>E61*C61</f>
        <v>71000</v>
      </c>
      <c r="G61" s="18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17" customFormat="1" ht="14.25" thickTop="1" thickBot="1" x14ac:dyDescent="0.25">
      <c r="A62" s="90"/>
      <c r="B62" s="83" t="s">
        <v>38</v>
      </c>
      <c r="C62" s="91"/>
      <c r="D62" s="92"/>
      <c r="E62" s="93"/>
      <c r="F62" s="94">
        <f>SUM(F60:F61)</f>
        <v>71000</v>
      </c>
      <c r="G62" s="182"/>
      <c r="H62" s="9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s="19" customFormat="1" ht="13.5" customHeight="1" thickTop="1" thickBot="1" x14ac:dyDescent="0.25">
      <c r="A63" s="84"/>
      <c r="B63" s="85"/>
      <c r="C63" s="42"/>
      <c r="D63" s="30"/>
      <c r="E63" s="86"/>
      <c r="F63" s="87"/>
      <c r="G63" s="155"/>
      <c r="H63" s="7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s="15" customFormat="1" ht="14.25" thickTop="1" thickBot="1" x14ac:dyDescent="0.25">
      <c r="A64" s="150"/>
      <c r="B64" s="149" t="s">
        <v>37</v>
      </c>
      <c r="C64" s="151"/>
      <c r="D64" s="152"/>
      <c r="E64" s="153"/>
      <c r="F64" s="154">
        <f>+F57+F62</f>
        <v>6901909.9400000004</v>
      </c>
      <c r="G64" s="156"/>
      <c r="H64" s="20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 s="14" customFormat="1" ht="13.5" thickTop="1" x14ac:dyDescent="0.2">
      <c r="A65" s="90"/>
      <c r="B65" s="83" t="s">
        <v>37</v>
      </c>
      <c r="C65" s="91"/>
      <c r="D65" s="92"/>
      <c r="E65" s="95"/>
      <c r="F65" s="94">
        <f>F64</f>
        <v>6901909.9400000004</v>
      </c>
      <c r="G65" s="156"/>
      <c r="H65" s="20"/>
    </row>
    <row r="66" spans="1:18" s="14" customFormat="1" x14ac:dyDescent="0.2">
      <c r="A66" s="96"/>
      <c r="B66" s="85"/>
      <c r="C66" s="42"/>
      <c r="D66" s="30"/>
      <c r="E66" s="97"/>
      <c r="F66" s="87"/>
      <c r="G66" s="155"/>
      <c r="H66" s="20"/>
    </row>
    <row r="67" spans="1:18" s="8" customFormat="1" x14ac:dyDescent="0.2">
      <c r="A67" s="98"/>
      <c r="B67" s="99" t="s">
        <v>17</v>
      </c>
      <c r="C67" s="99"/>
      <c r="D67" s="99"/>
      <c r="E67" s="100"/>
      <c r="F67" s="32"/>
      <c r="G67" s="15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s="8" customFormat="1" x14ac:dyDescent="0.2">
      <c r="A68" s="101"/>
      <c r="B68" s="102" t="s">
        <v>19</v>
      </c>
      <c r="C68" s="101">
        <v>0.1</v>
      </c>
      <c r="D68" s="103"/>
      <c r="E68" s="104"/>
      <c r="F68" s="163">
        <f t="shared" ref="F68:F73" si="3">C68*$F$64</f>
        <v>690190.99400000006</v>
      </c>
      <c r="G68" s="158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s="8" customFormat="1" x14ac:dyDescent="0.2">
      <c r="A69" s="101"/>
      <c r="B69" s="102" t="s">
        <v>18</v>
      </c>
      <c r="C69" s="101">
        <v>0.03</v>
      </c>
      <c r="D69" s="103"/>
      <c r="E69" s="104"/>
      <c r="F69" s="163">
        <f t="shared" si="3"/>
        <v>207057.29819999999</v>
      </c>
      <c r="G69" s="158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s="8" customFormat="1" x14ac:dyDescent="0.2">
      <c r="A70" s="101"/>
      <c r="B70" s="102" t="s">
        <v>36</v>
      </c>
      <c r="C70" s="101">
        <v>0.04</v>
      </c>
      <c r="D70" s="103"/>
      <c r="E70" s="104"/>
      <c r="F70" s="163">
        <f t="shared" si="3"/>
        <v>276076.39760000003</v>
      </c>
      <c r="G70" s="158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s="8" customFormat="1" x14ac:dyDescent="0.2">
      <c r="A71" s="101"/>
      <c r="B71" s="102" t="s">
        <v>14</v>
      </c>
      <c r="C71" s="101">
        <v>0.03</v>
      </c>
      <c r="D71" s="103"/>
      <c r="E71" s="104"/>
      <c r="F71" s="163">
        <f t="shared" si="3"/>
        <v>207057.29819999999</v>
      </c>
      <c r="G71" s="158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s="8" customFormat="1" x14ac:dyDescent="0.2">
      <c r="A72" s="101"/>
      <c r="B72" s="102" t="s">
        <v>35</v>
      </c>
      <c r="C72" s="101">
        <v>0.05</v>
      </c>
      <c r="D72" s="103"/>
      <c r="E72" s="104"/>
      <c r="F72" s="163">
        <f t="shared" si="3"/>
        <v>345095.49700000003</v>
      </c>
      <c r="G72" s="158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x14ac:dyDescent="0.2">
      <c r="A73" s="101"/>
      <c r="B73" s="102" t="s">
        <v>20</v>
      </c>
      <c r="C73" s="101">
        <v>0.01</v>
      </c>
      <c r="D73" s="103"/>
      <c r="E73" s="104"/>
      <c r="F73" s="163">
        <f t="shared" si="3"/>
        <v>69019.099400000006</v>
      </c>
      <c r="G73" s="158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x14ac:dyDescent="0.2">
      <c r="A74" s="101"/>
      <c r="B74" s="102" t="s">
        <v>34</v>
      </c>
      <c r="C74" s="101">
        <v>0.18</v>
      </c>
      <c r="D74" s="103"/>
      <c r="E74" s="103"/>
      <c r="F74" s="163">
        <f>C74*F68</f>
        <v>124234.37892</v>
      </c>
      <c r="G74" s="158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x14ac:dyDescent="0.2">
      <c r="A75" s="106"/>
      <c r="B75" s="110" t="s">
        <v>32</v>
      </c>
      <c r="C75" s="111">
        <v>1E-3</v>
      </c>
      <c r="D75" s="109"/>
      <c r="E75" s="103"/>
      <c r="F75" s="163">
        <f>F65*C75</f>
        <v>6901.9099400000005</v>
      </c>
      <c r="G75" s="158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x14ac:dyDescent="0.2">
      <c r="A76" s="106"/>
      <c r="B76" s="107" t="s">
        <v>33</v>
      </c>
      <c r="C76" s="108">
        <v>0.1</v>
      </c>
      <c r="D76" s="109"/>
      <c r="E76" s="103"/>
      <c r="F76" s="163">
        <f>F65*C76</f>
        <v>690190.99400000006</v>
      </c>
      <c r="G76" s="158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x14ac:dyDescent="0.25">
      <c r="B77" s="171" t="s">
        <v>54</v>
      </c>
      <c r="C77" s="172">
        <v>1.4999999999999999E-2</v>
      </c>
      <c r="F77" s="6">
        <f>+F65*C77</f>
        <v>103528.6491</v>
      </c>
      <c r="G77" s="214"/>
      <c r="H77" s="166"/>
      <c r="I77" s="166"/>
      <c r="J77" s="166"/>
      <c r="K77" s="2"/>
    </row>
    <row r="78" spans="1:18" s="8" customFormat="1" ht="25.5" x14ac:dyDescent="0.2">
      <c r="A78" s="106"/>
      <c r="B78" s="169" t="s">
        <v>51</v>
      </c>
      <c r="C78" s="170">
        <v>0.03</v>
      </c>
      <c r="D78" s="109"/>
      <c r="E78" s="103"/>
      <c r="F78" s="163">
        <f>+F65*C78</f>
        <v>207057.29819999999</v>
      </c>
      <c r="G78" s="158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s="11" customFormat="1" ht="12.75" customHeight="1" x14ac:dyDescent="0.2">
      <c r="A79" s="112"/>
      <c r="B79" s="105" t="s">
        <v>21</v>
      </c>
      <c r="C79" s="101">
        <v>0.05</v>
      </c>
      <c r="D79" s="43"/>
      <c r="E79" s="77"/>
      <c r="F79" s="82">
        <f>F64*C79</f>
        <v>345095.49700000003</v>
      </c>
      <c r="G79" s="159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18" s="22" customFormat="1" x14ac:dyDescent="0.2">
      <c r="A80" s="113"/>
      <c r="B80" s="114" t="s">
        <v>31</v>
      </c>
      <c r="C80" s="115"/>
      <c r="D80" s="116"/>
      <c r="E80" s="115"/>
      <c r="F80" s="143">
        <f>SUM(F68:F79)</f>
        <v>3271505.3115600003</v>
      </c>
      <c r="G80" s="16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</row>
    <row r="81" spans="1:18" s="8" customFormat="1" ht="9" customHeight="1" x14ac:dyDescent="0.2">
      <c r="A81" s="117"/>
      <c r="B81" s="117"/>
      <c r="C81" s="117"/>
      <c r="D81" s="117"/>
      <c r="E81" s="117"/>
      <c r="F81" s="118"/>
      <c r="G81" s="161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 s="22" customFormat="1" ht="12.75" customHeight="1" x14ac:dyDescent="0.2">
      <c r="A82" s="119"/>
      <c r="B82" s="120" t="s">
        <v>30</v>
      </c>
      <c r="C82" s="119"/>
      <c r="D82" s="119"/>
      <c r="E82" s="119"/>
      <c r="F82" s="142">
        <f>+F65+F80</f>
        <v>10173415.251560001</v>
      </c>
      <c r="G82" s="16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27" customFormat="1" x14ac:dyDescent="0.25">
      <c r="A83" s="121"/>
      <c r="B83" s="122"/>
      <c r="C83" s="123"/>
      <c r="D83" s="123"/>
      <c r="E83" s="123"/>
      <c r="F83" s="124"/>
      <c r="G83" s="215"/>
      <c r="H83" s="23"/>
      <c r="I83" s="24"/>
      <c r="J83" s="25"/>
      <c r="K83" s="26"/>
      <c r="L83" s="26"/>
    </row>
    <row r="84" spans="1:18" s="27" customFormat="1" x14ac:dyDescent="0.2">
      <c r="A84" s="125" t="s">
        <v>29</v>
      </c>
      <c r="B84" s="126"/>
      <c r="C84" s="224" t="s">
        <v>28</v>
      </c>
      <c r="D84" s="224"/>
      <c r="E84" s="224"/>
      <c r="F84" s="224"/>
      <c r="G84" s="179"/>
      <c r="H84" s="26"/>
      <c r="I84" s="24"/>
      <c r="J84" s="25"/>
      <c r="K84" s="26"/>
      <c r="L84" s="26"/>
    </row>
    <row r="85" spans="1:18" s="27" customFormat="1" x14ac:dyDescent="0.2">
      <c r="A85" s="125"/>
      <c r="B85" s="126"/>
      <c r="C85" s="179"/>
      <c r="D85" s="179"/>
      <c r="E85" s="179"/>
      <c r="F85" s="179"/>
      <c r="G85" s="179"/>
      <c r="H85" s="26"/>
      <c r="I85" s="24"/>
      <c r="J85" s="25"/>
      <c r="K85" s="26"/>
      <c r="L85" s="26"/>
    </row>
    <row r="86" spans="1:18" s="27" customFormat="1" x14ac:dyDescent="0.2">
      <c r="A86" s="125"/>
      <c r="B86" s="126"/>
      <c r="C86" s="179"/>
      <c r="D86" s="179"/>
      <c r="E86" s="179"/>
      <c r="F86" s="179"/>
      <c r="G86" s="179"/>
      <c r="H86" s="26"/>
      <c r="I86" s="24"/>
      <c r="J86" s="25"/>
      <c r="K86" s="26"/>
      <c r="L86" s="26"/>
    </row>
    <row r="87" spans="1:18" s="27" customFormat="1" x14ac:dyDescent="0.2">
      <c r="A87" s="127" t="s">
        <v>27</v>
      </c>
      <c r="B87" s="126"/>
      <c r="C87" s="225" t="s">
        <v>76</v>
      </c>
      <c r="D87" s="225"/>
      <c r="E87" s="225"/>
      <c r="F87" s="225"/>
      <c r="G87" s="175"/>
      <c r="H87" s="26"/>
      <c r="I87" s="24"/>
      <c r="J87" s="25"/>
      <c r="K87" s="26"/>
      <c r="L87" s="26"/>
    </row>
    <row r="88" spans="1:18" s="27" customFormat="1" x14ac:dyDescent="0.25">
      <c r="A88" s="128" t="s">
        <v>26</v>
      </c>
      <c r="B88" s="128"/>
      <c r="C88" s="128" t="s">
        <v>26</v>
      </c>
      <c r="D88" s="128"/>
      <c r="E88" s="128"/>
      <c r="F88" s="128"/>
      <c r="G88" s="128"/>
      <c r="H88" s="26"/>
      <c r="I88" s="24"/>
      <c r="J88" s="25"/>
      <c r="K88" s="26"/>
      <c r="L88" s="26"/>
    </row>
    <row r="89" spans="1:18" s="27" customFormat="1" x14ac:dyDescent="0.25">
      <c r="A89" s="129"/>
      <c r="B89" s="128"/>
      <c r="C89" s="128"/>
      <c r="D89" s="130"/>
      <c r="E89" s="128"/>
      <c r="F89" s="128"/>
      <c r="G89" s="128"/>
      <c r="H89" s="26"/>
      <c r="I89" s="24"/>
      <c r="J89" s="25"/>
      <c r="K89" s="26"/>
      <c r="L89" s="26"/>
    </row>
    <row r="90" spans="1:18" s="27" customFormat="1" x14ac:dyDescent="0.25">
      <c r="A90" s="131"/>
      <c r="B90" s="176"/>
      <c r="C90" s="132"/>
      <c r="D90" s="176"/>
      <c r="E90" s="132"/>
      <c r="F90" s="132"/>
      <c r="G90" s="132"/>
      <c r="H90" s="26"/>
      <c r="I90" s="24"/>
      <c r="J90" s="25"/>
      <c r="K90" s="26"/>
      <c r="L90" s="26"/>
    </row>
    <row r="91" spans="1:18" s="27" customFormat="1" x14ac:dyDescent="0.2">
      <c r="A91" s="133" t="s">
        <v>22</v>
      </c>
      <c r="B91" s="134"/>
      <c r="C91" s="226" t="s">
        <v>23</v>
      </c>
      <c r="D91" s="226"/>
      <c r="E91" s="226"/>
      <c r="F91" s="226"/>
      <c r="G91" s="176"/>
      <c r="H91" s="26"/>
      <c r="I91" s="24"/>
      <c r="J91" s="25"/>
      <c r="K91" s="26"/>
      <c r="L91" s="26"/>
    </row>
    <row r="92" spans="1:18" s="27" customFormat="1" x14ac:dyDescent="0.25">
      <c r="A92" s="131"/>
      <c r="B92" s="134"/>
      <c r="C92" s="135"/>
      <c r="D92" s="176"/>
      <c r="E92" s="135"/>
      <c r="F92" s="135"/>
      <c r="G92" s="135"/>
      <c r="H92" s="26"/>
      <c r="I92" s="24"/>
      <c r="J92" s="25"/>
      <c r="K92" s="26"/>
      <c r="L92" s="26"/>
    </row>
    <row r="93" spans="1:18" s="27" customFormat="1" x14ac:dyDescent="0.25">
      <c r="A93" s="131"/>
      <c r="B93" s="134"/>
      <c r="C93" s="135"/>
      <c r="D93" s="176"/>
      <c r="E93" s="135"/>
      <c r="F93" s="135"/>
      <c r="G93" s="135"/>
      <c r="H93" s="26"/>
      <c r="I93" s="24"/>
      <c r="J93" s="25"/>
      <c r="K93" s="26"/>
      <c r="L93" s="26"/>
    </row>
    <row r="94" spans="1:18" s="27" customFormat="1" x14ac:dyDescent="0.25">
      <c r="A94" s="136" t="s">
        <v>73</v>
      </c>
      <c r="B94" s="137"/>
      <c r="C94" s="222" t="s">
        <v>74</v>
      </c>
      <c r="D94" s="222"/>
      <c r="E94" s="222"/>
      <c r="F94" s="222"/>
      <c r="G94" s="177"/>
      <c r="H94" s="26"/>
      <c r="I94" s="24"/>
      <c r="J94" s="25"/>
      <c r="K94" s="26"/>
      <c r="L94" s="26"/>
    </row>
    <row r="95" spans="1:18" s="27" customFormat="1" x14ac:dyDescent="0.25">
      <c r="A95" s="128" t="s">
        <v>25</v>
      </c>
      <c r="B95" s="137"/>
      <c r="C95" s="222" t="s">
        <v>24</v>
      </c>
      <c r="D95" s="222"/>
      <c r="E95" s="222"/>
      <c r="F95" s="222"/>
      <c r="G95" s="177"/>
      <c r="H95" s="26"/>
      <c r="I95" s="24"/>
      <c r="J95" s="25"/>
      <c r="K95" s="26"/>
      <c r="L95" s="26"/>
    </row>
    <row r="96" spans="1:18" s="27" customFormat="1" x14ac:dyDescent="0.2">
      <c r="A96" s="138"/>
      <c r="B96" s="138"/>
      <c r="C96" s="139"/>
      <c r="D96" s="139"/>
      <c r="E96" s="140"/>
      <c r="F96" s="140"/>
      <c r="G96" s="140"/>
      <c r="H96" s="26"/>
      <c r="I96" s="24"/>
      <c r="J96" s="25"/>
      <c r="K96" s="26"/>
      <c r="L96" s="26"/>
    </row>
    <row r="97" spans="1:12" s="27" customFormat="1" x14ac:dyDescent="0.2">
      <c r="A97" s="138"/>
      <c r="B97" s="138"/>
      <c r="C97" s="139"/>
      <c r="D97" s="139"/>
      <c r="E97" s="140"/>
      <c r="F97" s="140"/>
      <c r="G97" s="140"/>
      <c r="H97" s="26"/>
      <c r="I97" s="24"/>
      <c r="J97" s="25"/>
      <c r="K97" s="26"/>
      <c r="L97" s="26"/>
    </row>
    <row r="98" spans="1:12" s="27" customFormat="1" x14ac:dyDescent="0.2">
      <c r="A98" s="141"/>
      <c r="B98" s="138"/>
      <c r="C98" s="139"/>
      <c r="D98" s="139"/>
      <c r="E98" s="140"/>
      <c r="F98" s="140"/>
      <c r="G98" s="140"/>
      <c r="H98" s="26"/>
      <c r="I98" s="24"/>
      <c r="J98" s="25"/>
      <c r="K98" s="26"/>
      <c r="L98" s="26"/>
    </row>
    <row r="99" spans="1:12" x14ac:dyDescent="0.25">
      <c r="A99" s="166"/>
      <c r="B99" s="166"/>
      <c r="C99" s="211"/>
      <c r="D99" s="212"/>
      <c r="E99" s="213"/>
      <c r="F99" s="213"/>
      <c r="G99" s="213"/>
      <c r="H99" s="166"/>
      <c r="I99" s="166"/>
      <c r="J99" s="166"/>
      <c r="K99" s="2"/>
    </row>
    <row r="100" spans="1:12" x14ac:dyDescent="0.25">
      <c r="A100" s="166"/>
      <c r="B100" s="166"/>
      <c r="C100" s="211"/>
      <c r="D100" s="212"/>
      <c r="E100" s="213"/>
      <c r="F100" s="213"/>
      <c r="G100" s="213"/>
      <c r="H100" s="166"/>
      <c r="I100" s="166"/>
      <c r="J100" s="166"/>
      <c r="K100" s="2"/>
    </row>
    <row r="101" spans="1:12" x14ac:dyDescent="0.25">
      <c r="A101" s="166"/>
      <c r="B101" s="166"/>
      <c r="C101" s="211"/>
      <c r="D101" s="212"/>
      <c r="E101" s="213"/>
      <c r="F101" s="213"/>
      <c r="G101" s="213"/>
      <c r="H101" s="166"/>
      <c r="I101" s="166"/>
      <c r="J101" s="166"/>
      <c r="K101" s="2"/>
    </row>
    <row r="102" spans="1:12" x14ac:dyDescent="0.25">
      <c r="A102" s="166"/>
      <c r="B102" s="166"/>
      <c r="C102" s="211"/>
      <c r="D102" s="212"/>
      <c r="E102" s="213"/>
      <c r="F102" s="213"/>
      <c r="G102" s="213"/>
      <c r="H102" s="166"/>
      <c r="I102" s="166"/>
      <c r="J102" s="166"/>
      <c r="K102" s="2"/>
    </row>
    <row r="103" spans="1:12" x14ac:dyDescent="0.25">
      <c r="A103" s="166"/>
      <c r="B103" s="166"/>
      <c r="C103" s="211"/>
      <c r="D103" s="212"/>
      <c r="E103" s="213"/>
      <c r="F103" s="213"/>
      <c r="G103" s="213"/>
      <c r="H103" s="166"/>
      <c r="I103" s="166"/>
      <c r="J103" s="166"/>
      <c r="K103" s="2"/>
    </row>
    <row r="104" spans="1:12" x14ac:dyDescent="0.25">
      <c r="A104" s="166"/>
      <c r="B104" s="166"/>
      <c r="C104" s="211"/>
      <c r="D104" s="212"/>
      <c r="E104" s="213"/>
      <c r="F104" s="213"/>
      <c r="G104" s="213"/>
      <c r="H104" s="166"/>
      <c r="I104" s="166"/>
      <c r="J104" s="166"/>
      <c r="K104" s="2"/>
    </row>
    <row r="105" spans="1:12" x14ac:dyDescent="0.25">
      <c r="A105" s="166"/>
      <c r="B105" s="166"/>
      <c r="C105" s="211"/>
      <c r="D105" s="212"/>
      <c r="E105" s="213"/>
      <c r="F105" s="213"/>
      <c r="G105" s="213"/>
      <c r="H105" s="166"/>
      <c r="I105" s="166"/>
      <c r="J105" s="166"/>
      <c r="K105" s="2"/>
    </row>
    <row r="106" spans="1:12" x14ac:dyDescent="0.25">
      <c r="A106" s="166"/>
      <c r="B106" s="166"/>
      <c r="C106" s="211"/>
      <c r="D106" s="212"/>
      <c r="E106" s="213"/>
      <c r="F106" s="213"/>
      <c r="G106" s="213"/>
      <c r="H106" s="166"/>
      <c r="I106" s="166"/>
      <c r="J106" s="166"/>
      <c r="K106" s="2"/>
    </row>
    <row r="107" spans="1:12" x14ac:dyDescent="0.25">
      <c r="A107" s="166"/>
      <c r="B107" s="166"/>
      <c r="C107" s="211"/>
      <c r="D107" s="212"/>
      <c r="E107" s="213"/>
      <c r="F107" s="213"/>
      <c r="G107" s="213"/>
      <c r="H107" s="166"/>
      <c r="I107" s="166"/>
      <c r="J107" s="166"/>
      <c r="K107" s="2"/>
    </row>
    <row r="108" spans="1:12" x14ac:dyDescent="0.25">
      <c r="A108" s="166"/>
      <c r="B108" s="166"/>
      <c r="C108" s="211"/>
      <c r="D108" s="212"/>
      <c r="E108" s="213"/>
      <c r="F108" s="213"/>
      <c r="G108" s="213"/>
      <c r="H108" s="166"/>
      <c r="I108" s="166"/>
      <c r="J108" s="166"/>
      <c r="K108" s="2"/>
    </row>
    <row r="109" spans="1:12" x14ac:dyDescent="0.25">
      <c r="A109" s="166"/>
      <c r="B109" s="166"/>
      <c r="C109" s="211"/>
      <c r="D109" s="212"/>
      <c r="E109" s="213"/>
      <c r="F109" s="213"/>
      <c r="G109" s="213"/>
      <c r="H109" s="166"/>
      <c r="I109" s="166"/>
      <c r="J109" s="166"/>
      <c r="K109" s="2"/>
    </row>
    <row r="110" spans="1:12" x14ac:dyDescent="0.25">
      <c r="A110" s="166"/>
      <c r="B110" s="166"/>
      <c r="C110" s="211"/>
      <c r="D110" s="212"/>
      <c r="E110" s="213"/>
      <c r="F110" s="213"/>
      <c r="G110" s="213"/>
      <c r="H110" s="166"/>
      <c r="I110" s="166"/>
      <c r="J110" s="166"/>
      <c r="K110" s="2"/>
    </row>
    <row r="111" spans="1:12" x14ac:dyDescent="0.25">
      <c r="A111" s="166"/>
      <c r="B111" s="166"/>
      <c r="C111" s="211"/>
      <c r="D111" s="212"/>
      <c r="E111" s="213"/>
      <c r="F111" s="213"/>
      <c r="G111" s="213"/>
      <c r="H111" s="166"/>
      <c r="I111" s="166"/>
      <c r="J111" s="166"/>
      <c r="K111" s="2"/>
    </row>
    <row r="112" spans="1:12" x14ac:dyDescent="0.25">
      <c r="A112" s="166"/>
      <c r="B112" s="166"/>
      <c r="C112" s="211"/>
      <c r="D112" s="212"/>
      <c r="E112" s="213"/>
      <c r="F112" s="213"/>
      <c r="G112" s="213"/>
      <c r="H112" s="166"/>
      <c r="I112" s="166"/>
      <c r="J112" s="166"/>
      <c r="K112" s="2"/>
    </row>
    <row r="113" spans="1:11" x14ac:dyDescent="0.25">
      <c r="A113" s="166"/>
      <c r="B113" s="166"/>
      <c r="C113" s="211"/>
      <c r="D113" s="212"/>
      <c r="E113" s="213"/>
      <c r="F113" s="213"/>
      <c r="G113" s="213"/>
      <c r="H113" s="166"/>
      <c r="I113" s="166"/>
      <c r="J113" s="166"/>
      <c r="K113" s="2"/>
    </row>
    <row r="114" spans="1:11" x14ac:dyDescent="0.25">
      <c r="A114" s="166"/>
      <c r="B114" s="166"/>
      <c r="C114" s="211"/>
      <c r="D114" s="212"/>
      <c r="E114" s="213"/>
      <c r="F114" s="213"/>
      <c r="G114" s="213"/>
      <c r="H114" s="166"/>
      <c r="I114" s="166"/>
      <c r="J114" s="166"/>
      <c r="K114" s="2"/>
    </row>
    <row r="115" spans="1:11" x14ac:dyDescent="0.25">
      <c r="A115" s="166"/>
      <c r="B115" s="166"/>
      <c r="C115" s="211"/>
      <c r="D115" s="212"/>
      <c r="E115" s="213"/>
      <c r="F115" s="213"/>
      <c r="G115" s="213"/>
      <c r="H115" s="166"/>
      <c r="I115" s="166"/>
      <c r="J115" s="166"/>
      <c r="K115" s="2"/>
    </row>
    <row r="116" spans="1:11" x14ac:dyDescent="0.25">
      <c r="A116" s="166"/>
      <c r="B116" s="166"/>
      <c r="C116" s="211"/>
      <c r="D116" s="212"/>
      <c r="E116" s="213"/>
      <c r="F116" s="213"/>
      <c r="G116" s="213"/>
      <c r="H116" s="166"/>
      <c r="I116" s="166"/>
      <c r="J116" s="166"/>
      <c r="K116" s="2"/>
    </row>
    <row r="117" spans="1:11" x14ac:dyDescent="0.25">
      <c r="A117" s="166"/>
      <c r="B117" s="166"/>
      <c r="C117" s="211"/>
      <c r="D117" s="212"/>
      <c r="E117" s="213"/>
      <c r="F117" s="213"/>
      <c r="G117" s="213"/>
      <c r="H117" s="166"/>
      <c r="I117" s="166"/>
      <c r="J117" s="166"/>
      <c r="K117" s="2"/>
    </row>
    <row r="118" spans="1:11" x14ac:dyDescent="0.25">
      <c r="A118" s="166"/>
      <c r="B118" s="166"/>
      <c r="C118" s="211"/>
      <c r="D118" s="212"/>
      <c r="E118" s="213"/>
      <c r="F118" s="213"/>
      <c r="G118" s="213"/>
      <c r="H118" s="166"/>
      <c r="I118" s="166"/>
      <c r="J118" s="166"/>
      <c r="K118" s="2"/>
    </row>
    <row r="119" spans="1:11" x14ac:dyDescent="0.25">
      <c r="A119" s="166"/>
      <c r="B119" s="166"/>
      <c r="C119" s="211"/>
      <c r="D119" s="212"/>
      <c r="E119" s="213"/>
      <c r="F119" s="213"/>
      <c r="G119" s="213"/>
      <c r="H119" s="166"/>
      <c r="I119" s="166"/>
      <c r="J119" s="166"/>
      <c r="K119" s="2"/>
    </row>
    <row r="120" spans="1:11" x14ac:dyDescent="0.25">
      <c r="A120" s="166"/>
      <c r="B120" s="166"/>
      <c r="C120" s="211"/>
      <c r="D120" s="212"/>
      <c r="E120" s="213"/>
      <c r="F120" s="213"/>
      <c r="G120" s="213"/>
      <c r="H120" s="166"/>
      <c r="I120" s="166"/>
      <c r="J120" s="166"/>
      <c r="K120" s="2"/>
    </row>
    <row r="121" spans="1:11" x14ac:dyDescent="0.25">
      <c r="A121" s="166"/>
      <c r="B121" s="166"/>
      <c r="C121" s="211"/>
      <c r="D121" s="212"/>
      <c r="E121" s="213"/>
      <c r="F121" s="213"/>
      <c r="G121" s="213"/>
      <c r="H121" s="166"/>
      <c r="I121" s="166"/>
      <c r="J121" s="166"/>
      <c r="K121" s="2"/>
    </row>
    <row r="122" spans="1:11" x14ac:dyDescent="0.25">
      <c r="A122" s="166"/>
      <c r="B122" s="166"/>
      <c r="C122" s="211"/>
      <c r="D122" s="212"/>
      <c r="E122" s="213"/>
      <c r="F122" s="213"/>
      <c r="G122" s="213"/>
      <c r="H122" s="166"/>
      <c r="I122" s="166"/>
      <c r="J122" s="166"/>
      <c r="K122" s="2"/>
    </row>
    <row r="123" spans="1:11" x14ac:dyDescent="0.25">
      <c r="A123" s="166"/>
      <c r="B123" s="166"/>
      <c r="C123" s="211"/>
      <c r="D123" s="212"/>
      <c r="E123" s="213"/>
      <c r="F123" s="213"/>
      <c r="G123" s="213"/>
      <c r="H123" s="166"/>
      <c r="I123" s="166"/>
      <c r="J123" s="166"/>
      <c r="K123" s="2"/>
    </row>
    <row r="124" spans="1:11" x14ac:dyDescent="0.25">
      <c r="A124" s="166"/>
      <c r="B124" s="166"/>
      <c r="C124" s="211"/>
      <c r="D124" s="212"/>
      <c r="E124" s="213"/>
      <c r="F124" s="213"/>
      <c r="G124" s="213"/>
      <c r="H124" s="166"/>
      <c r="I124" s="166"/>
      <c r="J124" s="166"/>
      <c r="K124" s="2"/>
    </row>
    <row r="125" spans="1:11" x14ac:dyDescent="0.25">
      <c r="A125" s="166"/>
      <c r="B125" s="166"/>
      <c r="C125" s="211"/>
      <c r="D125" s="212"/>
      <c r="E125" s="213"/>
      <c r="F125" s="213"/>
      <c r="G125" s="213"/>
      <c r="H125" s="166"/>
      <c r="I125" s="166"/>
      <c r="J125" s="166"/>
      <c r="K125" s="2"/>
    </row>
    <row r="126" spans="1:11" x14ac:dyDescent="0.25">
      <c r="A126" s="166"/>
      <c r="B126" s="166"/>
      <c r="C126" s="211"/>
      <c r="D126" s="212"/>
      <c r="E126" s="213"/>
      <c r="F126" s="213"/>
      <c r="G126" s="213"/>
      <c r="H126" s="166"/>
      <c r="I126" s="166"/>
      <c r="J126" s="166"/>
      <c r="K126" s="2"/>
    </row>
    <row r="127" spans="1:11" x14ac:dyDescent="0.25">
      <c r="A127" s="166"/>
      <c r="B127" s="166"/>
      <c r="C127" s="211"/>
      <c r="D127" s="212"/>
      <c r="E127" s="213"/>
      <c r="F127" s="213"/>
      <c r="G127" s="213"/>
      <c r="H127" s="166"/>
      <c r="I127" s="166"/>
      <c r="J127" s="166"/>
      <c r="K127" s="2"/>
    </row>
    <row r="128" spans="1:11" x14ac:dyDescent="0.25">
      <c r="A128" s="166"/>
      <c r="B128" s="166"/>
      <c r="C128" s="211"/>
      <c r="D128" s="212"/>
      <c r="E128" s="213"/>
      <c r="F128" s="213"/>
      <c r="G128" s="213"/>
      <c r="H128" s="166"/>
      <c r="I128" s="166"/>
      <c r="J128" s="166"/>
      <c r="K128" s="2"/>
    </row>
    <row r="129" spans="1:11" x14ac:dyDescent="0.25">
      <c r="A129" s="166"/>
      <c r="B129" s="166"/>
      <c r="C129" s="211"/>
      <c r="D129" s="212"/>
      <c r="E129" s="213"/>
      <c r="F129" s="213"/>
      <c r="G129" s="213"/>
      <c r="H129" s="166"/>
      <c r="I129" s="166"/>
      <c r="J129" s="166"/>
      <c r="K129" s="2"/>
    </row>
    <row r="130" spans="1:11" x14ac:dyDescent="0.25">
      <c r="A130" s="166"/>
      <c r="B130" s="166"/>
      <c r="C130" s="211"/>
      <c r="D130" s="212"/>
      <c r="E130" s="213"/>
      <c r="F130" s="213"/>
      <c r="G130" s="213"/>
      <c r="H130" s="166"/>
      <c r="I130" s="166"/>
      <c r="J130" s="166"/>
      <c r="K130" s="2"/>
    </row>
    <row r="131" spans="1:11" x14ac:dyDescent="0.25">
      <c r="A131" s="166"/>
      <c r="B131" s="166"/>
      <c r="C131" s="211"/>
      <c r="D131" s="212"/>
      <c r="E131" s="213"/>
      <c r="F131" s="213"/>
      <c r="G131" s="213"/>
      <c r="H131" s="166"/>
      <c r="I131" s="166"/>
      <c r="J131" s="166"/>
      <c r="K131" s="2"/>
    </row>
  </sheetData>
  <mergeCells count="11">
    <mergeCell ref="A1:F1"/>
    <mergeCell ref="A2:F2"/>
    <mergeCell ref="A3:F3"/>
    <mergeCell ref="A4:F4"/>
    <mergeCell ref="A5:F5"/>
    <mergeCell ref="C95:F95"/>
    <mergeCell ref="B7:F7"/>
    <mergeCell ref="C84:F84"/>
    <mergeCell ref="C87:F87"/>
    <mergeCell ref="C91:F91"/>
    <mergeCell ref="C94:F94"/>
  </mergeCells>
  <printOptions horizontalCentered="1"/>
  <pageMargins left="0.25" right="0.16" top="0.12" bottom="0.17" header="3.937007874015748E-2" footer="0"/>
  <pageSetup orientation="portrait" horizontalDpi="4294967295" verticalDpi="4294967295" r:id="rId1"/>
  <headerFooter alignWithMargins="0">
    <oddFooter>&amp;C&amp;6Página &amp;P de &amp;N&amp;R&amp;6&amp;D
&amp;T</oddFooter>
  </headerFooter>
  <rowBreaks count="1" manualBreakCount="1">
    <brk id="45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3314CD-DAB1-4417-B8DE-5BEFFAD7EA1A}"/>
</file>

<file path=customXml/itemProps2.xml><?xml version="1.0" encoding="utf-8"?>
<ds:datastoreItem xmlns:ds="http://schemas.openxmlformats.org/officeDocument/2006/customXml" ds:itemID="{7787DF76-BA9B-42D3-9BE8-BA99D3E7E5C6}"/>
</file>

<file path=customXml/itemProps3.xml><?xml version="1.0" encoding="utf-8"?>
<ds:datastoreItem xmlns:ds="http://schemas.openxmlformats.org/officeDocument/2006/customXml" ds:itemID="{BC8335A9-5358-4339-B155-A4A4552947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4</vt:lpstr>
      <vt:lpstr>'LOTE 4'!Área_de_impresión</vt:lpstr>
      <vt:lpstr>'LOTE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odilee.minier</cp:lastModifiedBy>
  <cp:lastPrinted>2020-11-18T15:26:52Z</cp:lastPrinted>
  <dcterms:created xsi:type="dcterms:W3CDTF">2018-05-23T14:28:08Z</dcterms:created>
  <dcterms:modified xsi:type="dcterms:W3CDTF">2021-01-14T16:46:05Z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