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ilee.minier\Desktop\PRESUPUESTOS SORTEO 2020\"/>
    </mc:Choice>
  </mc:AlternateContent>
  <bookViews>
    <workbookView xWindow="0" yWindow="345" windowWidth="20115" windowHeight="7440"/>
  </bookViews>
  <sheets>
    <sheet name="LC, LOTE -14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'LC, LOTE -14'!$A$1:$F$118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'LC, LOTE -14'!$1:$10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</workbook>
</file>

<file path=xl/calcChain.xml><?xml version="1.0" encoding="utf-8"?>
<calcChain xmlns="http://schemas.openxmlformats.org/spreadsheetml/2006/main">
  <c r="F46" i="7" l="1"/>
  <c r="F15" i="7" l="1"/>
  <c r="F16" i="7"/>
  <c r="F21" i="7"/>
  <c r="F22" i="7"/>
  <c r="F23" i="7"/>
  <c r="F25" i="7"/>
  <c r="F26" i="7"/>
  <c r="F27" i="7"/>
  <c r="F28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A67" i="7" l="1"/>
  <c r="A68" i="7" s="1"/>
  <c r="A69" i="7" s="1"/>
  <c r="A70" i="7" s="1"/>
  <c r="A71" i="7" s="1"/>
  <c r="A72" i="7" s="1"/>
  <c r="A34" i="7" l="1"/>
  <c r="A35" i="7" s="1"/>
  <c r="A36" i="7" s="1"/>
  <c r="A37" i="7" s="1"/>
  <c r="A38" i="7" s="1"/>
  <c r="A39" i="7" s="1"/>
  <c r="A40" i="7" s="1"/>
  <c r="A41" i="7" s="1"/>
  <c r="F24" i="7" l="1"/>
  <c r="F29" i="7" l="1"/>
  <c r="F68" i="7" l="1"/>
  <c r="F72" i="7"/>
  <c r="F71" i="7"/>
  <c r="F70" i="7"/>
  <c r="F69" i="7"/>
  <c r="F17" i="7" l="1"/>
  <c r="F18" i="7"/>
  <c r="F19" i="7" l="1"/>
  <c r="F14" i="7"/>
  <c r="F76" i="7"/>
  <c r="F20" i="7" l="1"/>
  <c r="F77" i="7"/>
  <c r="F66" i="7" l="1"/>
  <c r="F67" i="7"/>
  <c r="F73" i="7" l="1"/>
  <c r="F79" i="7" s="1"/>
  <c r="F83" i="7" s="1"/>
  <c r="F86" i="7" l="1"/>
  <c r="F87" i="7"/>
  <c r="F85" i="7"/>
  <c r="F84" i="7"/>
  <c r="F80" i="7"/>
  <c r="F91" i="7" l="1"/>
  <c r="F90" i="7"/>
  <c r="F89" i="7"/>
  <c r="F92" i="7"/>
  <c r="F88" i="7"/>
  <c r="F94" i="7" l="1"/>
  <c r="F96" i="7" s="1"/>
</calcChain>
</file>

<file path=xl/sharedStrings.xml><?xml version="1.0" encoding="utf-8"?>
<sst xmlns="http://schemas.openxmlformats.org/spreadsheetml/2006/main" count="144" uniqueCount="102">
  <si>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</si>
  <si>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</si>
  <si>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</si>
  <si>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</si>
  <si>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</si>
  <si>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</si>
  <si>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</si>
  <si>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</si>
  <si>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</si>
  <si>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</si>
  <si>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</si>
  <si>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</si>
  <si>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</si>
  <si>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</si>
  <si>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</si>
  <si>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</si>
  <si>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</si>
  <si>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</si>
  <si>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</si>
  <si>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</si>
  <si>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</si>
  <si>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</si>
  <si>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</si>
  <si>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</si>
  <si>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</si>
  <si>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ANALISTA DE PRESUPUESTOS DE OBRAS</t>
  </si>
  <si>
    <t xml:space="preserve">                ARQ. IRMA ESPINOSA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</si>
  <si>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</si>
  <si>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</si>
  <si>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</si>
  <si>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</si>
  <si>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</si>
  <si>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</si>
  <si>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</si>
  <si>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</si>
  <si>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</si>
  <si>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</si>
  <si>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</si>
  <si>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</si>
  <si>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</si>
  <si>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</si>
  <si>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</si>
  <si>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</si>
  <si>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SEÑALIZACION,  MANEJO DE TRANSITO Y SEGURIDAD VIAL (INCL OBREROS,MECHONES, CONOS,CINTA, AVISO DE PELIGRO, LETREROS)</t>
  </si>
  <si>
    <t xml:space="preserve">Ø12"  PVC  </t>
  </si>
  <si>
    <t>RELLENO  COMPACTADO C/COMPACTADOR MECANICO EN CAPAS DE 0.30M</t>
  </si>
  <si>
    <t>DIRECCIÓN DE INGENIERIA</t>
  </si>
  <si>
    <t>DEPARTAMENTO DE COSTOS Y PRESUPUESTOS</t>
  </si>
  <si>
    <t xml:space="preserve">REPLANTEO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</si>
  <si>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</si>
  <si>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</si>
  <si>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</si>
  <si>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</si>
  <si>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</si>
  <si>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</si>
  <si>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</si>
  <si>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BOTE DE MATERIAL CON CAMION, INCLUYE CARGIO Y ESPARCIMIENTO EN BOTADERO (DIST.=5.0 KM)</t>
  </si>
  <si>
    <t>CAJA TELESCOPICA PARA VALVULA</t>
  </si>
  <si>
    <t>Obra: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</si>
  <si>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</si>
  <si>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</si>
  <si>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</si>
  <si>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</si>
  <si>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</si>
  <si>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</si>
  <si>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</si>
  <si>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</si>
  <si>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</si>
  <si>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 xml:space="preserve">ING. SONIA ESTHER RODRIGUEZ </t>
  </si>
  <si>
    <t>TRANSPORTE DE ASFALTO CALIENTE ( 50.00 KM)</t>
  </si>
  <si>
    <t>ING RAMONA MONTAS</t>
  </si>
  <si>
    <t>MES</t>
  </si>
  <si>
    <t xml:space="preserve">Ø6" PVC (SDR-26) C/JUNTA DE GOMA  + 3 %  PERD. P/CAMPANA </t>
  </si>
  <si>
    <t xml:space="preserve">Ø4" PVC (SDR-26) C/JUNTA DE GOMA  + 2 %  PERD. P/CAMPANA </t>
  </si>
  <si>
    <t xml:space="preserve">MOVIMIENTO DE TIERRA </t>
  </si>
  <si>
    <t xml:space="preserve">Ø4"  PVC  </t>
  </si>
  <si>
    <t xml:space="preserve">Ø6"  PVC  </t>
  </si>
  <si>
    <t>VALVULA DE DESAGUE  Ø4" H.F. PLATILLADA (INC.  2 JUNTAS DE GOMA, 2 NIPLE PLATILLADOS, 2 JUNTAS MECANICAS TIPO DRESSER Y 2 PARES DE TORNILLOS)</t>
  </si>
  <si>
    <t>ANCLAJE H.S. P/PIEZAS ESPECIALES 6, 4" Y 3" (SEGUN DISEÑO)</t>
  </si>
  <si>
    <t>EXCAVACION MATERIAL COMPACTO C/EQUIPO (DENTRO DEL VOLUMEN TOTAL,  PARA LONG. 470.00M LA ZANJA TENDRA UN ANCHO =1.30M, DONDE SE COLOCARA UN TRAMO DE LA RED DISTRIBUCION Ø4" JUNTO A LA DE 12" DE CONDUCCION)</t>
  </si>
  <si>
    <t>VALVULA DE COMPUERTA  Ø4" H.F. PLATILLADA (INC.  2 JUNTAS DE GOMA, 2 NIPLE PLATILLADOS, 2 JUNTAS MECANICAS TIPO DRESSER Y 2 PARES DE TORNILLOS)</t>
  </si>
  <si>
    <t>VALVULA DE COMPUERTA  Ø6" H.F. PLATILLADA (INC.  2 JUNTAS DE GOMA, 2 NIPLE PLATILLADOS, 2 JUNTAS MECANICAS TIPO DRESSER Y 2 PARES DE TORNILLOS)</t>
  </si>
  <si>
    <t>VALVULA DE COMPUERTA  Ø3" H.F. PLATILLADA (INC.  2 JUNTAS DE GOMA, 2 NIPLE PLATILLADOS, 2 JUNTAS MECANICAS TIPO DRESSER Y 2 PARES DE TORNILLOS)</t>
  </si>
  <si>
    <t>JUNTA MACANICA TIPO DRESSER DE 12"</t>
  </si>
  <si>
    <t>JUNTA MACANICA TIPO DRESSER DE 4"</t>
  </si>
  <si>
    <t>JUNTA MACANICA TIPO DRESSER DE 3"</t>
  </si>
  <si>
    <t>ING. JOSE MANUEL AYBAR OVALLE</t>
  </si>
  <si>
    <t>Presupuesto No.232  d/f 20/10/2020</t>
  </si>
  <si>
    <t>REGISTRO PARA VALVULA  EN TUBO DE Ø48" H.A. (INC. BASE Y TAPA DE H.S.)</t>
  </si>
  <si>
    <t>SUMINISTRO  Y COLOCACION DE PIEZAS C/PROTECCION ANTICORROSIVA</t>
  </si>
  <si>
    <t>TEE 12"X 3"  ACERO (SCH-30)</t>
  </si>
  <si>
    <t>TEE 12"X 4"  ACERO (SCH-30)</t>
  </si>
  <si>
    <t xml:space="preserve">TEE 6"X 6"  ACERO (SCH-40) </t>
  </si>
  <si>
    <t xml:space="preserve">TEE 6"X 3"  ACERO (SCH-40) </t>
  </si>
  <si>
    <t>TEE 4"X 4"  ACERO (SCH-80)</t>
  </si>
  <si>
    <t>TEE 4"X 3"  ACERO (SCH-80)</t>
  </si>
  <si>
    <t>CODO 4"X 90"  ACERO (SCH-80)</t>
  </si>
  <si>
    <t xml:space="preserve">REDUCCION 6"X 4"  ACERO (SCH-40) </t>
  </si>
  <si>
    <t xml:space="preserve">REDUCCION 4"X 3"  ACERO (SCH-40) </t>
  </si>
  <si>
    <t xml:space="preserve">CRUZ 6"X 6"  ACERO (SCH-40) </t>
  </si>
  <si>
    <t xml:space="preserve"> LINEA CONDUCCION TRAMO  DESDE EST. 6+419.80 HASTA EST. 7+ 435.60</t>
  </si>
  <si>
    <t>LINEA CONDUCCION  TRAMO  DESDE EST. 6+419.80 HASTA EST. 7+435.60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</si>
</sst>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ahoma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3" fontId="3" fillId="0" borderId="0" xfId="0" applyNumberFormat="1" applyFont="1" applyBorder="1"/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0" fontId="2" fillId="22" borderId="2" xfId="0" applyFont="1" applyFill="1" applyBorder="1"/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0" fontId="2" fillId="0" borderId="0" xfId="1" applyFont="1" applyFill="1" applyAlignment="1">
      <alignment vertical="top" wrapText="1"/>
    </xf>
    <xf numFmtId="4" fontId="2" fillId="0" borderId="0" xfId="2" applyNumberFormat="1" applyFont="1" applyFill="1" applyAlignment="1">
      <alignment horizontal="center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horizontal="right" vertical="center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0" fontId="2" fillId="22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wrapText="1"/>
    </xf>
    <xf numFmtId="4" fontId="2" fillId="22" borderId="2" xfId="0" applyNumberFormat="1" applyFont="1" applyFill="1" applyBorder="1"/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4" fontId="2" fillId="2" borderId="6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4" fontId="2" fillId="0" borderId="0" xfId="73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applyFont="1" applyFill="1" applyAlignment="1">
      <alignment horizontal="left" vertical="top" wrapText="1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Border="1"/>
    <xf numFmtId="0" fontId="26" fillId="2" borderId="2" xfId="61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right" vertical="center" wrapText="1"/>
    </xf>
    <xf numFmtId="43" fontId="2" fillId="2" borderId="2" xfId="94" applyFont="1" applyFill="1" applyBorder="1" applyAlignment="1">
      <alignment horizontal="center" vertical="center"/>
    </xf>
    <xf numFmtId="43" fontId="2" fillId="2" borderId="2" xfId="94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vertical="top" wrapText="1"/>
    </xf>
    <xf numFmtId="0" fontId="31" fillId="0" borderId="0" xfId="0" applyFont="1" applyBorder="1"/>
    <xf numFmtId="0" fontId="31" fillId="0" borderId="0" xfId="0" applyFont="1"/>
    <xf numFmtId="4" fontId="2" fillId="0" borderId="0" xfId="0" applyNumberFormat="1" applyFont="1" applyFill="1" applyAlignment="1">
      <alignment vertical="top" wrapText="1"/>
    </xf>
    <xf numFmtId="0" fontId="29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0" xfId="0" applyFont="1" applyFill="1" applyAlignment="1">
      <alignment wrapText="1"/>
    </xf>
    <xf numFmtId="0" fontId="2" fillId="2" borderId="2" xfId="95" applyFont="1" applyFill="1" applyBorder="1" applyAlignment="1">
      <alignment horizontal="left" vertical="center" wrapText="1"/>
    </xf>
    <xf numFmtId="4" fontId="32" fillId="2" borderId="2" xfId="0" applyNumberFormat="1" applyFont="1" applyFill="1" applyBorder="1"/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top" wrapText="1"/>
    </xf>
    <xf numFmtId="175" fontId="33" fillId="2" borderId="2" xfId="0" applyNumberFormat="1" applyFont="1" applyFill="1" applyBorder="1" applyAlignment="1">
      <alignment horizontal="right" vertical="center"/>
    </xf>
    <xf numFmtId="4" fontId="32" fillId="2" borderId="2" xfId="0" applyNumberFormat="1" applyFont="1" applyFill="1" applyBorder="1" applyAlignment="1">
      <alignment vertical="top"/>
    </xf>
    <xf numFmtId="0" fontId="30" fillId="0" borderId="0" xfId="0" applyFont="1" applyFill="1" applyAlignment="1">
      <alignment vertical="top" wrapText="1"/>
    </xf>
    <xf numFmtId="4" fontId="31" fillId="0" borderId="0" xfId="0" applyNumberFormat="1" applyFont="1" applyBorder="1"/>
    <xf numFmtId="0" fontId="2" fillId="2" borderId="2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/>
    <xf numFmtId="39" fontId="2" fillId="2" borderId="2" xfId="0" applyNumberFormat="1" applyFont="1" applyFill="1" applyBorder="1" applyAlignment="1">
      <alignment horizontal="right" vertical="center"/>
    </xf>
    <xf numFmtId="175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/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/>
    <xf numFmtId="0" fontId="2" fillId="2" borderId="0" xfId="1" applyFont="1" applyFill="1" applyAlignment="1">
      <alignment vertical="top" wrapText="1"/>
    </xf>
    <xf numFmtId="4" fontId="28" fillId="2" borderId="0" xfId="2" applyNumberFormat="1" applyFont="1" applyFill="1" applyAlignment="1">
      <alignment horizontal="right" vertical="top"/>
    </xf>
    <xf numFmtId="2" fontId="2" fillId="2" borderId="2" xfId="0" applyNumberFormat="1" applyFont="1" applyFill="1" applyBorder="1" applyAlignment="1">
      <alignment horizontal="right"/>
    </xf>
    <xf numFmtId="39" fontId="2" fillId="2" borderId="2" xfId="0" applyNumberFormat="1" applyFont="1" applyFill="1" applyBorder="1" applyAlignment="1" applyProtection="1">
      <alignment horizontal="right" wrapText="1"/>
      <protection locked="0"/>
    </xf>
    <xf numFmtId="39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39" fontId="26" fillId="22" borderId="2" xfId="0" applyNumberFormat="1" applyFont="1" applyFill="1" applyBorder="1" applyAlignment="1" applyProtection="1">
      <alignment horizontal="right" wrapText="1"/>
      <protection locked="0"/>
    </xf>
    <xf numFmtId="4" fontId="3" fillId="0" borderId="6" xfId="1" applyNumberFormat="1" applyFont="1" applyFill="1" applyBorder="1" applyAlignment="1">
      <alignment horizontal="right" vertical="top" wrapText="1"/>
    </xf>
    <xf numFmtId="0" fontId="26" fillId="24" borderId="1" xfId="1" applyFont="1" applyFill="1" applyBorder="1" applyAlignment="1">
      <alignment horizontal="center" vertical="center" wrapText="1"/>
    </xf>
    <xf numFmtId="167" fontId="26" fillId="24" borderId="1" xfId="2" applyFont="1" applyFill="1" applyBorder="1" applyAlignment="1">
      <alignment horizontal="center" vertical="center" wrapText="1"/>
    </xf>
    <xf numFmtId="4" fontId="26" fillId="24" borderId="1" xfId="1" applyNumberFormat="1" applyFont="1" applyFill="1" applyBorder="1" applyAlignment="1">
      <alignment horizontal="center" vertical="center" wrapText="1"/>
    </xf>
    <xf numFmtId="39" fontId="2" fillId="2" borderId="4" xfId="0" applyNumberFormat="1" applyFont="1" applyFill="1" applyBorder="1" applyAlignment="1" applyProtection="1">
      <alignment horizontal="right" wrapText="1"/>
      <protection locked="0"/>
    </xf>
    <xf numFmtId="4" fontId="30" fillId="3" borderId="6" xfId="70" applyNumberFormat="1" applyFont="1" applyFill="1" applyBorder="1" applyAlignment="1">
      <alignment horizontal="center" vertical="center"/>
    </xf>
    <xf numFmtId="2" fontId="2" fillId="2" borderId="0" xfId="1" quotePrefix="1" applyNumberFormat="1" applyFont="1" applyFill="1" applyAlignment="1">
      <alignment horizontal="left" vertical="center"/>
    </xf>
    <xf numFmtId="4" fontId="2" fillId="2" borderId="0" xfId="2" applyNumberFormat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" fillId="2" borderId="0" xfId="1" applyFont="1" applyFill="1" applyAlignment="1">
      <alignment horizontal="left" vertical="center" wrapText="1"/>
    </xf>
  </cellXfs>
  <cellStyles count="10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103</xdr:row>
      <xdr:rowOff>161925</xdr:rowOff>
    </xdr:from>
    <xdr:to>
      <xdr:col>5</xdr:col>
      <xdr:colOff>685800</xdr:colOff>
      <xdr:row>104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376362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104</xdr:row>
      <xdr:rowOff>9525</xdr:rowOff>
    </xdr:from>
    <xdr:to>
      <xdr:col>1</xdr:col>
      <xdr:colOff>2133600</xdr:colOff>
      <xdr:row>104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1377315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114</xdr:row>
      <xdr:rowOff>0</xdr:rowOff>
    </xdr:from>
    <xdr:to>
      <xdr:col>5</xdr:col>
      <xdr:colOff>762000</xdr:colOff>
      <xdr:row>114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3981450" y="1522095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114</xdr:row>
      <xdr:rowOff>0</xdr:rowOff>
    </xdr:from>
    <xdr:to>
      <xdr:col>1</xdr:col>
      <xdr:colOff>1990725</xdr:colOff>
      <xdr:row>114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1522095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86590</xdr:colOff>
      <xdr:row>0</xdr:row>
      <xdr:rowOff>51954</xdr:rowOff>
    </xdr:from>
    <xdr:to>
      <xdr:col>1</xdr:col>
      <xdr:colOff>277091</xdr:colOff>
      <xdr:row>5</xdr:row>
      <xdr:rowOff>4329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" y="51954"/>
          <a:ext cx="7013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3"/>
  <sheetViews>
    <sheetView showGridLines="0" showZeros="0" tabSelected="1" view="pageBreakPreview" zoomScale="110" zoomScaleNormal="100" zoomScaleSheetLayoutView="110" workbookViewId="0">
      <selection activeCell="B7" sqref="B7:F7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7" width="17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31" s="1" customFormat="1" x14ac:dyDescent="0.2">
      <c r="A1" s="234" t="s">
        <v>0</v>
      </c>
      <c r="B1" s="234"/>
      <c r="C1" s="234"/>
      <c r="D1" s="234"/>
      <c r="E1" s="234"/>
      <c r="F1" s="234"/>
      <c r="G1" s="169"/>
    </row>
    <row r="2" spans="1:31" s="1" customFormat="1" x14ac:dyDescent="0.2">
      <c r="A2" s="234" t="s">
        <v>1</v>
      </c>
      <c r="B2" s="234"/>
      <c r="C2" s="234"/>
      <c r="D2" s="234"/>
      <c r="E2" s="234"/>
      <c r="F2" s="234"/>
      <c r="G2" s="169"/>
    </row>
    <row r="3" spans="1:31" s="1" customFormat="1" x14ac:dyDescent="0.2">
      <c r="A3" s="234" t="s">
        <v>46</v>
      </c>
      <c r="B3" s="234"/>
      <c r="C3" s="234"/>
      <c r="D3" s="234"/>
      <c r="E3" s="234"/>
      <c r="F3" s="234"/>
      <c r="G3" s="169"/>
    </row>
    <row r="4" spans="1:31" s="1" customFormat="1" x14ac:dyDescent="0.2">
      <c r="A4" s="234" t="s">
        <v>47</v>
      </c>
      <c r="B4" s="234"/>
      <c r="C4" s="234"/>
      <c r="D4" s="234"/>
      <c r="E4" s="234"/>
      <c r="F4" s="234"/>
      <c r="G4" s="169"/>
    </row>
    <row r="5" spans="1:31" s="1" customFormat="1" ht="8.25" customHeight="1" x14ac:dyDescent="0.2">
      <c r="A5" s="234"/>
      <c r="B5" s="234"/>
      <c r="C5" s="234"/>
      <c r="D5" s="234"/>
      <c r="E5" s="234"/>
      <c r="F5" s="234"/>
      <c r="G5" s="169"/>
    </row>
    <row r="6" spans="1:31" s="1" customFormat="1" x14ac:dyDescent="0.2">
      <c r="A6" s="142" t="s">
        <v>87</v>
      </c>
      <c r="B6" s="213"/>
      <c r="C6" s="143"/>
      <c r="D6" s="144"/>
      <c r="E6" s="214"/>
      <c r="F6" s="145"/>
      <c r="G6" s="53"/>
    </row>
    <row r="7" spans="1:31" s="227" customFormat="1" ht="19.5" customHeight="1" x14ac:dyDescent="0.25">
      <c r="A7" s="225" t="s">
        <v>58</v>
      </c>
      <c r="B7" s="235" t="s">
        <v>100</v>
      </c>
      <c r="C7" s="235"/>
      <c r="D7" s="235"/>
      <c r="E7" s="235"/>
      <c r="F7" s="235"/>
      <c r="G7" s="226"/>
    </row>
    <row r="8" spans="1:31" s="1" customFormat="1" ht="14.25" customHeight="1" x14ac:dyDescent="0.2">
      <c r="A8" s="54" t="s">
        <v>67</v>
      </c>
      <c r="B8" s="51"/>
      <c r="C8" s="55"/>
      <c r="D8" s="52" t="s">
        <v>2</v>
      </c>
      <c r="E8" s="56"/>
      <c r="F8" s="145"/>
      <c r="G8" s="53"/>
    </row>
    <row r="9" spans="1:31" s="1" customFormat="1" ht="14.25" customHeight="1" x14ac:dyDescent="0.2">
      <c r="A9" s="54"/>
      <c r="B9" s="51"/>
      <c r="C9" s="55"/>
      <c r="D9" s="52"/>
      <c r="E9" s="56"/>
      <c r="F9" s="53"/>
      <c r="G9" s="53"/>
    </row>
    <row r="10" spans="1:31" s="34" customFormat="1" ht="11.25" customHeight="1" x14ac:dyDescent="0.25">
      <c r="A10" s="220" t="s">
        <v>3</v>
      </c>
      <c r="B10" s="220" t="s">
        <v>4</v>
      </c>
      <c r="C10" s="221" t="s">
        <v>5</v>
      </c>
      <c r="D10" s="220" t="s">
        <v>6</v>
      </c>
      <c r="E10" s="222" t="s">
        <v>7</v>
      </c>
      <c r="F10" s="222" t="s">
        <v>8</v>
      </c>
      <c r="G10" s="162"/>
      <c r="H10" s="176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1"/>
    </row>
    <row r="11" spans="1:31" ht="9" customHeight="1" x14ac:dyDescent="0.25">
      <c r="A11" s="57"/>
      <c r="B11" s="57"/>
      <c r="C11" s="58"/>
      <c r="D11" s="57"/>
      <c r="E11" s="59"/>
      <c r="F11" s="59"/>
      <c r="G11" s="164"/>
      <c r="H11" s="177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2"/>
    </row>
    <row r="12" spans="1:31" s="8" customFormat="1" ht="25.5" customHeight="1" x14ac:dyDescent="0.2">
      <c r="A12" s="60" t="s">
        <v>54</v>
      </c>
      <c r="B12" s="63" t="s">
        <v>101</v>
      </c>
      <c r="C12" s="43"/>
      <c r="D12" s="61"/>
      <c r="E12" s="45"/>
      <c r="F12" s="62"/>
      <c r="G12" s="16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1" s="8" customFormat="1" ht="9.75" customHeight="1" x14ac:dyDescent="0.2">
      <c r="A13" s="61"/>
      <c r="B13" s="40"/>
      <c r="C13" s="43"/>
      <c r="D13" s="61"/>
      <c r="E13" s="45"/>
      <c r="F13" s="62"/>
      <c r="G13" s="16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1" s="8" customFormat="1" ht="12.75" customHeight="1" x14ac:dyDescent="0.2">
      <c r="A14" s="64">
        <v>1</v>
      </c>
      <c r="B14" s="40" t="s">
        <v>48</v>
      </c>
      <c r="C14" s="45">
        <v>1897</v>
      </c>
      <c r="D14" s="61" t="s">
        <v>11</v>
      </c>
      <c r="E14" s="45">
        <v>14.63</v>
      </c>
      <c r="F14" s="216">
        <f t="shared" ref="F14:F72" si="0">ROUND(C14*E14,2)</f>
        <v>27753.11</v>
      </c>
      <c r="G14" s="16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31" s="8" customFormat="1" ht="9" customHeight="1" x14ac:dyDescent="0.2">
      <c r="A15" s="39"/>
      <c r="B15" s="40"/>
      <c r="C15" s="43"/>
      <c r="D15" s="61"/>
      <c r="E15" s="45"/>
      <c r="F15" s="216">
        <f t="shared" si="0"/>
        <v>0</v>
      </c>
      <c r="G15" s="165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31" s="8" customFormat="1" x14ac:dyDescent="0.2">
      <c r="A16" s="65">
        <v>2</v>
      </c>
      <c r="B16" s="46" t="s">
        <v>74</v>
      </c>
      <c r="C16" s="43"/>
      <c r="D16" s="61"/>
      <c r="E16" s="45"/>
      <c r="F16" s="216">
        <f t="shared" si="0"/>
        <v>0</v>
      </c>
      <c r="G16" s="165"/>
      <c r="H16" s="7"/>
      <c r="I16" s="7"/>
      <c r="J16" s="7"/>
      <c r="K16" s="48"/>
      <c r="L16" s="7"/>
      <c r="M16" s="7"/>
      <c r="N16" s="7"/>
      <c r="O16" s="7"/>
      <c r="P16" s="7"/>
      <c r="Q16" s="7"/>
      <c r="R16" s="7"/>
    </row>
    <row r="17" spans="1:18" s="8" customFormat="1" ht="78.75" customHeight="1" x14ac:dyDescent="0.2">
      <c r="A17" s="66">
        <v>2.1</v>
      </c>
      <c r="B17" s="40" t="s">
        <v>79</v>
      </c>
      <c r="C17" s="36">
        <v>2178.36</v>
      </c>
      <c r="D17" s="61" t="s">
        <v>9</v>
      </c>
      <c r="E17" s="36">
        <v>154.52000000000001</v>
      </c>
      <c r="F17" s="217">
        <f t="shared" si="0"/>
        <v>336600.19</v>
      </c>
      <c r="G17" s="165"/>
      <c r="H17" s="35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ht="12.75" customHeight="1" x14ac:dyDescent="0.2">
      <c r="A18" s="66">
        <v>2.2000000000000002</v>
      </c>
      <c r="B18" s="40" t="s">
        <v>42</v>
      </c>
      <c r="C18" s="192">
        <v>209.88</v>
      </c>
      <c r="D18" s="44" t="s">
        <v>9</v>
      </c>
      <c r="E18" s="192">
        <v>1110.3900000000001</v>
      </c>
      <c r="F18" s="216">
        <f t="shared" si="0"/>
        <v>233048.65</v>
      </c>
      <c r="G18" s="165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8" customFormat="1" ht="25.5" x14ac:dyDescent="0.2">
      <c r="A19" s="66">
        <v>2.2999999999999998</v>
      </c>
      <c r="B19" s="41" t="s">
        <v>45</v>
      </c>
      <c r="C19" s="192">
        <v>1780.28</v>
      </c>
      <c r="D19" s="44" t="s">
        <v>9</v>
      </c>
      <c r="E19" s="193">
        <v>184.63</v>
      </c>
      <c r="F19" s="216">
        <f t="shared" si="0"/>
        <v>328693.09999999998</v>
      </c>
      <c r="G19" s="16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ht="28.5" customHeight="1" x14ac:dyDescent="0.2">
      <c r="A20" s="66">
        <v>2.4</v>
      </c>
      <c r="B20" s="194" t="s">
        <v>56</v>
      </c>
      <c r="C20" s="192">
        <v>469.68</v>
      </c>
      <c r="D20" s="44" t="s">
        <v>9</v>
      </c>
      <c r="E20" s="192">
        <v>210</v>
      </c>
      <c r="F20" s="216">
        <f t="shared" si="0"/>
        <v>98632.8</v>
      </c>
      <c r="G20" s="165"/>
      <c r="H20" s="7"/>
      <c r="I20" s="7"/>
      <c r="J20" s="7"/>
      <c r="K20" s="48"/>
      <c r="L20" s="7"/>
      <c r="M20" s="7"/>
      <c r="N20" s="7"/>
      <c r="O20" s="7"/>
      <c r="P20" s="7"/>
      <c r="Q20" s="7"/>
      <c r="R20" s="7"/>
    </row>
    <row r="21" spans="1:18" s="8" customFormat="1" ht="9" customHeight="1" x14ac:dyDescent="0.2">
      <c r="A21" s="66"/>
      <c r="B21" s="40"/>
      <c r="C21" s="45"/>
      <c r="D21" s="61"/>
      <c r="E21" s="45"/>
      <c r="F21" s="216">
        <f t="shared" si="0"/>
        <v>0</v>
      </c>
      <c r="G21" s="165"/>
      <c r="H21" s="7"/>
      <c r="I21" s="7"/>
      <c r="J21" s="7"/>
      <c r="K21" s="48"/>
      <c r="L21" s="7"/>
      <c r="M21" s="7"/>
      <c r="N21" s="7"/>
      <c r="O21" s="7"/>
      <c r="P21" s="7"/>
      <c r="Q21" s="7"/>
      <c r="R21" s="7"/>
    </row>
    <row r="22" spans="1:18" s="8" customFormat="1" ht="12.75" customHeight="1" x14ac:dyDescent="0.2">
      <c r="A22" s="65">
        <v>3</v>
      </c>
      <c r="B22" s="63" t="s">
        <v>41</v>
      </c>
      <c r="C22" s="195"/>
      <c r="D22" s="60"/>
      <c r="E22" s="195"/>
      <c r="F22" s="216">
        <f t="shared" si="0"/>
        <v>0</v>
      </c>
      <c r="G22" s="165"/>
      <c r="H22" s="7"/>
      <c r="I22" s="7"/>
      <c r="J22" s="7"/>
      <c r="K22" s="48"/>
      <c r="L22" s="7"/>
      <c r="M22" s="7"/>
      <c r="N22" s="7"/>
      <c r="O22" s="7"/>
      <c r="P22" s="7"/>
      <c r="Q22" s="7"/>
      <c r="R22" s="7"/>
    </row>
    <row r="23" spans="1:18" s="8" customFormat="1" ht="12.75" customHeight="1" x14ac:dyDescent="0.2">
      <c r="A23" s="66">
        <v>3.1</v>
      </c>
      <c r="B23" s="41" t="s">
        <v>55</v>
      </c>
      <c r="C23" s="36">
        <v>1056.43</v>
      </c>
      <c r="D23" s="61" t="s">
        <v>11</v>
      </c>
      <c r="E23" s="36">
        <v>6063.62</v>
      </c>
      <c r="F23" s="217">
        <f t="shared" si="0"/>
        <v>6405790.0800000001</v>
      </c>
      <c r="G23" s="165"/>
      <c r="H23" s="48"/>
      <c r="I23" s="7"/>
      <c r="J23" s="7"/>
      <c r="K23" s="48"/>
      <c r="L23" s="7"/>
      <c r="M23" s="7"/>
      <c r="N23" s="7"/>
      <c r="O23" s="7"/>
      <c r="P23" s="7"/>
      <c r="Q23" s="7"/>
      <c r="R23" s="7"/>
    </row>
    <row r="24" spans="1:18" s="8" customFormat="1" ht="12.75" customHeight="1" x14ac:dyDescent="0.2">
      <c r="A24" s="66">
        <v>3.2</v>
      </c>
      <c r="B24" s="41" t="s">
        <v>72</v>
      </c>
      <c r="C24" s="36">
        <v>907.64</v>
      </c>
      <c r="D24" s="61"/>
      <c r="E24" s="36">
        <v>1633.99</v>
      </c>
      <c r="F24" s="217">
        <f t="shared" si="0"/>
        <v>1483074.68</v>
      </c>
      <c r="G24" s="165"/>
      <c r="H24" s="48"/>
      <c r="I24" s="7"/>
      <c r="J24" s="7"/>
      <c r="K24" s="48"/>
      <c r="L24" s="7"/>
      <c r="M24" s="7"/>
      <c r="N24" s="7"/>
      <c r="O24" s="7"/>
      <c r="P24" s="7"/>
      <c r="Q24" s="7"/>
      <c r="R24" s="7"/>
    </row>
    <row r="25" spans="1:18" s="8" customFormat="1" ht="25.5" x14ac:dyDescent="0.2">
      <c r="A25" s="67">
        <v>3.3</v>
      </c>
      <c r="B25" s="41" t="s">
        <v>73</v>
      </c>
      <c r="C25" s="36">
        <v>479.4</v>
      </c>
      <c r="D25" s="61" t="s">
        <v>11</v>
      </c>
      <c r="E25" s="68">
        <v>790.67</v>
      </c>
      <c r="F25" s="217">
        <f t="shared" si="0"/>
        <v>379047.2</v>
      </c>
      <c r="G25" s="165"/>
      <c r="H25" s="7"/>
      <c r="I25" s="7"/>
      <c r="J25" s="7"/>
      <c r="K25" s="48"/>
      <c r="L25" s="7"/>
      <c r="M25" s="7"/>
      <c r="N25" s="7"/>
      <c r="O25" s="7"/>
      <c r="P25" s="7"/>
      <c r="Q25" s="7"/>
      <c r="R25" s="7"/>
    </row>
    <row r="26" spans="1:18" s="8" customFormat="1" ht="9.75" customHeight="1" x14ac:dyDescent="0.2">
      <c r="A26" s="201"/>
      <c r="B26" s="200"/>
      <c r="C26" s="202"/>
      <c r="D26" s="199"/>
      <c r="E26" s="198"/>
      <c r="F26" s="216">
        <f t="shared" si="0"/>
        <v>0</v>
      </c>
      <c r="G26" s="16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8" customFormat="1" ht="12.75" customHeight="1" x14ac:dyDescent="0.2">
      <c r="A27" s="65">
        <v>4</v>
      </c>
      <c r="B27" s="63" t="s">
        <v>40</v>
      </c>
      <c r="C27" s="45"/>
      <c r="D27" s="60"/>
      <c r="E27" s="195"/>
      <c r="F27" s="216">
        <f t="shared" si="0"/>
        <v>0</v>
      </c>
      <c r="G27" s="16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12.75" customHeight="1" x14ac:dyDescent="0.2">
      <c r="A28" s="66">
        <v>4.0999999999999996</v>
      </c>
      <c r="B28" s="41" t="s">
        <v>55</v>
      </c>
      <c r="C28" s="36">
        <v>1056.43</v>
      </c>
      <c r="D28" s="61" t="s">
        <v>11</v>
      </c>
      <c r="E28" s="36">
        <v>55.95</v>
      </c>
      <c r="F28" s="217">
        <f t="shared" si="0"/>
        <v>59107.26</v>
      </c>
      <c r="G28" s="16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 ht="12.75" customHeight="1" x14ac:dyDescent="0.2">
      <c r="A29" s="66">
        <v>4.2</v>
      </c>
      <c r="B29" s="41" t="s">
        <v>72</v>
      </c>
      <c r="C29" s="36">
        <v>907.64</v>
      </c>
      <c r="D29" s="61"/>
      <c r="E29" s="36">
        <v>39.299999999999997</v>
      </c>
      <c r="F29" s="217">
        <f t="shared" si="0"/>
        <v>35670.25</v>
      </c>
      <c r="G29" s="165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8" customFormat="1" ht="25.5" x14ac:dyDescent="0.2">
      <c r="A30" s="67">
        <v>4.3</v>
      </c>
      <c r="B30" s="41" t="s">
        <v>73</v>
      </c>
      <c r="C30" s="36">
        <v>479.4</v>
      </c>
      <c r="D30" s="61" t="s">
        <v>11</v>
      </c>
      <c r="E30" s="36">
        <v>32.270000000000003</v>
      </c>
      <c r="F30" s="217">
        <f t="shared" si="0"/>
        <v>15470.24</v>
      </c>
      <c r="G30" s="165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ht="6" customHeight="1" x14ac:dyDescent="0.2">
      <c r="A31" s="66"/>
      <c r="B31" s="41"/>
      <c r="C31" s="43"/>
      <c r="D31" s="61"/>
      <c r="E31" s="45"/>
      <c r="F31" s="216">
        <f t="shared" si="0"/>
        <v>0</v>
      </c>
      <c r="G31" s="165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8" customFormat="1" ht="25.5" x14ac:dyDescent="0.2">
      <c r="A32" s="65">
        <v>5</v>
      </c>
      <c r="B32" s="46" t="s">
        <v>89</v>
      </c>
      <c r="C32" s="43"/>
      <c r="D32" s="61"/>
      <c r="E32" s="45"/>
      <c r="F32" s="216">
        <f t="shared" si="0"/>
        <v>0</v>
      </c>
      <c r="G32" s="165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8" customFormat="1" x14ac:dyDescent="0.2">
      <c r="A33" s="66">
        <v>5.0999999999999996</v>
      </c>
      <c r="B33" s="205" t="s">
        <v>90</v>
      </c>
      <c r="C33" s="206">
        <v>2</v>
      </c>
      <c r="D33" s="44" t="s">
        <v>12</v>
      </c>
      <c r="E33" s="192">
        <v>5824.37</v>
      </c>
      <c r="F33" s="216">
        <f t="shared" si="0"/>
        <v>11648.74</v>
      </c>
      <c r="G33" s="16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8" customFormat="1" x14ac:dyDescent="0.2">
      <c r="A34" s="66">
        <f t="shared" ref="A34:A41" si="1">+A33+0.1</f>
        <v>5.2</v>
      </c>
      <c r="B34" s="205" t="s">
        <v>91</v>
      </c>
      <c r="C34" s="206">
        <v>1</v>
      </c>
      <c r="D34" s="44" t="s">
        <v>12</v>
      </c>
      <c r="E34" s="192">
        <v>7161.61</v>
      </c>
      <c r="F34" s="216">
        <f t="shared" si="0"/>
        <v>7161.61</v>
      </c>
      <c r="G34" s="16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x14ac:dyDescent="0.2">
      <c r="A35" s="66">
        <f t="shared" si="1"/>
        <v>5.3</v>
      </c>
      <c r="B35" s="205" t="s">
        <v>92</v>
      </c>
      <c r="C35" s="206">
        <v>1</v>
      </c>
      <c r="D35" s="44" t="s">
        <v>12</v>
      </c>
      <c r="E35" s="192">
        <v>5054.03</v>
      </c>
      <c r="F35" s="216">
        <f t="shared" si="0"/>
        <v>5054.03</v>
      </c>
      <c r="G35" s="16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x14ac:dyDescent="0.2">
      <c r="A36" s="66">
        <f t="shared" si="1"/>
        <v>5.4</v>
      </c>
      <c r="B36" s="205" t="s">
        <v>93</v>
      </c>
      <c r="C36" s="206">
        <v>3</v>
      </c>
      <c r="D36" s="44" t="s">
        <v>12</v>
      </c>
      <c r="E36" s="192">
        <v>3431.53</v>
      </c>
      <c r="F36" s="216">
        <f t="shared" si="0"/>
        <v>10294.59</v>
      </c>
      <c r="G36" s="16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8" customFormat="1" x14ac:dyDescent="0.2">
      <c r="A37" s="66">
        <f t="shared" si="1"/>
        <v>5.5</v>
      </c>
      <c r="B37" s="205" t="s">
        <v>94</v>
      </c>
      <c r="C37" s="206">
        <v>2</v>
      </c>
      <c r="D37" s="44" t="s">
        <v>12</v>
      </c>
      <c r="E37" s="192">
        <v>2249.15</v>
      </c>
      <c r="F37" s="216">
        <f t="shared" si="0"/>
        <v>4498.3</v>
      </c>
      <c r="G37" s="165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8" customFormat="1" x14ac:dyDescent="0.2">
      <c r="A38" s="66">
        <f t="shared" si="1"/>
        <v>5.6</v>
      </c>
      <c r="B38" s="205" t="s">
        <v>95</v>
      </c>
      <c r="C38" s="206">
        <v>2</v>
      </c>
      <c r="D38" s="44" t="s">
        <v>12</v>
      </c>
      <c r="E38" s="192">
        <v>2054.4499999999998</v>
      </c>
      <c r="F38" s="216">
        <f t="shared" si="0"/>
        <v>4108.8999999999996</v>
      </c>
      <c r="G38" s="16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8" customFormat="1" x14ac:dyDescent="0.2">
      <c r="A39" s="66">
        <f t="shared" si="1"/>
        <v>5.7</v>
      </c>
      <c r="B39" s="205" t="s">
        <v>96</v>
      </c>
      <c r="C39" s="206">
        <v>3</v>
      </c>
      <c r="D39" s="44" t="s">
        <v>12</v>
      </c>
      <c r="E39" s="192">
        <v>2443.85</v>
      </c>
      <c r="F39" s="216">
        <f t="shared" si="0"/>
        <v>7331.55</v>
      </c>
      <c r="G39" s="165"/>
      <c r="H39" s="48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8" customFormat="1" x14ac:dyDescent="0.2">
      <c r="A40" s="66">
        <f t="shared" si="1"/>
        <v>5.8</v>
      </c>
      <c r="B40" s="205" t="s">
        <v>97</v>
      </c>
      <c r="C40" s="206">
        <v>2</v>
      </c>
      <c r="D40" s="44" t="s">
        <v>12</v>
      </c>
      <c r="E40" s="192">
        <v>2769.54</v>
      </c>
      <c r="F40" s="216">
        <f t="shared" si="0"/>
        <v>5539.08</v>
      </c>
      <c r="G40" s="165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8" customFormat="1" x14ac:dyDescent="0.2">
      <c r="A41" s="66">
        <f t="shared" si="1"/>
        <v>5.9</v>
      </c>
      <c r="B41" s="205" t="s">
        <v>98</v>
      </c>
      <c r="C41" s="206">
        <v>1</v>
      </c>
      <c r="D41" s="44" t="s">
        <v>12</v>
      </c>
      <c r="E41" s="192">
        <v>1405.45</v>
      </c>
      <c r="F41" s="216">
        <f t="shared" si="0"/>
        <v>1405.45</v>
      </c>
      <c r="G41" s="165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x14ac:dyDescent="0.2">
      <c r="A42" s="207">
        <v>5.0999999999999996</v>
      </c>
      <c r="B42" s="205" t="s">
        <v>99</v>
      </c>
      <c r="C42" s="206">
        <v>2</v>
      </c>
      <c r="D42" s="44" t="s">
        <v>12</v>
      </c>
      <c r="E42" s="192">
        <v>6546.53</v>
      </c>
      <c r="F42" s="216">
        <f t="shared" si="0"/>
        <v>13093.06</v>
      </c>
      <c r="G42" s="16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ht="12.75" customHeight="1" x14ac:dyDescent="0.2">
      <c r="A43" s="207">
        <v>5.1100000000000003</v>
      </c>
      <c r="B43" s="41" t="s">
        <v>83</v>
      </c>
      <c r="C43" s="206">
        <v>4</v>
      </c>
      <c r="D43" s="44" t="s">
        <v>12</v>
      </c>
      <c r="E43" s="192">
        <v>4516.01</v>
      </c>
      <c r="F43" s="216">
        <f t="shared" si="0"/>
        <v>18064.04</v>
      </c>
      <c r="G43" s="16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ht="12.75" customHeight="1" x14ac:dyDescent="0.2">
      <c r="A44" s="207">
        <v>5.12</v>
      </c>
      <c r="B44" s="41" t="s">
        <v>84</v>
      </c>
      <c r="C44" s="206">
        <v>8</v>
      </c>
      <c r="D44" s="44" t="s">
        <v>12</v>
      </c>
      <c r="E44" s="192">
        <v>1566.25</v>
      </c>
      <c r="F44" s="216">
        <f t="shared" si="0"/>
        <v>12530</v>
      </c>
      <c r="G44" s="165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ht="12.75" customHeight="1" x14ac:dyDescent="0.2">
      <c r="A45" s="207">
        <v>5.13</v>
      </c>
      <c r="B45" s="41" t="s">
        <v>85</v>
      </c>
      <c r="C45" s="206">
        <v>4</v>
      </c>
      <c r="D45" s="44" t="s">
        <v>12</v>
      </c>
      <c r="E45" s="192">
        <v>1384.48</v>
      </c>
      <c r="F45" s="216">
        <f t="shared" si="0"/>
        <v>5537.92</v>
      </c>
      <c r="G45" s="165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12.75" customHeight="1" x14ac:dyDescent="0.2">
      <c r="A46" s="207"/>
      <c r="B46" s="41" t="s">
        <v>78</v>
      </c>
      <c r="C46" s="206">
        <v>1.05</v>
      </c>
      <c r="D46" s="44" t="s">
        <v>9</v>
      </c>
      <c r="E46" s="192">
        <v>5584.32</v>
      </c>
      <c r="F46" s="216">
        <f t="shared" si="0"/>
        <v>5863.54</v>
      </c>
      <c r="G46" s="165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5.25" customHeight="1" x14ac:dyDescent="0.2">
      <c r="A47" s="208"/>
      <c r="B47" s="209"/>
      <c r="C47" s="210"/>
      <c r="D47" s="211"/>
      <c r="E47" s="212"/>
      <c r="F47" s="223">
        <f t="shared" si="0"/>
        <v>0</v>
      </c>
      <c r="G47" s="165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x14ac:dyDescent="0.2">
      <c r="A48" s="70">
        <v>6</v>
      </c>
      <c r="B48" s="46" t="s">
        <v>39</v>
      </c>
      <c r="C48" s="39"/>
      <c r="D48" s="61"/>
      <c r="E48" s="68"/>
      <c r="F48" s="216">
        <f t="shared" si="0"/>
        <v>0</v>
      </c>
      <c r="G48" s="165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51" x14ac:dyDescent="0.2">
      <c r="A49" s="67">
        <v>6.1</v>
      </c>
      <c r="B49" s="196" t="s">
        <v>81</v>
      </c>
      <c r="C49" s="215">
        <v>1</v>
      </c>
      <c r="D49" s="44" t="s">
        <v>12</v>
      </c>
      <c r="E49" s="193">
        <v>46696.74</v>
      </c>
      <c r="F49" s="216">
        <f t="shared" si="0"/>
        <v>46696.74</v>
      </c>
      <c r="G49" s="165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51" x14ac:dyDescent="0.2">
      <c r="A50" s="67">
        <v>6.2</v>
      </c>
      <c r="B50" s="196" t="s">
        <v>80</v>
      </c>
      <c r="C50" s="215">
        <v>2</v>
      </c>
      <c r="D50" s="44" t="s">
        <v>12</v>
      </c>
      <c r="E50" s="193">
        <v>34444.57</v>
      </c>
      <c r="F50" s="216">
        <f t="shared" si="0"/>
        <v>68889.14</v>
      </c>
      <c r="G50" s="165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51" x14ac:dyDescent="0.2">
      <c r="A51" s="67">
        <v>6.3</v>
      </c>
      <c r="B51" s="196" t="s">
        <v>82</v>
      </c>
      <c r="C51" s="215">
        <v>2</v>
      </c>
      <c r="D51" s="44" t="s">
        <v>12</v>
      </c>
      <c r="E51" s="193">
        <v>27844.6</v>
      </c>
      <c r="F51" s="216">
        <f t="shared" si="0"/>
        <v>55689.2</v>
      </c>
      <c r="G51" s="16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13" customFormat="1" ht="51" x14ac:dyDescent="0.2">
      <c r="A52" s="67">
        <v>6.4</v>
      </c>
      <c r="B52" s="196" t="s">
        <v>77</v>
      </c>
      <c r="C52" s="215">
        <v>1</v>
      </c>
      <c r="D52" s="44" t="s">
        <v>12</v>
      </c>
      <c r="E52" s="193">
        <v>40718.379999999997</v>
      </c>
      <c r="F52" s="216">
        <f t="shared" si="0"/>
        <v>40718.379999999997</v>
      </c>
      <c r="G52" s="165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s="13" customFormat="1" ht="51" x14ac:dyDescent="0.2">
      <c r="A53" s="67">
        <v>6.5</v>
      </c>
      <c r="B53" s="196" t="s">
        <v>52</v>
      </c>
      <c r="C53" s="71">
        <v>1</v>
      </c>
      <c r="D53" s="61" t="s">
        <v>12</v>
      </c>
      <c r="E53" s="68">
        <v>38138.559999999998</v>
      </c>
      <c r="F53" s="217">
        <f t="shared" si="0"/>
        <v>38138.559999999998</v>
      </c>
      <c r="G53" s="165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s="13" customFormat="1" x14ac:dyDescent="0.2">
      <c r="A54" s="67">
        <v>6.6</v>
      </c>
      <c r="B54" s="197" t="s">
        <v>57</v>
      </c>
      <c r="C54" s="71">
        <v>7</v>
      </c>
      <c r="D54" s="61" t="s">
        <v>12</v>
      </c>
      <c r="E54" s="68">
        <v>3885</v>
      </c>
      <c r="F54" s="217">
        <f t="shared" si="0"/>
        <v>27195</v>
      </c>
      <c r="G54" s="165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s="13" customFormat="1" ht="27" customHeight="1" x14ac:dyDescent="0.2">
      <c r="A55" s="67">
        <v>6.7</v>
      </c>
      <c r="B55" s="41" t="s">
        <v>88</v>
      </c>
      <c r="C55" s="71">
        <v>1</v>
      </c>
      <c r="D55" s="61" t="s">
        <v>12</v>
      </c>
      <c r="E55" s="68">
        <v>13393.45</v>
      </c>
      <c r="F55" s="217">
        <f t="shared" si="0"/>
        <v>13393.45</v>
      </c>
      <c r="G55" s="165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s="8" customFormat="1" ht="8.25" customHeight="1" x14ac:dyDescent="0.2">
      <c r="A56" s="67"/>
      <c r="B56" s="41"/>
      <c r="C56" s="39"/>
      <c r="D56" s="61"/>
      <c r="E56" s="68"/>
      <c r="F56" s="216">
        <f t="shared" si="0"/>
        <v>0</v>
      </c>
      <c r="G56" s="16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s="8" customFormat="1" ht="12.75" customHeight="1" x14ac:dyDescent="0.2">
      <c r="A57" s="70">
        <v>7</v>
      </c>
      <c r="B57" s="72" t="s">
        <v>38</v>
      </c>
      <c r="C57" s="38"/>
      <c r="D57" s="37"/>
      <c r="E57" s="73"/>
      <c r="F57" s="216">
        <f t="shared" si="0"/>
        <v>0</v>
      </c>
      <c r="G57" s="165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s="8" customFormat="1" ht="12.75" customHeight="1" x14ac:dyDescent="0.2">
      <c r="A58" s="66">
        <v>7.1</v>
      </c>
      <c r="B58" s="41" t="s">
        <v>44</v>
      </c>
      <c r="C58" s="45">
        <v>1015.8</v>
      </c>
      <c r="D58" s="74" t="s">
        <v>11</v>
      </c>
      <c r="E58" s="45">
        <v>53.28</v>
      </c>
      <c r="F58" s="216">
        <f t="shared" si="0"/>
        <v>54121.82</v>
      </c>
      <c r="G58" s="165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12.75" customHeight="1" x14ac:dyDescent="0.2">
      <c r="A59" s="66">
        <v>7.2</v>
      </c>
      <c r="B59" s="41" t="s">
        <v>76</v>
      </c>
      <c r="C59" s="45">
        <v>881.2</v>
      </c>
      <c r="D59" s="74" t="s">
        <v>11</v>
      </c>
      <c r="E59" s="45">
        <v>16.760000000000002</v>
      </c>
      <c r="F59" s="216">
        <f t="shared" si="0"/>
        <v>14768.91</v>
      </c>
      <c r="G59" s="16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12.75" customHeight="1" x14ac:dyDescent="0.2">
      <c r="A60" s="66">
        <v>7.3</v>
      </c>
      <c r="B60" s="41" t="s">
        <v>75</v>
      </c>
      <c r="C60" s="45">
        <v>470</v>
      </c>
      <c r="D60" s="74" t="s">
        <v>11</v>
      </c>
      <c r="E60" s="45">
        <v>16.760000000000002</v>
      </c>
      <c r="F60" s="216">
        <f t="shared" si="0"/>
        <v>7877.2</v>
      </c>
      <c r="G60" s="165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12.75" customHeight="1" x14ac:dyDescent="0.2">
      <c r="A61" s="66"/>
      <c r="B61" s="41"/>
      <c r="C61" s="45"/>
      <c r="D61" s="74"/>
      <c r="E61" s="45"/>
      <c r="F61" s="216">
        <f t="shared" si="0"/>
        <v>0</v>
      </c>
      <c r="G61" s="165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38.25" x14ac:dyDescent="0.2">
      <c r="A62" s="69">
        <v>8</v>
      </c>
      <c r="B62" s="42" t="s">
        <v>43</v>
      </c>
      <c r="C62" s="36">
        <v>1015.8</v>
      </c>
      <c r="D62" s="61" t="s">
        <v>11</v>
      </c>
      <c r="E62" s="68">
        <v>23.8</v>
      </c>
      <c r="F62" s="216">
        <f t="shared" si="0"/>
        <v>24176.04</v>
      </c>
      <c r="G62" s="165"/>
      <c r="H62" s="178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x14ac:dyDescent="0.2">
      <c r="A63" s="69">
        <v>9</v>
      </c>
      <c r="B63" s="42" t="s">
        <v>53</v>
      </c>
      <c r="C63" s="36">
        <v>1015.8</v>
      </c>
      <c r="D63" s="61" t="s">
        <v>11</v>
      </c>
      <c r="E63" s="68">
        <v>15</v>
      </c>
      <c r="F63" s="216">
        <f t="shared" si="0"/>
        <v>15237</v>
      </c>
      <c r="G63" s="165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ht="12.75" customHeight="1" x14ac:dyDescent="0.2">
      <c r="A64" s="67"/>
      <c r="B64" s="41"/>
      <c r="C64" s="39"/>
      <c r="D64" s="61"/>
      <c r="E64" s="68"/>
      <c r="F64" s="216">
        <f t="shared" si="0"/>
        <v>0</v>
      </c>
      <c r="G64" s="165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189" customFormat="1" ht="12.75" customHeight="1" x14ac:dyDescent="0.2">
      <c r="A65" s="115">
        <v>10</v>
      </c>
      <c r="B65" s="179" t="s">
        <v>59</v>
      </c>
      <c r="C65" s="180"/>
      <c r="D65" s="181"/>
      <c r="E65" s="182"/>
      <c r="F65" s="216">
        <f t="shared" si="0"/>
        <v>0</v>
      </c>
      <c r="G65" s="165"/>
      <c r="H65" s="187"/>
      <c r="I65" s="203"/>
      <c r="J65" s="203"/>
      <c r="K65" s="188"/>
      <c r="L65" s="188"/>
      <c r="M65" s="188"/>
      <c r="N65" s="188"/>
      <c r="O65" s="188"/>
      <c r="P65" s="188"/>
      <c r="Q65" s="188"/>
      <c r="R65" s="188"/>
    </row>
    <row r="66" spans="1:18" s="189" customFormat="1" ht="12.75" customHeight="1" x14ac:dyDescent="0.2">
      <c r="A66" s="39">
        <v>10.1</v>
      </c>
      <c r="B66" s="183" t="s">
        <v>60</v>
      </c>
      <c r="C66" s="182">
        <v>2031.6</v>
      </c>
      <c r="D66" s="184" t="s">
        <v>11</v>
      </c>
      <c r="E66" s="182">
        <v>47.61</v>
      </c>
      <c r="F66" s="216">
        <f t="shared" si="0"/>
        <v>96724.479999999996</v>
      </c>
      <c r="G66" s="165"/>
      <c r="H66" s="187"/>
      <c r="I66" s="190"/>
      <c r="J66" s="190"/>
      <c r="K66" s="204"/>
      <c r="L66" s="188"/>
      <c r="M66" s="188"/>
      <c r="N66" s="188"/>
      <c r="O66" s="188"/>
      <c r="P66" s="188"/>
      <c r="Q66" s="188"/>
      <c r="R66" s="188"/>
    </row>
    <row r="67" spans="1:18" s="189" customFormat="1" ht="12.75" customHeight="1" x14ac:dyDescent="0.2">
      <c r="A67" s="39">
        <f>+A66+0.1</f>
        <v>10.199999999999999</v>
      </c>
      <c r="B67" s="183" t="s">
        <v>61</v>
      </c>
      <c r="C67" s="182">
        <v>2204.44</v>
      </c>
      <c r="D67" s="184" t="s">
        <v>10</v>
      </c>
      <c r="E67" s="182">
        <v>41</v>
      </c>
      <c r="F67" s="216">
        <f t="shared" si="0"/>
        <v>90382.04</v>
      </c>
      <c r="G67" s="165"/>
      <c r="H67" s="187"/>
      <c r="I67" s="190"/>
      <c r="J67" s="190"/>
      <c r="K67" s="204"/>
      <c r="L67" s="188"/>
      <c r="M67" s="188"/>
      <c r="N67" s="188"/>
      <c r="O67" s="188"/>
      <c r="P67" s="188"/>
      <c r="Q67" s="188"/>
      <c r="R67" s="188"/>
    </row>
    <row r="68" spans="1:18" s="189" customFormat="1" ht="12.75" customHeight="1" x14ac:dyDescent="0.2">
      <c r="A68" s="39">
        <f t="shared" ref="A68:A72" si="2">+A67+0.1</f>
        <v>10.3</v>
      </c>
      <c r="B68" s="183" t="s">
        <v>62</v>
      </c>
      <c r="C68" s="180">
        <v>74.400000000000006</v>
      </c>
      <c r="D68" s="181" t="s">
        <v>9</v>
      </c>
      <c r="E68" s="180">
        <v>210</v>
      </c>
      <c r="F68" s="216">
        <f t="shared" si="0"/>
        <v>15624</v>
      </c>
      <c r="G68" s="165"/>
      <c r="H68" s="187"/>
      <c r="I68" s="190"/>
      <c r="J68" s="190"/>
      <c r="K68" s="204"/>
      <c r="L68" s="188"/>
      <c r="M68" s="188"/>
      <c r="N68" s="188"/>
      <c r="O68" s="188"/>
      <c r="P68" s="188"/>
      <c r="Q68" s="188"/>
      <c r="R68" s="188"/>
    </row>
    <row r="69" spans="1:18" s="189" customFormat="1" ht="12.75" customHeight="1" x14ac:dyDescent="0.2">
      <c r="A69" s="39">
        <f t="shared" si="2"/>
        <v>10.4</v>
      </c>
      <c r="B69" s="185" t="s">
        <v>63</v>
      </c>
      <c r="C69" s="182">
        <v>264.52999999999997</v>
      </c>
      <c r="D69" s="184" t="s">
        <v>9</v>
      </c>
      <c r="E69" s="182">
        <v>833.68</v>
      </c>
      <c r="F69" s="216">
        <f t="shared" si="0"/>
        <v>220533.37</v>
      </c>
      <c r="G69" s="165"/>
      <c r="H69" s="187"/>
      <c r="I69" s="190"/>
      <c r="J69" s="190"/>
      <c r="K69" s="204"/>
      <c r="L69" s="188"/>
      <c r="M69" s="188"/>
      <c r="N69" s="188"/>
      <c r="O69" s="188"/>
      <c r="P69" s="188"/>
      <c r="Q69" s="188"/>
      <c r="R69" s="188"/>
    </row>
    <row r="70" spans="1:18" s="189" customFormat="1" ht="12.75" customHeight="1" x14ac:dyDescent="0.2">
      <c r="A70" s="39">
        <f t="shared" si="2"/>
        <v>10.5</v>
      </c>
      <c r="B70" s="185" t="s">
        <v>64</v>
      </c>
      <c r="C70" s="180">
        <v>1102.45</v>
      </c>
      <c r="D70" s="181" t="s">
        <v>10</v>
      </c>
      <c r="E70" s="182">
        <v>116.79</v>
      </c>
      <c r="F70" s="216">
        <f t="shared" si="0"/>
        <v>128755.14</v>
      </c>
      <c r="G70" s="165"/>
      <c r="H70" s="187"/>
      <c r="I70" s="190"/>
      <c r="J70" s="190"/>
      <c r="K70" s="204"/>
      <c r="L70" s="188"/>
      <c r="M70" s="188"/>
      <c r="N70" s="188"/>
      <c r="O70" s="188"/>
      <c r="P70" s="188"/>
      <c r="Q70" s="188"/>
      <c r="R70" s="188"/>
    </row>
    <row r="71" spans="1:18" s="189" customFormat="1" ht="12.75" customHeight="1" x14ac:dyDescent="0.2">
      <c r="A71" s="39">
        <f t="shared" si="2"/>
        <v>10.6</v>
      </c>
      <c r="B71" s="186" t="s">
        <v>65</v>
      </c>
      <c r="C71" s="180">
        <v>1377.78</v>
      </c>
      <c r="D71" s="181" t="s">
        <v>10</v>
      </c>
      <c r="E71" s="180">
        <v>622.25</v>
      </c>
      <c r="F71" s="216">
        <f t="shared" si="0"/>
        <v>857323.61</v>
      </c>
      <c r="G71" s="165"/>
      <c r="H71" s="187"/>
      <c r="I71" s="190"/>
      <c r="J71" s="190"/>
      <c r="K71" s="204"/>
      <c r="L71" s="188"/>
      <c r="M71" s="188"/>
      <c r="N71" s="188"/>
      <c r="O71" s="188"/>
      <c r="P71" s="188"/>
      <c r="Q71" s="188"/>
      <c r="R71" s="188"/>
    </row>
    <row r="72" spans="1:18" s="189" customFormat="1" ht="12.75" customHeight="1" x14ac:dyDescent="0.2">
      <c r="A72" s="39">
        <f t="shared" si="2"/>
        <v>10.7</v>
      </c>
      <c r="B72" s="41" t="s">
        <v>69</v>
      </c>
      <c r="C72" s="180">
        <v>2755.53</v>
      </c>
      <c r="D72" s="181" t="s">
        <v>66</v>
      </c>
      <c r="E72" s="182">
        <v>22.35</v>
      </c>
      <c r="F72" s="216">
        <f t="shared" si="0"/>
        <v>61586.1</v>
      </c>
      <c r="G72" s="165"/>
      <c r="H72" s="187"/>
      <c r="I72" s="190"/>
      <c r="J72" s="190"/>
      <c r="K72" s="204"/>
      <c r="L72" s="188"/>
      <c r="M72" s="188"/>
      <c r="N72" s="188"/>
      <c r="O72" s="188"/>
      <c r="P72" s="188"/>
      <c r="Q72" s="188"/>
      <c r="R72" s="188"/>
    </row>
    <row r="73" spans="1:18" s="10" customFormat="1" ht="12.75" customHeight="1" x14ac:dyDescent="0.2">
      <c r="A73" s="76"/>
      <c r="B73" s="77" t="s">
        <v>50</v>
      </c>
      <c r="C73" s="47"/>
      <c r="D73" s="76"/>
      <c r="E73" s="78"/>
      <c r="F73" s="218">
        <f>SUM(F14:F72)</f>
        <v>11392848.550000001</v>
      </c>
      <c r="G73" s="165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s="8" customFormat="1" ht="12.75" customHeight="1" x14ac:dyDescent="0.2">
      <c r="A74" s="61"/>
      <c r="B74" s="40"/>
      <c r="C74" s="43"/>
      <c r="D74" s="61"/>
      <c r="E74" s="45"/>
      <c r="F74" s="216"/>
      <c r="G74" s="165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x14ac:dyDescent="0.2">
      <c r="A75" s="85" t="s">
        <v>15</v>
      </c>
      <c r="B75" s="63" t="s">
        <v>14</v>
      </c>
      <c r="C75" s="45"/>
      <c r="D75" s="61"/>
      <c r="E75" s="45"/>
      <c r="F75" s="216"/>
      <c r="G75" s="165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ht="43.5" customHeight="1" thickBot="1" x14ac:dyDescent="0.25">
      <c r="A76" s="64">
        <v>1</v>
      </c>
      <c r="B76" s="86" t="s">
        <v>37</v>
      </c>
      <c r="C76" s="36">
        <v>3</v>
      </c>
      <c r="D76" s="191" t="s">
        <v>71</v>
      </c>
      <c r="E76" s="36">
        <v>35500</v>
      </c>
      <c r="F76" s="217">
        <f>E76*C76</f>
        <v>106500</v>
      </c>
      <c r="G76" s="165"/>
      <c r="H76" s="7"/>
      <c r="I76" s="48"/>
      <c r="J76" s="7"/>
      <c r="K76" s="7"/>
      <c r="L76" s="7"/>
      <c r="M76" s="7"/>
      <c r="N76" s="7"/>
      <c r="O76" s="7"/>
      <c r="P76" s="7"/>
      <c r="Q76" s="7"/>
      <c r="R76" s="7"/>
    </row>
    <row r="77" spans="1:18" s="17" customFormat="1" ht="14.25" thickTop="1" thickBot="1" x14ac:dyDescent="0.25">
      <c r="A77" s="87"/>
      <c r="B77" s="80" t="s">
        <v>36</v>
      </c>
      <c r="C77" s="88"/>
      <c r="D77" s="89"/>
      <c r="E77" s="90"/>
      <c r="F77" s="91">
        <f>SUM(F76:F76)</f>
        <v>106500</v>
      </c>
      <c r="G77" s="165"/>
      <c r="H77" s="9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1:18" s="19" customFormat="1" ht="14.25" customHeight="1" thickTop="1" thickBot="1" x14ac:dyDescent="0.25">
      <c r="A78" s="81"/>
      <c r="B78" s="82"/>
      <c r="C78" s="49"/>
      <c r="D78" s="37"/>
      <c r="E78" s="83"/>
      <c r="F78" s="84"/>
      <c r="G78" s="152"/>
      <c r="H78" s="7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s="15" customFormat="1" ht="14.25" thickTop="1" thickBot="1" x14ac:dyDescent="0.25">
      <c r="A79" s="147"/>
      <c r="B79" s="146" t="s">
        <v>35</v>
      </c>
      <c r="C79" s="148"/>
      <c r="D79" s="149"/>
      <c r="E79" s="150"/>
      <c r="F79" s="151">
        <f>+F73+F77</f>
        <v>11499348.550000001</v>
      </c>
      <c r="G79" s="153"/>
      <c r="H79" s="20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s="14" customFormat="1" ht="13.5" thickTop="1" x14ac:dyDescent="0.2">
      <c r="A80" s="87"/>
      <c r="B80" s="80" t="s">
        <v>35</v>
      </c>
      <c r="C80" s="88"/>
      <c r="D80" s="89"/>
      <c r="E80" s="92"/>
      <c r="F80" s="91">
        <f>F79</f>
        <v>11499348.550000001</v>
      </c>
      <c r="G80" s="153"/>
      <c r="H80" s="20"/>
    </row>
    <row r="81" spans="1:28" s="14" customFormat="1" x14ac:dyDescent="0.2">
      <c r="A81" s="93"/>
      <c r="B81" s="82"/>
      <c r="C81" s="49"/>
      <c r="D81" s="37"/>
      <c r="E81" s="94"/>
      <c r="F81" s="84"/>
      <c r="G81" s="152"/>
      <c r="H81" s="20"/>
    </row>
    <row r="82" spans="1:28" s="8" customFormat="1" x14ac:dyDescent="0.2">
      <c r="A82" s="95"/>
      <c r="B82" s="96" t="s">
        <v>16</v>
      </c>
      <c r="C82" s="96"/>
      <c r="D82" s="96"/>
      <c r="E82" s="97"/>
      <c r="F82" s="39"/>
      <c r="G82" s="154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8" s="8" customFormat="1" x14ac:dyDescent="0.2">
      <c r="A83" s="98"/>
      <c r="B83" s="99" t="s">
        <v>18</v>
      </c>
      <c r="C83" s="98">
        <v>0.1</v>
      </c>
      <c r="D83" s="100"/>
      <c r="E83" s="101"/>
      <c r="F83" s="160">
        <f>C83*$F$79</f>
        <v>1149934.8600000001</v>
      </c>
      <c r="G83" s="155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8" s="8" customFormat="1" x14ac:dyDescent="0.2">
      <c r="A84" s="98"/>
      <c r="B84" s="99" t="s">
        <v>17</v>
      </c>
      <c r="C84" s="98">
        <v>0.03</v>
      </c>
      <c r="D84" s="100"/>
      <c r="E84" s="101"/>
      <c r="F84" s="160">
        <f>C84*$F$79</f>
        <v>344980.46</v>
      </c>
      <c r="G84" s="155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8" s="8" customFormat="1" x14ac:dyDescent="0.2">
      <c r="A85" s="98"/>
      <c r="B85" s="99" t="s">
        <v>34</v>
      </c>
      <c r="C85" s="98">
        <v>0.04</v>
      </c>
      <c r="D85" s="100"/>
      <c r="E85" s="101"/>
      <c r="F85" s="160">
        <f>C85*$F$79</f>
        <v>459973.94</v>
      </c>
      <c r="G85" s="155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8" s="8" customFormat="1" x14ac:dyDescent="0.2">
      <c r="A86" s="98"/>
      <c r="B86" s="99" t="s">
        <v>13</v>
      </c>
      <c r="C86" s="98">
        <v>0.03</v>
      </c>
      <c r="D86" s="100"/>
      <c r="E86" s="101"/>
      <c r="F86" s="160">
        <f>C86*$F$79</f>
        <v>344980.46</v>
      </c>
      <c r="G86" s="155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8" s="8" customFormat="1" x14ac:dyDescent="0.2">
      <c r="A87" s="98"/>
      <c r="B87" s="99" t="s">
        <v>19</v>
      </c>
      <c r="C87" s="98">
        <v>0.01</v>
      </c>
      <c r="D87" s="100"/>
      <c r="E87" s="101"/>
      <c r="F87" s="160">
        <f>C87*$F$79</f>
        <v>114993.49</v>
      </c>
      <c r="G87" s="155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8" s="8" customFormat="1" x14ac:dyDescent="0.2">
      <c r="A88" s="98"/>
      <c r="B88" s="99" t="s">
        <v>33</v>
      </c>
      <c r="C88" s="98">
        <v>0.18</v>
      </c>
      <c r="D88" s="100"/>
      <c r="E88" s="100"/>
      <c r="F88" s="160">
        <f>C88*F83</f>
        <v>206988.27</v>
      </c>
      <c r="G88" s="155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8" s="8" customFormat="1" x14ac:dyDescent="0.2">
      <c r="A89" s="103"/>
      <c r="B89" s="107" t="s">
        <v>31</v>
      </c>
      <c r="C89" s="108">
        <v>1E-3</v>
      </c>
      <c r="D89" s="106"/>
      <c r="E89" s="100"/>
      <c r="F89" s="160">
        <f>F80*C89</f>
        <v>11499.35</v>
      </c>
      <c r="G89" s="155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8" s="8" customFormat="1" x14ac:dyDescent="0.2">
      <c r="A90" s="103"/>
      <c r="B90" s="104" t="s">
        <v>32</v>
      </c>
      <c r="C90" s="105">
        <v>0.1</v>
      </c>
      <c r="D90" s="106"/>
      <c r="E90" s="100"/>
      <c r="F90" s="160">
        <f>F80*C90</f>
        <v>1149934.8600000001</v>
      </c>
      <c r="G90" s="155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x14ac:dyDescent="0.25">
      <c r="B91" s="174" t="s">
        <v>51</v>
      </c>
      <c r="C91" s="175">
        <v>1.4999999999999999E-2</v>
      </c>
      <c r="F91" s="6">
        <f>+F80*C91</f>
        <v>172490.23</v>
      </c>
      <c r="G91" s="219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2"/>
    </row>
    <row r="92" spans="1:28" s="8" customFormat="1" ht="25.5" x14ac:dyDescent="0.2">
      <c r="A92" s="103"/>
      <c r="B92" s="166" t="s">
        <v>49</v>
      </c>
      <c r="C92" s="167">
        <v>0.03</v>
      </c>
      <c r="D92" s="106"/>
      <c r="E92" s="100"/>
      <c r="F92" s="160">
        <f>+F80*C92</f>
        <v>344980.46</v>
      </c>
      <c r="G92" s="155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8" s="11" customFormat="1" ht="12.75" customHeight="1" x14ac:dyDescent="0.2">
      <c r="A93" s="109"/>
      <c r="B93" s="102" t="s">
        <v>20</v>
      </c>
      <c r="C93" s="98">
        <v>0.05</v>
      </c>
      <c r="D93" s="50"/>
      <c r="E93" s="75"/>
      <c r="F93" s="79">
        <v>574967.53</v>
      </c>
      <c r="G93" s="156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28" s="23" customFormat="1" x14ac:dyDescent="0.2">
      <c r="A94" s="110"/>
      <c r="B94" s="111" t="s">
        <v>30</v>
      </c>
      <c r="C94" s="112"/>
      <c r="D94" s="113"/>
      <c r="E94" s="112"/>
      <c r="F94" s="141">
        <f>SUM(F83:F93)</f>
        <v>4875723.91</v>
      </c>
      <c r="G94" s="157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1:28" s="8" customFormat="1" ht="9" customHeight="1" x14ac:dyDescent="0.2">
      <c r="A95" s="114"/>
      <c r="B95" s="114"/>
      <c r="C95" s="114"/>
      <c r="D95" s="114"/>
      <c r="E95" s="114"/>
      <c r="F95" s="115"/>
      <c r="G95" s="158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8" s="23" customFormat="1" ht="12.75" customHeight="1" x14ac:dyDescent="0.2">
      <c r="A96" s="116"/>
      <c r="B96" s="117" t="s">
        <v>29</v>
      </c>
      <c r="C96" s="116"/>
      <c r="D96" s="116"/>
      <c r="E96" s="116"/>
      <c r="F96" s="140">
        <f>+F80+F94</f>
        <v>16375072.460000001</v>
      </c>
      <c r="G96" s="159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</row>
    <row r="97" spans="1:12" s="28" customFormat="1" x14ac:dyDescent="0.25">
      <c r="A97" s="118"/>
      <c r="B97" s="119"/>
      <c r="C97" s="120"/>
      <c r="D97" s="120"/>
      <c r="E97" s="120"/>
      <c r="F97" s="121"/>
      <c r="G97" s="224"/>
      <c r="H97" s="24"/>
      <c r="I97" s="25"/>
      <c r="J97" s="26"/>
      <c r="K97" s="27"/>
      <c r="L97" s="27"/>
    </row>
    <row r="98" spans="1:12" s="28" customFormat="1" x14ac:dyDescent="0.25">
      <c r="A98" s="118"/>
      <c r="B98" s="119"/>
      <c r="C98" s="120"/>
      <c r="D98" s="120"/>
      <c r="E98" s="120"/>
      <c r="F98" s="122"/>
      <c r="G98" s="122"/>
      <c r="H98" s="24"/>
      <c r="I98" s="25"/>
      <c r="J98" s="26"/>
      <c r="K98" s="27"/>
      <c r="L98" s="27"/>
    </row>
    <row r="99" spans="1:12" s="28" customFormat="1" x14ac:dyDescent="0.25">
      <c r="A99" s="118"/>
      <c r="B99" s="119"/>
      <c r="C99" s="120"/>
      <c r="D99" s="120"/>
      <c r="E99" s="120"/>
      <c r="F99" s="122"/>
      <c r="G99" s="122"/>
      <c r="H99" s="24"/>
      <c r="I99" s="25"/>
      <c r="J99" s="26"/>
      <c r="K99" s="27"/>
      <c r="L99" s="27"/>
    </row>
    <row r="100" spans="1:12" s="28" customFormat="1" x14ac:dyDescent="0.25">
      <c r="A100" s="118"/>
      <c r="B100" s="119"/>
      <c r="C100" s="120"/>
      <c r="D100" s="120"/>
      <c r="E100" s="120"/>
      <c r="F100" s="122"/>
      <c r="G100" s="122"/>
      <c r="H100" s="24"/>
      <c r="I100" s="25"/>
      <c r="J100" s="26"/>
      <c r="K100" s="27"/>
      <c r="L100" s="27"/>
    </row>
    <row r="101" spans="1:12" s="28" customFormat="1" x14ac:dyDescent="0.25">
      <c r="A101" s="118"/>
      <c r="B101" s="119"/>
      <c r="C101" s="120"/>
      <c r="D101" s="120"/>
      <c r="E101" s="120"/>
      <c r="F101" s="122"/>
      <c r="G101" s="122"/>
      <c r="H101" s="24"/>
      <c r="I101" s="25"/>
      <c r="J101" s="26"/>
      <c r="K101" s="27"/>
      <c r="L101" s="27"/>
    </row>
    <row r="102" spans="1:12" s="28" customFormat="1" x14ac:dyDescent="0.2">
      <c r="A102" s="123" t="s">
        <v>28</v>
      </c>
      <c r="B102" s="124"/>
      <c r="C102" s="233" t="s">
        <v>27</v>
      </c>
      <c r="D102" s="233"/>
      <c r="E102" s="233"/>
      <c r="F102" s="233"/>
      <c r="G102" s="168"/>
      <c r="H102" s="27"/>
      <c r="I102" s="25"/>
      <c r="J102" s="26"/>
      <c r="K102" s="27"/>
      <c r="L102" s="27"/>
    </row>
    <row r="103" spans="1:12" s="28" customFormat="1" x14ac:dyDescent="0.2">
      <c r="A103" s="123"/>
      <c r="B103" s="124"/>
      <c r="C103" s="168"/>
      <c r="D103" s="168"/>
      <c r="E103" s="168"/>
      <c r="F103" s="168"/>
      <c r="G103" s="168"/>
      <c r="H103" s="27"/>
      <c r="I103" s="25"/>
      <c r="J103" s="26"/>
      <c r="K103" s="27"/>
      <c r="L103" s="27"/>
    </row>
    <row r="104" spans="1:12" s="28" customFormat="1" x14ac:dyDescent="0.2">
      <c r="A104" s="123"/>
      <c r="B104" s="124"/>
      <c r="C104" s="168"/>
      <c r="D104" s="168"/>
      <c r="E104" s="168"/>
      <c r="F104" s="168"/>
      <c r="G104" s="168"/>
      <c r="H104" s="27"/>
      <c r="I104" s="25"/>
      <c r="J104" s="26"/>
      <c r="K104" s="27"/>
      <c r="L104" s="27"/>
    </row>
    <row r="105" spans="1:12" s="28" customFormat="1" x14ac:dyDescent="0.2">
      <c r="A105" s="125" t="s">
        <v>26</v>
      </c>
      <c r="B105" s="124"/>
      <c r="C105" s="228" t="s">
        <v>70</v>
      </c>
      <c r="D105" s="228"/>
      <c r="E105" s="228"/>
      <c r="F105" s="228"/>
      <c r="G105" s="170"/>
      <c r="H105" s="27"/>
      <c r="I105" s="25"/>
      <c r="J105" s="26"/>
      <c r="K105" s="27"/>
      <c r="L105" s="27"/>
    </row>
    <row r="106" spans="1:12" s="28" customFormat="1" x14ac:dyDescent="0.25">
      <c r="A106" s="126" t="s">
        <v>25</v>
      </c>
      <c r="B106" s="126"/>
      <c r="C106" s="126" t="s">
        <v>25</v>
      </c>
      <c r="D106" s="126"/>
      <c r="E106" s="126"/>
      <c r="F106" s="126"/>
      <c r="G106" s="126"/>
      <c r="H106" s="27"/>
      <c r="I106" s="25"/>
      <c r="J106" s="26"/>
      <c r="K106" s="27"/>
      <c r="L106" s="27"/>
    </row>
    <row r="107" spans="1:12" s="28" customFormat="1" x14ac:dyDescent="0.25">
      <c r="A107" s="127"/>
      <c r="B107" s="126"/>
      <c r="C107" s="126"/>
      <c r="D107" s="128"/>
      <c r="E107" s="126"/>
      <c r="F107" s="126"/>
      <c r="G107" s="126"/>
      <c r="H107" s="27"/>
      <c r="I107" s="25"/>
      <c r="J107" s="26"/>
      <c r="K107" s="27"/>
      <c r="L107" s="27"/>
    </row>
    <row r="108" spans="1:12" s="28" customFormat="1" x14ac:dyDescent="0.25">
      <c r="A108" s="127"/>
      <c r="B108" s="126"/>
      <c r="C108" s="126"/>
      <c r="D108" s="128"/>
      <c r="E108" s="126"/>
      <c r="F108" s="126"/>
      <c r="G108" s="126"/>
      <c r="H108" s="27"/>
      <c r="I108" s="25"/>
      <c r="J108" s="26"/>
      <c r="K108" s="27"/>
      <c r="L108" s="27"/>
    </row>
    <row r="109" spans="1:12" s="28" customFormat="1" x14ac:dyDescent="0.25">
      <c r="A109" s="127"/>
      <c r="B109" s="126"/>
      <c r="C109" s="126"/>
      <c r="D109" s="128"/>
      <c r="E109" s="126"/>
      <c r="F109" s="126"/>
      <c r="G109" s="126"/>
      <c r="H109" s="27"/>
      <c r="I109" s="25"/>
      <c r="J109" s="26"/>
      <c r="K109" s="27"/>
      <c r="L109" s="27"/>
    </row>
    <row r="110" spans="1:12" s="28" customFormat="1" x14ac:dyDescent="0.25">
      <c r="A110" s="127"/>
      <c r="B110" s="126"/>
      <c r="C110" s="126"/>
      <c r="D110" s="128"/>
      <c r="E110" s="126"/>
      <c r="F110" s="126"/>
      <c r="G110" s="126"/>
      <c r="H110" s="27"/>
      <c r="I110" s="25"/>
      <c r="J110" s="26"/>
      <c r="K110" s="27"/>
      <c r="L110" s="27"/>
    </row>
    <row r="111" spans="1:12" s="28" customFormat="1" x14ac:dyDescent="0.25">
      <c r="A111" s="129"/>
      <c r="B111" s="171"/>
      <c r="C111" s="130"/>
      <c r="D111" s="171"/>
      <c r="E111" s="130"/>
      <c r="F111" s="130"/>
      <c r="G111" s="130"/>
      <c r="H111" s="27"/>
      <c r="I111" s="25"/>
      <c r="J111" s="26"/>
      <c r="K111" s="27"/>
      <c r="L111" s="27"/>
    </row>
    <row r="112" spans="1:12" s="28" customFormat="1" x14ac:dyDescent="0.2">
      <c r="A112" s="131" t="s">
        <v>21</v>
      </c>
      <c r="B112" s="132"/>
      <c r="C112" s="229" t="s">
        <v>22</v>
      </c>
      <c r="D112" s="229"/>
      <c r="E112" s="229"/>
      <c r="F112" s="229"/>
      <c r="G112" s="171"/>
      <c r="H112" s="27"/>
      <c r="I112" s="25"/>
      <c r="J112" s="26"/>
      <c r="K112" s="27"/>
      <c r="L112" s="27"/>
    </row>
    <row r="113" spans="1:35" s="28" customFormat="1" x14ac:dyDescent="0.25">
      <c r="A113" s="129"/>
      <c r="B113" s="132"/>
      <c r="C113" s="133"/>
      <c r="D113" s="171"/>
      <c r="E113" s="133"/>
      <c r="F113" s="133"/>
      <c r="G113" s="133"/>
      <c r="H113" s="27"/>
      <c r="I113" s="25"/>
      <c r="J113" s="26"/>
      <c r="K113" s="27"/>
      <c r="L113" s="27"/>
    </row>
    <row r="114" spans="1:35" s="28" customFormat="1" x14ac:dyDescent="0.25">
      <c r="A114" s="129"/>
      <c r="B114" s="132"/>
      <c r="C114" s="133"/>
      <c r="D114" s="171"/>
      <c r="E114" s="133"/>
      <c r="F114" s="133"/>
      <c r="G114" s="133"/>
      <c r="H114" s="27"/>
      <c r="I114" s="25"/>
      <c r="J114" s="26"/>
      <c r="K114" s="27"/>
      <c r="L114" s="27"/>
    </row>
    <row r="115" spans="1:35" s="28" customFormat="1" x14ac:dyDescent="0.25">
      <c r="A115" s="134" t="s">
        <v>68</v>
      </c>
      <c r="B115" s="135"/>
      <c r="C115" s="230" t="s">
        <v>86</v>
      </c>
      <c r="D115" s="230"/>
      <c r="E115" s="230"/>
      <c r="F115" s="230"/>
      <c r="G115" s="172"/>
      <c r="H115" s="27"/>
      <c r="I115" s="25"/>
      <c r="J115" s="26"/>
      <c r="K115" s="27"/>
      <c r="L115" s="27"/>
    </row>
    <row r="116" spans="1:35" s="28" customFormat="1" x14ac:dyDescent="0.25">
      <c r="A116" s="126" t="s">
        <v>24</v>
      </c>
      <c r="B116" s="135"/>
      <c r="C116" s="230" t="s">
        <v>23</v>
      </c>
      <c r="D116" s="230"/>
      <c r="E116" s="230"/>
      <c r="F116" s="230"/>
      <c r="G116" s="172"/>
      <c r="H116" s="27"/>
      <c r="I116" s="25"/>
      <c r="J116" s="26"/>
      <c r="K116" s="27"/>
      <c r="L116" s="27"/>
    </row>
    <row r="117" spans="1:35" s="28" customFormat="1" x14ac:dyDescent="0.2">
      <c r="A117" s="136"/>
      <c r="B117" s="136"/>
      <c r="C117" s="137"/>
      <c r="D117" s="137"/>
      <c r="E117" s="138"/>
      <c r="F117" s="138"/>
      <c r="G117" s="138"/>
      <c r="H117" s="27"/>
      <c r="I117" s="25"/>
      <c r="J117" s="26"/>
      <c r="K117" s="27"/>
      <c r="L117" s="27"/>
    </row>
    <row r="118" spans="1:35" s="28" customFormat="1" x14ac:dyDescent="0.2">
      <c r="A118" s="136"/>
      <c r="B118" s="136"/>
      <c r="C118" s="137"/>
      <c r="D118" s="137"/>
      <c r="E118" s="138"/>
      <c r="F118" s="138"/>
      <c r="G118" s="138"/>
      <c r="H118" s="27"/>
      <c r="I118" s="25"/>
      <c r="J118" s="26"/>
      <c r="K118" s="27"/>
      <c r="L118" s="27"/>
    </row>
    <row r="119" spans="1:35" s="28" customFormat="1" x14ac:dyDescent="0.2">
      <c r="A119" s="139"/>
      <c r="B119" s="136"/>
      <c r="C119" s="137"/>
      <c r="D119" s="137"/>
      <c r="E119" s="138"/>
      <c r="F119" s="138"/>
      <c r="G119" s="138"/>
      <c r="H119" s="27"/>
      <c r="I119" s="25"/>
      <c r="J119" s="26"/>
      <c r="K119" s="27"/>
      <c r="L119" s="27"/>
    </row>
    <row r="120" spans="1:35" s="28" customFormat="1" x14ac:dyDescent="0.25">
      <c r="A120" s="231"/>
      <c r="B120" s="232"/>
      <c r="C120" s="232"/>
      <c r="D120" s="232"/>
      <c r="E120" s="232"/>
      <c r="F120" s="232"/>
      <c r="G120" s="173"/>
      <c r="H120" s="27"/>
      <c r="I120" s="25"/>
      <c r="J120" s="26"/>
      <c r="K120" s="27"/>
      <c r="L120" s="27"/>
    </row>
    <row r="121" spans="1:35" s="7" customFormat="1" x14ac:dyDescent="0.2">
      <c r="A121" s="29"/>
      <c r="B121" s="29"/>
      <c r="C121" s="29"/>
      <c r="D121" s="29"/>
      <c r="E121" s="29"/>
      <c r="F121" s="30"/>
      <c r="G121" s="30"/>
      <c r="J121" s="31"/>
      <c r="K121" s="31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s="7" customFormat="1" x14ac:dyDescent="0.2">
      <c r="A122" s="32"/>
      <c r="B122" s="33"/>
      <c r="C122" s="21"/>
      <c r="D122" s="21"/>
      <c r="E122" s="21"/>
      <c r="F122" s="30"/>
      <c r="G122" s="30"/>
      <c r="J122" s="31"/>
      <c r="K122" s="31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1:35" s="7" customFormat="1" x14ac:dyDescent="0.2">
      <c r="A123" s="32"/>
      <c r="B123" s="33"/>
      <c r="C123" s="21"/>
      <c r="D123" s="21"/>
      <c r="E123" s="21"/>
      <c r="F123" s="30"/>
      <c r="G123" s="30"/>
      <c r="J123" s="31"/>
      <c r="K123" s="31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</sheetData>
  <mergeCells count="12">
    <mergeCell ref="C102:F102"/>
    <mergeCell ref="A1:F1"/>
    <mergeCell ref="A2:F2"/>
    <mergeCell ref="A3:F3"/>
    <mergeCell ref="A4:F4"/>
    <mergeCell ref="A5:F5"/>
    <mergeCell ref="B7:F7"/>
    <mergeCell ref="C105:F105"/>
    <mergeCell ref="C112:F112"/>
    <mergeCell ref="C115:F115"/>
    <mergeCell ref="C116:F116"/>
    <mergeCell ref="A120:F120"/>
  </mergeCells>
  <printOptions horizontalCentered="1"/>
  <pageMargins left="0.19685039370078741" right="0.19685039370078741" top="0.19685039370078741" bottom="0.19685039370078741" header="0.19685039370078741" footer="0.19685039370078741"/>
  <pageSetup scale="95" orientation="portrait" horizontalDpi="4294967295" verticalDpi="4294967295" r:id="rId1"/>
  <headerFooter alignWithMargins="0">
    <oddFooter>&amp;C&amp;6Página &amp;P de &amp;N</oddFooter>
  </headerFooter>
  <rowBreaks count="2" manualBreakCount="2">
    <brk id="47" max="5" man="1"/>
    <brk id="79" max="5" man="1"/>
  </rowBreaks>
  <ignoredErrors>
    <ignoredError sqref="F46:F82 F14:F45 F84:F92 F94:F9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DD5225-3F62-4899-A5E6-3890439D1395}"/>
</file>

<file path=customXml/itemProps2.xml><?xml version="1.0" encoding="utf-8"?>
<ds:datastoreItem xmlns:ds="http://schemas.openxmlformats.org/officeDocument/2006/customXml" ds:itemID="{A295B62D-E443-4918-ADBB-DE5CE9971903}"/>
</file>

<file path=customXml/itemProps3.xml><?xml version="1.0" encoding="utf-8"?>
<ds:datastoreItem xmlns:ds="http://schemas.openxmlformats.org/officeDocument/2006/customXml" ds:itemID="{C8335DFF-42E6-47FF-81B2-037A0A220F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LC, LOTE -14</vt:lpstr>
      <vt:lpstr>'LC, LOTE -14'!Área_de_impresión</vt:lpstr>
      <vt:lpstr>'LC, LOTE -14'!Títulos_a_imprimir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odilee.minier</cp:lastModifiedBy>
  <cp:lastPrinted>2020-11-18T16:18:38Z</cp:lastPrinted>
  <dcterms:created xsi:type="dcterms:W3CDTF">2018-05-23T14:28:08Z</dcterms:created>
  <dcterms:modified xsi:type="dcterms:W3CDTF">2021-01-14T16:57:23Z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