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s-fs-05\docs_compartidos$\Dirección de Supervisión y Fiscalización de Obra\Control de Obras\1-A\CUBICACIONES\Zona8\BARAHONA\2022\064-2022\"/>
    </mc:Choice>
  </mc:AlternateContent>
  <bookViews>
    <workbookView xWindow="0" yWindow="0" windowWidth="28800" windowHeight="11580"/>
  </bookViews>
  <sheets>
    <sheet name="PRESUPUESTO" sheetId="1" r:id="rId1"/>
  </sheets>
  <externalReferences>
    <externalReference r:id="rId2"/>
    <externalReference r:id="rId3"/>
    <externalReference r:id="rId4"/>
  </externalReferences>
  <definedNames>
    <definedName name="_Fill" hidden="1">#REF!</definedName>
    <definedName name="AC38G40">'[1]LISTADO INSUMOS DEL 2000'!$I$29</definedName>
    <definedName name="_xlnm.Print_Area" localSheetId="0">PRESUPUESTO!$A$1:$F$610</definedName>
    <definedName name="BOMBILLAS_1500W">[2]INSU!$B$42</definedName>
    <definedName name="cell">'[3]LISTADO INSUMOS DEL 2000'!$I$29</definedName>
    <definedName name="CHAZO">[2]INSU!$B$104</definedName>
    <definedName name="LAMPARAS_DE_1500W_220V">[2]INSU!$B$41</definedName>
    <definedName name="Peon_Colchas">[2]MO!$B$11</definedName>
    <definedName name="PERFIL_CUADRADO_34">[2]INSU!$B$91</definedName>
    <definedName name="PISO_GRANITO_FONDO_BCO">[2]INSU!$B$103</definedName>
    <definedName name="PLASTICO">[2]INSU!$B$90</definedName>
    <definedName name="_xlnm.Print_Titles" localSheetId="0">PRESUPUESTO!$1:$12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01" i="1" l="1"/>
  <c r="F603" i="1"/>
  <c r="F602" i="1"/>
  <c r="F600" i="1"/>
  <c r="F599" i="1"/>
  <c r="F598" i="1"/>
  <c r="F597" i="1"/>
  <c r="F596" i="1"/>
  <c r="F595" i="1"/>
  <c r="F594" i="1"/>
  <c r="F593" i="1"/>
  <c r="F592" i="1"/>
  <c r="F585" i="1"/>
  <c r="F584"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475"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37"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371"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09"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202" i="1"/>
  <c r="F176" i="1"/>
  <c r="F177" i="1"/>
  <c r="F178" i="1"/>
  <c r="F179" i="1"/>
  <c r="F180" i="1"/>
  <c r="F181" i="1"/>
  <c r="F182" i="1"/>
  <c r="F183" i="1"/>
  <c r="F184" i="1"/>
  <c r="F185" i="1"/>
  <c r="F186" i="1"/>
  <c r="F187" i="1"/>
  <c r="F188" i="1"/>
  <c r="F189" i="1"/>
  <c r="F190" i="1"/>
  <c r="F191" i="1"/>
  <c r="F192" i="1"/>
  <c r="F193" i="1"/>
  <c r="F194" i="1"/>
  <c r="F195" i="1"/>
  <c r="F196" i="1"/>
  <c r="F175"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18"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70" i="1"/>
  <c r="F46" i="1"/>
  <c r="F47" i="1"/>
  <c r="F48" i="1"/>
  <c r="F49" i="1"/>
  <c r="F50" i="1"/>
  <c r="F51" i="1"/>
  <c r="F52" i="1"/>
  <c r="F53" i="1"/>
  <c r="F54" i="1"/>
  <c r="F55" i="1"/>
  <c r="F56" i="1"/>
  <c r="F57" i="1"/>
  <c r="F58" i="1"/>
  <c r="F59" i="1"/>
  <c r="F60" i="1"/>
  <c r="F61" i="1"/>
  <c r="F62" i="1"/>
  <c r="F63" i="1"/>
  <c r="F64" i="1"/>
  <c r="F45" i="1"/>
  <c r="F38" i="1"/>
  <c r="F37" i="1"/>
  <c r="F36" i="1"/>
  <c r="F35" i="1"/>
  <c r="F34" i="1"/>
  <c r="F33" i="1"/>
  <c r="F32" i="1"/>
  <c r="F31" i="1"/>
  <c r="F30" i="1"/>
  <c r="F29" i="1"/>
  <c r="F28" i="1"/>
  <c r="F27" i="1"/>
  <c r="F26" i="1"/>
  <c r="F25" i="1"/>
  <c r="F24" i="1"/>
  <c r="F23" i="1"/>
  <c r="F22" i="1"/>
  <c r="F15" i="1"/>
  <c r="F16" i="1"/>
  <c r="F586" i="1" l="1"/>
  <c r="F308" i="1"/>
  <c r="A227" i="1"/>
  <c r="A228" i="1" s="1"/>
  <c r="A229" i="1" s="1"/>
  <c r="A230" i="1" s="1"/>
  <c r="A231" i="1" s="1"/>
  <c r="A232" i="1" s="1"/>
  <c r="A233" i="1" s="1"/>
  <c r="A213" i="1"/>
  <c r="A214" i="1" s="1"/>
  <c r="A215" i="1" s="1"/>
  <c r="A216" i="1" s="1"/>
  <c r="A217" i="1" s="1"/>
  <c r="A218" i="1" s="1"/>
  <c r="A219" i="1" s="1"/>
  <c r="A220" i="1" s="1"/>
  <c r="A221" i="1" s="1"/>
  <c r="A210" i="1"/>
  <c r="A207" i="1"/>
  <c r="A162" i="1"/>
  <c r="A163" i="1" s="1"/>
  <c r="A60" i="1"/>
  <c r="A61" i="1" s="1"/>
  <c r="A54" i="1"/>
  <c r="A55" i="1" s="1"/>
  <c r="A56" i="1" s="1"/>
  <c r="A37" i="1"/>
  <c r="A38" i="1" s="1"/>
  <c r="A31" i="1"/>
  <c r="A32" i="1" s="1"/>
  <c r="A33" i="1" s="1"/>
  <c r="F17" i="1"/>
  <c r="F471" i="1" l="1"/>
  <c r="F367" i="1"/>
  <c r="F432" i="1"/>
  <c r="F114" i="1"/>
  <c r="F304" i="1"/>
  <c r="F65" i="1"/>
  <c r="F197" i="1"/>
  <c r="F40" i="1"/>
  <c r="F581" i="1"/>
  <c r="F171" i="1"/>
  <c r="F588" i="1" l="1"/>
  <c r="F589" i="1" s="1"/>
  <c r="F604" i="1" l="1"/>
  <c r="F606" i="1" s="1"/>
  <c r="F608" i="1" s="1"/>
  <c r="G604" i="1" l="1"/>
</calcChain>
</file>

<file path=xl/sharedStrings.xml><?xml version="1.0" encoding="utf-8"?>
<sst xmlns="http://schemas.openxmlformats.org/spreadsheetml/2006/main" count="1005" uniqueCount="582">
  <si>
    <r>
      <t>Obra: CONSTRUCCIÓN</t>
    </r>
    <r>
      <rPr>
        <vertAlign val="superscript"/>
        <sz val="10"/>
        <rFont val="Arial"/>
        <family val="2"/>
      </rPr>
      <t xml:space="preserve"> </t>
    </r>
    <r>
      <rPr>
        <sz val="10"/>
        <rFont val="Arial"/>
        <family val="2"/>
      </rPr>
      <t>ACUEDUCTO ZONA ALTA DE BARAHONA (BARRIOS EL ALFA, CASANDRA, DON BOSCO Y RÍO CHIL)</t>
    </r>
  </si>
  <si>
    <t>Ubicación: PROVINCIA BARAHONA</t>
  </si>
  <si>
    <t>ZONA:  VIII</t>
  </si>
  <si>
    <t>PARTIDA</t>
  </si>
  <si>
    <t>D E S C R I P C I O N</t>
  </si>
  <si>
    <t>CANTIDAD</t>
  </si>
  <si>
    <t>UD</t>
  </si>
  <si>
    <t>P.U. (RD$)</t>
  </si>
  <si>
    <t>VALOR ( RD$)</t>
  </si>
  <si>
    <t>A</t>
  </si>
  <si>
    <t>LIMPIEZA Y AFORO DE POZOS EXISTENTES ( 2 UDS )</t>
  </si>
  <si>
    <t>Limpieza y desarrollo por pistoneo</t>
  </si>
  <si>
    <t>Ud</t>
  </si>
  <si>
    <t>Aforo de pozo ( 24 horas), bombeo continuo, medicion de niveles y caudales  ( inc. reporte y graficos ), caudal minimo esperado 300 gpm</t>
  </si>
  <si>
    <t>SUB TOTAL A</t>
  </si>
  <si>
    <t>B</t>
  </si>
  <si>
    <t xml:space="preserve">CONSTRUCCIÓN PLATAFORMA  ELEVADA EN HORMIGON ARMADO "EL BIRAN", POZO # 1 </t>
  </si>
  <si>
    <t>PRELIMINARES</t>
  </si>
  <si>
    <t>Acondicionamiento de area ( incluye poda de arboles y limpieza de terreno )</t>
  </si>
  <si>
    <t>Replanteo</t>
  </si>
  <si>
    <t>MOVIMIENTO DE TIERRA</t>
  </si>
  <si>
    <t xml:space="preserve">Excavacion con equipo y rectificado a mano para zapata de plataforma y base tuberia bomba  </t>
  </si>
  <si>
    <t>P.A.</t>
  </si>
  <si>
    <t>Bote material inservible c/camión a una distancia promedio de 4 a 6 km (Incluye caguío y esparcimiento en el botadero)</t>
  </si>
  <si>
    <r>
      <t>HORMIGÓN  ARMADO VISTO EN ( f'c=210 kg/cm² con fibra de polipropileno, todos los cantos deben estar biselados a 45</t>
    </r>
    <r>
      <rPr>
        <b/>
        <sz val="10"/>
        <rFont val="Calibri"/>
        <family val="2"/>
      </rPr>
      <t>°</t>
    </r>
    <r>
      <rPr>
        <b/>
        <sz val="10"/>
        <rFont val="Arial"/>
        <family val="2"/>
      </rPr>
      <t>):</t>
    </r>
  </si>
  <si>
    <t>Zapata de pedestal para cubrir y reforzar tubería Ø12" encamisado del pozo,  cuantia minima del acero del elemento estructural en cuestion (3 uds.)</t>
  </si>
  <si>
    <t>M³</t>
  </si>
  <si>
    <t>Pedestal en forma de cuña para reforzar la camisa del pozo en tubería Ø12" hasta una altura de 2.00 metros sobre el nivel del terreno o del piso - 3.41 qq/m³, ( 3 uds.)</t>
  </si>
  <si>
    <t>Losa de hormigon con espesor de 15 cm. en el tope de la cuña para formar la platapforma de operación, cuntia de acero según diseño ( 3 uds.)</t>
  </si>
  <si>
    <t>Escalera de hormigon armado de acceso a la platapforma de operación, cuntia de acero según diseño ( 3 uds.)</t>
  </si>
  <si>
    <t xml:space="preserve"> MISCELANEOS</t>
  </si>
  <si>
    <r>
      <t xml:space="preserve">Barandas en perimetro de plataforma en tubos galvanizados de </t>
    </r>
    <r>
      <rPr>
        <sz val="10"/>
        <rFont val="Calibri"/>
        <family val="2"/>
      </rPr>
      <t>Ø 2"</t>
    </r>
    <r>
      <rPr>
        <sz val="10"/>
        <rFont val="Arial"/>
        <family val="2"/>
      </rPr>
      <t xml:space="preserve"> (según diseño y con dos manos de galvo one como primer  y dos manos de pintura epoxica industrial)</t>
    </r>
  </si>
  <si>
    <t>Ml</t>
  </si>
  <si>
    <r>
      <t xml:space="preserve">Baranda en escalera en tubos galvanizados de </t>
    </r>
    <r>
      <rPr>
        <sz val="10"/>
        <rFont val="Calibri"/>
        <family val="2"/>
      </rPr>
      <t>Ø 2"</t>
    </r>
    <r>
      <rPr>
        <sz val="10"/>
        <rFont val="Arial"/>
        <family val="2"/>
      </rPr>
      <t xml:space="preserve"> (según diseño y con dos manos de galvo one como primer  y dos manos de pintura epóxica industrial como acabado)</t>
    </r>
  </si>
  <si>
    <t>Letrero INAPA con pintura mantenimiento calidad superior</t>
  </si>
  <si>
    <t>SUB-TOTAL B</t>
  </si>
  <si>
    <t>C</t>
  </si>
  <si>
    <t>CONSTRUCCIÓN PLATAFORMA  ELEVADA EN HORMIGON ARMADO "EL BIRAN", POZO # 2</t>
  </si>
  <si>
    <t>Bote material inservible c/camión a una distancia promedio de 11 km (Incluye caguío y esparcimiento en el botadero)</t>
  </si>
  <si>
    <t xml:space="preserve">H.A. circular  Ø=2.30m - 1.23 qq/m³,  f´c= 180 kg/cm² </t>
  </si>
  <si>
    <t xml:space="preserve">Complemento base en  hormigon simple,  f´c= 180 kg/cm² </t>
  </si>
  <si>
    <t>SUB-TOTAL C</t>
  </si>
  <si>
    <t>D</t>
  </si>
  <si>
    <t xml:space="preserve">ELECTRIFICACION DE  (2) POZOS AC. EL BIRAN </t>
  </si>
  <si>
    <t>ALIMENTACION ELECTRICA PRIMARIA 12470/7200V.</t>
  </si>
  <si>
    <t>Postes en H.A.V. 40',  800 daN (incluye transporte)</t>
  </si>
  <si>
    <t>Alambre AAA No. 2/0</t>
  </si>
  <si>
    <t>PIE</t>
  </si>
  <si>
    <t>Estructura MT-301</t>
  </si>
  <si>
    <t>Estructura MT-307</t>
  </si>
  <si>
    <t>Estructura MT-316</t>
  </si>
  <si>
    <t>Estructura PR-208 (inc. cut-out)</t>
  </si>
  <si>
    <t>Estructura HA-100</t>
  </si>
  <si>
    <t>Estructura HA-100B</t>
  </si>
  <si>
    <t>Estructura PR-101</t>
  </si>
  <si>
    <t>Estructura P3B-110</t>
  </si>
  <si>
    <t>Estructura TR-305</t>
  </si>
  <si>
    <t>Estructura TR-306 ( incl. 3 transf.  tipo poste @50kva, cut-out y apartarayos)</t>
  </si>
  <si>
    <t>Estructura EQ-MT (medición energia en alta tensión)</t>
  </si>
  <si>
    <t>Instalacion de postes</t>
  </si>
  <si>
    <t>Hoyo para postes</t>
  </si>
  <si>
    <t>Hoyo para vientos</t>
  </si>
  <si>
    <t xml:space="preserve">Mano de obra alimentacion electrica primaria </t>
  </si>
  <si>
    <t>ALIMENTACION ELECTRICA SECUNDARIA, 480V, 3Ø.</t>
  </si>
  <si>
    <t>2.1</t>
  </si>
  <si>
    <t xml:space="preserve">Alimentador electrico desde banco de transforma- dores hasta main breaker en plataforma metalica elevada con (3) conductores thw#2/0 (fase),  (1)  con- ductor thw#2 (neutro) y (1) conductor thw#2 (tierra)  en tuberia pvc e imc ø3", incluye condulet, conectores y soportes de tuberias. </t>
  </si>
  <si>
    <t>2.2</t>
  </si>
  <si>
    <t xml:space="preserve">Alimentador electrico desde main breaker en plata-forma hasta arrancador suave con (3) conductores thw#2/0 (fase), (1) conductor thw#2 (neutro) y (1) con-ductor thw#2 (tierra) en tuberia pvc e imc ø3", incluye conectores y soportes de tuberias. </t>
  </si>
  <si>
    <t>2.3</t>
  </si>
  <si>
    <t xml:space="preserve">Alimentador electrico desde arrancador suave hasta motor electrico de electrobomba con (3) con- ductores thw#1/0 (fase), (1) conductor thw#2 (neutro), en tuberia l.t. de 1.1/2", incluye conectores y soportes de tuberias. </t>
  </si>
  <si>
    <t>2.4</t>
  </si>
  <si>
    <t>Main breaker 150 amp, 460 volts, 3ø, enclosure nema 3r, inc. m.o. instalacion.</t>
  </si>
  <si>
    <t>SUMINISTRO E INSTALACION DE ELECTROBOMBA 3Ø SUMERGI- BLE ( POZOS No.1 &amp; 2 con una de reemplazo )</t>
  </si>
  <si>
    <t>Electrobomba de turbina vertical tipo intemperie, 500 GPM, contra 488 pies TDH, profundidad de columna mas tazones 95 pies, con motor de 100 HP, 460v, 60HZ, 3ø  a 1750 RPM.</t>
  </si>
  <si>
    <t>Electrobomba de turbina vertical tipo intemperie, 420 GPM, contra 496 pies TDH, profundidad de columna mas tazones 90 pies, con motor de 75 HP, 460v, 60HZ, 3ø  a 1750 RPM.</t>
  </si>
  <si>
    <t>Arrancador suave para motor de 100 HP, 460V</t>
  </si>
  <si>
    <t>Arrancador suave para motor de 75 HP, 460V</t>
  </si>
  <si>
    <t>Instalacion de electrobomba (100HP y 75 HP)</t>
  </si>
  <si>
    <t xml:space="preserve">Codo 6" x 90° (tipo cuello de ganzo)  acero </t>
  </si>
  <si>
    <t>Niple 6" x 6" (platillado en un extremo) acero</t>
  </si>
  <si>
    <t>Junta mecanica tipo dresser ø6"</t>
  </si>
  <si>
    <t>Valvula check horizontal ø6", 300 PSI</t>
  </si>
  <si>
    <t>Tee ø6" x 4" acero platillada</t>
  </si>
  <si>
    <t>Valvula de compuerta de vastago ascendente  ø6" platillada, 300 PSI</t>
  </si>
  <si>
    <t xml:space="preserve">Valvula de compuerta de vastago ascendente  ø4" platillada,  300 PSI. </t>
  </si>
  <si>
    <t>Valvula de aire ø1" completa 300 PSI</t>
  </si>
  <si>
    <t>Instalacion manometrica completa</t>
  </si>
  <si>
    <t xml:space="preserve">Codo ø6" x 45° acero </t>
  </si>
  <si>
    <t xml:space="preserve">Tuberia ø6" acero </t>
  </si>
  <si>
    <t>M</t>
  </si>
  <si>
    <t xml:space="preserve">AnclajeH.S  para piezas y linea  </t>
  </si>
  <si>
    <t xml:space="preserve">Mano de obra </t>
  </si>
  <si>
    <t>Pintura antioxido azul</t>
  </si>
  <si>
    <t xml:space="preserve">SUB-TOTAL D </t>
  </si>
  <si>
    <t>E</t>
  </si>
  <si>
    <r>
      <t xml:space="preserve">LINEA DE IMPULSION DESDE </t>
    </r>
    <r>
      <rPr>
        <b/>
        <sz val="10"/>
        <rFont val="Arial"/>
        <family val="2"/>
      </rPr>
      <t>CAMPO DE POZOS HASTA DEPOSITO REGULADOR DE 1,300 M³</t>
    </r>
  </si>
  <si>
    <t xml:space="preserve">REPLANTEO </t>
  </si>
  <si>
    <t>CORTE Y EXTRACCIÓN DE ASFALTO L= 249.80 m</t>
  </si>
  <si>
    <t>Corte de asfalto  c/disco</t>
  </si>
  <si>
    <t>Remoción de asfalto</t>
  </si>
  <si>
    <r>
      <t>M</t>
    </r>
    <r>
      <rPr>
        <sz val="12"/>
        <rFont val="Arial"/>
        <family val="2"/>
      </rPr>
      <t>²</t>
    </r>
  </si>
  <si>
    <t>Bote carpeta asfáltica c/camión distancia entre 4 a 6 km (incluye carguio y esparcimiento en el lugar del bote)</t>
  </si>
  <si>
    <r>
      <t>M</t>
    </r>
    <r>
      <rPr>
        <sz val="12"/>
        <rFont val="Arial"/>
        <family val="2"/>
      </rPr>
      <t>³</t>
    </r>
  </si>
  <si>
    <t xml:space="preserve">EXCAVACIÒN CON CLASIFICACIÒN V=1,963.95 M³ </t>
  </si>
  <si>
    <t>3.1.1</t>
  </si>
  <si>
    <t>Excavación material material no clasificado c/equipo (30%)</t>
  </si>
  <si>
    <t>3.1.2</t>
  </si>
  <si>
    <t xml:space="preserve">Excavación material en roca dura c/trencher (70%) </t>
  </si>
  <si>
    <t>3.1.3</t>
  </si>
  <si>
    <t xml:space="preserve">Suministro material de mina d= 17 km </t>
  </si>
  <si>
    <t>3.1.4</t>
  </si>
  <si>
    <t xml:space="preserve">Compactación c/compactador mecánico en capas de 0.20m de material de mina y delrecuperado producto de la excavación  </t>
  </si>
  <si>
    <t>3.1.5</t>
  </si>
  <si>
    <t>Bote material inservible c/camión distancia entre 4 a 6 km (incluye carguio y esparcimiento en el lugar del bote)</t>
  </si>
  <si>
    <t>SUMINISTRO DE TUBERÍA</t>
  </si>
  <si>
    <t>De Ø12" Acero SCH-40 con proteccion anticorrosivo</t>
  </si>
  <si>
    <t xml:space="preserve">De Ø8" Acero SCH-40 con proteccion anticorrosivo </t>
  </si>
  <si>
    <t>COLOCACION DE TUBERIA ACERO</t>
  </si>
  <si>
    <t xml:space="preserve">De Ø12" Acero SCH-40 </t>
  </si>
  <si>
    <t xml:space="preserve">De Ø8" Acero SCH-40 </t>
  </si>
  <si>
    <t xml:space="preserve">PRUEBA HIDROSTATICA </t>
  </si>
  <si>
    <t xml:space="preserve">De Ø12" Acero SCH-30 </t>
  </si>
  <si>
    <t xml:space="preserve">SUMINISTRO Y COLOCACIÓN PIEZAS ESPECIALES,  ACERO CON PROTECCIÓN ANTICORROSIVA </t>
  </si>
  <si>
    <t>7,1</t>
  </si>
  <si>
    <t>Codo Ø12" X 90° Acero-Acero SCH-40</t>
  </si>
  <si>
    <t>7,2</t>
  </si>
  <si>
    <t>Codo Ø12" X 85° Acero-Acero SCH-40</t>
  </si>
  <si>
    <t>7,3</t>
  </si>
  <si>
    <t>Codo Ø12" X 55° Acero-Acero SCH-40</t>
  </si>
  <si>
    <t>7,4</t>
  </si>
  <si>
    <t>Codo Ø12" X 25° Acero-Acero SCH-40</t>
  </si>
  <si>
    <t>7,5</t>
  </si>
  <si>
    <t>Codo Ø12" X 20° Acero-Acero SCH-40</t>
  </si>
  <si>
    <t>7,6</t>
  </si>
  <si>
    <t>Codo Ø12" X 15° Acero-Acero SCH-40</t>
  </si>
  <si>
    <t>7,7</t>
  </si>
  <si>
    <t>Anclaje de H.S. para piezas, según detalle</t>
  </si>
  <si>
    <t>8</t>
  </si>
  <si>
    <t>SUMINISTRO Y COLOCACIÓN DE VÁLVULAS</t>
  </si>
  <si>
    <t>8,1</t>
  </si>
  <si>
    <t xml:space="preserve">Válvula de compuerta de Ø3" H.F 150 psi platillada completa  (incluye: cuerpo de la válvula, tornillos 5/8" x 3", junta de goma, niple platillado de ø3 x 12", juntas mecánica tipo Dresser y mano de obra) </t>
  </si>
  <si>
    <t>8,2</t>
  </si>
  <si>
    <t>Valvula de aire combinada de Ø2"  H.F 150 PSI , completa</t>
  </si>
  <si>
    <t>8,3</t>
  </si>
  <si>
    <t>Caja telescópica HF para válvulas (según detalle)</t>
  </si>
  <si>
    <t>8,4</t>
  </si>
  <si>
    <t>Anclaje de H.S tipo 4,  f'c= 210 kg/cm² para válvula aire, según detalle</t>
  </si>
  <si>
    <t>REPOSICIÓN CARPETA ASFÁLTICA L= 249.80 M</t>
  </si>
  <si>
    <t>Riego de imprimación con gravilla 0.30 gls/m²</t>
  </si>
  <si>
    <r>
      <t>M</t>
    </r>
    <r>
      <rPr>
        <vertAlign val="superscript"/>
        <sz val="10"/>
        <rFont val="Arial"/>
        <family val="2"/>
      </rPr>
      <t>2</t>
    </r>
  </si>
  <si>
    <t>Suministro y colocación de Asfalto e=2" (incluye riego de adherencia)</t>
  </si>
  <si>
    <t>Transporte de Asfalto, distancia aproximada de 50 km</t>
  </si>
  <si>
    <t>M³xkm</t>
  </si>
  <si>
    <t>10</t>
  </si>
  <si>
    <t>SEÑALIZACIÓN Y MANEJO DE TRÁNSITO</t>
  </si>
  <si>
    <t>10.1</t>
  </si>
  <si>
    <t>Control y manejo de tránsito (incluye uso de letreros, uso de  conos refractarios y hombres con banderolas)</t>
  </si>
  <si>
    <t>10.2</t>
  </si>
  <si>
    <r>
      <rPr>
        <sz val="10"/>
        <rFont val="Arial"/>
        <family val="2"/>
      </rPr>
      <t>Señalizacion, control del transito y seguridad en la obra</t>
    </r>
    <r>
      <rPr>
        <b/>
        <sz val="10"/>
        <rFont val="Arial"/>
        <family val="2"/>
      </rPr>
      <t xml:space="preserve"> </t>
    </r>
    <r>
      <rPr>
        <sz val="10"/>
        <rFont val="Arial"/>
        <family val="2"/>
      </rPr>
      <t>(Incluye letreros con base,luces intermitentes de advertencia de peligro, torre de iluminacion cuando sean necesarias, conos refractarios, cinta de peligro, malla de seguridad naranja, tanques de 55 gls pintados amarillo trafico con cinta luminica, pasarelas de madera y hombres con banderolas, chalecos y casos de seguridad)</t>
    </r>
  </si>
  <si>
    <t>10.3</t>
  </si>
  <si>
    <t>Uso de torre de iluminacion night life Pro II de 8000 watts</t>
  </si>
  <si>
    <t>Dias</t>
  </si>
  <si>
    <t>Limpieza continua y  final (obreros, camión  y herramientas menores)</t>
  </si>
  <si>
    <t>SUB-TOTAL E</t>
  </si>
  <si>
    <t>F</t>
  </si>
  <si>
    <r>
      <t>CAMINO DE ACCESO DEPÓSITO REGULADOR DE 1,300 M</t>
    </r>
    <r>
      <rPr>
        <b/>
        <vertAlign val="superscript"/>
        <sz val="10"/>
        <rFont val="Arial"/>
        <family val="2"/>
      </rPr>
      <t>3</t>
    </r>
    <r>
      <rPr>
        <b/>
        <sz val="10"/>
        <rFont val="Arial"/>
        <family val="2"/>
      </rPr>
      <t xml:space="preserve">, ALTA PENDIENTE </t>
    </r>
  </si>
  <si>
    <t xml:space="preserve">Ingenieria y topografia de campo. </t>
  </si>
  <si>
    <t>Desmonte y corte capa vegetal.</t>
  </si>
  <si>
    <t>M²</t>
  </si>
  <si>
    <t>Corte de material no clasificada con equipo.</t>
  </si>
  <si>
    <t>M³C</t>
  </si>
  <si>
    <t>M³E</t>
  </si>
  <si>
    <t>Relleno para conformar rasante y base del camino</t>
  </si>
  <si>
    <t>3.3.1</t>
  </si>
  <si>
    <t>Suministro material de mina par base y sub-base</t>
  </si>
  <si>
    <t>M³N</t>
  </si>
  <si>
    <t>3.3.2</t>
  </si>
  <si>
    <t>Regado, nivelado y perfiladodo</t>
  </si>
  <si>
    <t>3.3.3</t>
  </si>
  <si>
    <t>Compactado y mojado con equipo</t>
  </si>
  <si>
    <t xml:space="preserve">CONSTRUCCION DE CUNETA ENCACHADA, e=0.20 m L= 400 m  </t>
  </si>
  <si>
    <t>Replanteo y control topográfico.</t>
  </si>
  <si>
    <t xml:space="preserve">Conformación de cunetas y rectificación a mano </t>
  </si>
  <si>
    <t>Compactado de relleno con compactador mecánico. (capas de 20cm)</t>
  </si>
  <si>
    <t>Encache con e=0.20m.</t>
  </si>
  <si>
    <t>ASFALTADO VÍA  DE ACCESO</t>
  </si>
  <si>
    <t>Suministro y colocación de Asfalto e=2" (Incluye Riego de Adherencia)</t>
  </si>
  <si>
    <t>Transporte de Asfalto, Distancia=50 km apróx.</t>
  </si>
  <si>
    <t>M³E*Km</t>
  </si>
  <si>
    <t>SUB TOTAL F</t>
  </si>
  <si>
    <t>G</t>
  </si>
  <si>
    <t>CONSTRUCCIÓN DEPÓSITO REGULADOR H.A. VISTO, CON CAPACIDAD. 1,300 M³ SUPERFICIAL CILÍNDRICO (343,200 GLS).</t>
  </si>
  <si>
    <t xml:space="preserve">Replanteo y Topografía </t>
  </si>
  <si>
    <t>Suministro y colocación sobre pedestales de H. A. de un furgon de 20 pie, como almacen de materiales.</t>
  </si>
  <si>
    <t xml:space="preserve">MOVIMIENTO DE TIERRA </t>
  </si>
  <si>
    <t>Explanación c/equipo.</t>
  </si>
  <si>
    <t>Excavación zapatas, material roca dura, c/equipo</t>
  </si>
  <si>
    <t xml:space="preserve">Suministro material de mina d= 15 km </t>
  </si>
  <si>
    <t>Compactado de relleno, material granular, c/equipo</t>
  </si>
  <si>
    <t>Bote de material inservible con camión (incluye carguío y esparcimiento en botadero) distancia promedio de 4 a 6 km</t>
  </si>
  <si>
    <t>HORMIGON ARMADO  F'c=280 KG/CM² EN:</t>
  </si>
  <si>
    <t xml:space="preserve">Zapata de muros, e=0.60m -  2.51 QQ/M³ ( Inc. Zapata columna C2 )  </t>
  </si>
  <si>
    <t>Zapata columna C1, e=0.60m -  1.70 QQ/M³</t>
  </si>
  <si>
    <t>Losa de fondo, e=0.20m - 2.12 QQ/M³</t>
  </si>
  <si>
    <t>Columna central C1,  (0.55m X 0.55m ) - 5.27 QQ/M³</t>
  </si>
  <si>
    <t>Columna C2, (0.45m X 0.45m  ) - 5.72 QQ/M³</t>
  </si>
  <si>
    <t xml:space="preserve">Zabaleta (Ruedo) H.S., e=0.65m </t>
  </si>
  <si>
    <t>Muros, e=0.35m -  3.17 QQ/M³</t>
  </si>
  <si>
    <t>Vigas, (0.30m X 0.50m ) - 3.43 QQ/M³</t>
  </si>
  <si>
    <t>Losa de techo, e=0.15m - 1.80 QQ/M³</t>
  </si>
  <si>
    <t>Ventilación de techo (Inc. Rejilla malla metálica)</t>
  </si>
  <si>
    <t>Hormigón, e= 0.08m para nivelación fundación, f'c=140Kg/Cm².</t>
  </si>
  <si>
    <t>Vibrado del hormigón</t>
  </si>
  <si>
    <t>TERMINACION DE SUPERFICIE</t>
  </si>
  <si>
    <t>Resane en supeficie interior pulido con mezcla hidrófuga</t>
  </si>
  <si>
    <t>Resane en supeficie exterior con mezcla hidrófuga</t>
  </si>
  <si>
    <t>Fino losa de fondo, pulido con mezcla hidrófuga</t>
  </si>
  <si>
    <t>Fino techo, con mezcla hidrófuga</t>
  </si>
  <si>
    <t>Cantos</t>
  </si>
  <si>
    <t>Zabaleta interior</t>
  </si>
  <si>
    <t>Pintura interior con recubrimiento epóxico de grado sanitario para superficies humedas, color blanco.</t>
  </si>
  <si>
    <t>SUMINISTRO Y DOSIFICACION DE:</t>
  </si>
  <si>
    <t>Aditivo plastificante para hormigones estructurales.</t>
  </si>
  <si>
    <t>Aditivo impermeabilizante para hormigones estructurales.</t>
  </si>
  <si>
    <t>Aditivo impermeabilizante para morteros de resanado.</t>
  </si>
  <si>
    <t>Junta hidrofilica de Bentonita Hidroexpansiva</t>
  </si>
  <si>
    <t>SUMINISTRO Y COLOCACION DE PIEZAS ESPECIALES  ENTRADA, SALIDA, DESAGUE, REBOSE Y BY-PASS EN ACERO SCH-40, CON PROTECCION ANTICORROSIVA.</t>
  </si>
  <si>
    <t>Niple pasamuro Ø12" x 16", platillado en un extremo.</t>
  </si>
  <si>
    <t>Niple pasamuro Ø8" x 16", platillado en un extremo.</t>
  </si>
  <si>
    <t>Niple Ø12" x 24", platillado en un extremo.</t>
  </si>
  <si>
    <t>Niple Ø12" x 6", platillado en un extremo.</t>
  </si>
  <si>
    <t>Codo Ø12" x 90º, platillado en un extremo.</t>
  </si>
  <si>
    <t>Codo Ø8" x 90º, platillado en un extremo.</t>
  </si>
  <si>
    <t>Codo Ø12" x 90º.</t>
  </si>
  <si>
    <t>Codo Ø8" x 90º.</t>
  </si>
  <si>
    <t xml:space="preserve">Tee Ø12" x Ø12". </t>
  </si>
  <si>
    <t xml:space="preserve">Tee Ø8" x Ø8". </t>
  </si>
  <si>
    <t xml:space="preserve">Cruz Ø12" x Ø12". </t>
  </si>
  <si>
    <t>Junta mecanica tipo dresser Ø12".</t>
  </si>
  <si>
    <t xml:space="preserve">Junta mecanica tipo dresser Ø8". </t>
  </si>
  <si>
    <t>Válvula de compuerta Ø12" H.F., platillada.</t>
  </si>
  <si>
    <t>Válvula de compuerta Ø8" H.F., platillada.</t>
  </si>
  <si>
    <t>Tubería acero Ø12" SCH-40.</t>
  </si>
  <si>
    <t>Tubería acero Ø8" SCH-40.</t>
  </si>
  <si>
    <t>Tornillo acero Ø7/8" X 4" c/tuerca y arandela de presión.</t>
  </si>
  <si>
    <t>Tornillo acero Ø3/4" X 3" c/tuerca y arandela de presión.</t>
  </si>
  <si>
    <t>Junta de goma para platillo Ø12"</t>
  </si>
  <si>
    <t>Junta de goma para platillo Ø8"</t>
  </si>
  <si>
    <t>Registro para válvulas By-Pass.</t>
  </si>
  <si>
    <t>Registro para válvulas desagüe y rebose #2.</t>
  </si>
  <si>
    <t>Apoyo en H.S. de VC Ø12" H.F</t>
  </si>
  <si>
    <t>Alquiler equipo y mano de obra soldadura</t>
  </si>
  <si>
    <t xml:space="preserve">ESCALERAS: </t>
  </si>
  <si>
    <t xml:space="preserve">Interior  Acero Inox. (VER DETALLE PLANO) h=6,60m  </t>
  </si>
  <si>
    <t xml:space="preserve">Exterior  H.G. (VER DETALLE PLANO) h=5,75m  </t>
  </si>
  <si>
    <t>Tapa registro acceso en techo tanque en Acero Inox..</t>
  </si>
  <si>
    <t xml:space="preserve">ALQUILER, ARMADO Y DESARME A DE ANDAMIOS Y ENCOFRADOS </t>
  </si>
  <si>
    <r>
      <t xml:space="preserve">Encofrado a todo costo para hormigon visto en vigas losas y muros. </t>
    </r>
    <r>
      <rPr>
        <b/>
        <sz val="8"/>
        <rFont val="Arial"/>
        <family val="2"/>
      </rPr>
      <t>INCLUIR DETALLES Y DESCRIPCION EN LA OFERTA</t>
    </r>
  </si>
  <si>
    <t>Armado y desarme andamios.</t>
  </si>
  <si>
    <t>Meses</t>
  </si>
  <si>
    <t>ALIMENTACION ELECTRICA PRIMARIA 12470/7200V :</t>
  </si>
  <si>
    <t>Poste en H.A.V. 35',  800 DAM (Incl. transporte)</t>
  </si>
  <si>
    <t>Poste en H.A.V. 35',  500 DAM (Incl. transporte)</t>
  </si>
  <si>
    <t>Alambre AAAC #1/0</t>
  </si>
  <si>
    <t>Estructura MT-101</t>
  </si>
  <si>
    <t>Estructura MT-102</t>
  </si>
  <si>
    <t>Estructura MT-104</t>
  </si>
  <si>
    <t>Estructura MT-105</t>
  </si>
  <si>
    <t>Estructura 2HA-100B</t>
  </si>
  <si>
    <t>Estructura PR-204</t>
  </si>
  <si>
    <t>Estructura TR-105 ( Incl. 1 Transf.  Tipo poste @15KVA, Cut-Out y apar- tarrayos)</t>
  </si>
  <si>
    <t>Instalación de postes.</t>
  </si>
  <si>
    <t>Hoyo para postes.</t>
  </si>
  <si>
    <t>Hoyos para vientos.</t>
  </si>
  <si>
    <t>Mano de obra instalación eléctrica MT.</t>
  </si>
  <si>
    <t>ALIMENTACION ELECTRICA SECUNDARIA, 120/240V, 1Ø.</t>
  </si>
  <si>
    <t>11.1</t>
  </si>
  <si>
    <t xml:space="preserve">Alimentador eléctrico desde transformador hasta Main Breaker con (2) conductores THW#4 (Fase) y (1) conductor THW#6 (Neutro) en tubería  PVC e IMC Ø2", Incl. condulet, conectores y soportes de tuberías. </t>
  </si>
  <si>
    <t>11.2</t>
  </si>
  <si>
    <t>Portacontador 100A con Main  Breaker 70 AMP, 120/240V, 1Ø, enclosure  NEMA 3R, Incl. M.O. instalación.</t>
  </si>
  <si>
    <t>Registro RM 15" X 15" X 4" en base poste PP7.</t>
  </si>
  <si>
    <t xml:space="preserve">PINTURA DE  MURAL Y LOGO DEL INAPA </t>
  </si>
  <si>
    <t>LIMPIEZA FINAL</t>
  </si>
  <si>
    <t>SUB-TOTAL G</t>
  </si>
  <si>
    <t>H</t>
  </si>
  <si>
    <t>CONSTRUCCIÓN CASETA DE CLORACIÓN PARA SISTEMA DE CLORACIÓN DE 2,000 LIBRAS.</t>
  </si>
  <si>
    <t>MOVIMIENTO DE TIERRA:</t>
  </si>
  <si>
    <t>Excavación zapatas a mano, material compacto, h=0.85m</t>
  </si>
  <si>
    <t>M³n</t>
  </si>
  <si>
    <t>Bote material c/camión distancia de 4 a 6 km (Incluye caguío y esparcimiento en el botadero)</t>
  </si>
  <si>
    <t>M³e</t>
  </si>
  <si>
    <t>HORMIGÓN ARMADO F'c=210 KG/CM² EN:</t>
  </si>
  <si>
    <t>Zapata de muros, 0.54 QQ/M³</t>
  </si>
  <si>
    <r>
      <t>Zapata de columnas,</t>
    </r>
    <r>
      <rPr>
        <sz val="10"/>
        <color indexed="10"/>
        <rFont val="Arial"/>
        <family val="2"/>
      </rPr>
      <t xml:space="preserve"> </t>
    </r>
    <r>
      <rPr>
        <sz val="10"/>
        <rFont val="Arial"/>
        <family val="2"/>
      </rPr>
      <t>0.74 QQ/M3</t>
    </r>
  </si>
  <si>
    <t>Viga de amarre BNP, 0.20m X 0.20m, 3.55 QQ/M³</t>
  </si>
  <si>
    <t>Viga de amarre SNP, 0.20m X 0.20m,   QQ/M³</t>
  </si>
  <si>
    <t>Columna C1, 0.30m X 0.30m - 5.18 QQ/M³</t>
  </si>
  <si>
    <t>Viga V1, 0.25m X 0.30m, 3.69 QQ/M³</t>
  </si>
  <si>
    <t>Viga V2, 0.25m X 0.30m, 2.67 QQ/M³</t>
  </si>
  <si>
    <t>Losa de fondo, h=0.15m, 0.87 QQ/M³</t>
  </si>
  <si>
    <t>Losa de techo, h=0.12m, 1.48 QQ/M³</t>
  </si>
  <si>
    <t>Hormigón ciclópeo, e= 0.05m para nivelación fundación, f'c=140Kg/Cm².</t>
  </si>
  <si>
    <t>Acera exterior, Ancho=0.80m, e=0.10m</t>
  </si>
  <si>
    <t>MURO BLOQUES DE H.S.</t>
  </si>
  <si>
    <t>B.N.P. de 8".</t>
  </si>
  <si>
    <t>S.N.P. de 8".</t>
  </si>
  <si>
    <t>Calados.</t>
  </si>
  <si>
    <t>TERMINACIÓN DE SUPERFICIE:</t>
  </si>
  <si>
    <t>Pañete Exterior</t>
  </si>
  <si>
    <t>Pañete Interior</t>
  </si>
  <si>
    <t>Pañete Techo</t>
  </si>
  <si>
    <t>Fino de Techo impermeable</t>
  </si>
  <si>
    <t>Fino pulido losa de fondo</t>
  </si>
  <si>
    <t xml:space="preserve">Pintura Acrilica </t>
  </si>
  <si>
    <t>Antepecho de Hormigón simple</t>
  </si>
  <si>
    <t>Zabaleta de techo</t>
  </si>
  <si>
    <t>INSTALACIONES ELÉCTRICAS:</t>
  </si>
  <si>
    <t>Panel distribucion 4C, 120/240V, 2x20A 1" tipo GE.</t>
  </si>
  <si>
    <t xml:space="preserve">Salida cenital </t>
  </si>
  <si>
    <t>Interruptor sencillo, 125V</t>
  </si>
  <si>
    <t>Tomacorriente doble, 125V</t>
  </si>
  <si>
    <t>Lámpara fluorescente 1' x 4' ,2T8-32W</t>
  </si>
  <si>
    <t>Alimentación electrica desde RH a PC.</t>
  </si>
  <si>
    <t>SUMINISTRO E INSTALACIÓN DE SISTEMA DE CLORACIÓN:</t>
  </si>
  <si>
    <t>Dosificador de cloro de aplicación al vacio con rango de 0-100 lb/día., incl. cabezal para montar cilindro, regulador de flujo, manguera 3/8" X 25', inyector difusor, arandela de plomo y llave para montar cabezal.</t>
  </si>
  <si>
    <t xml:space="preserve">Cilindro de cloro-gas con capacidad de 2000 lbs. </t>
  </si>
  <si>
    <t>Filtro cloro</t>
  </si>
  <si>
    <t>Regulador de vacio con capacidad 1,000 lb/dia</t>
  </si>
  <si>
    <t>Bomba dosificadora tipo Booster con potencia de 0.75 hp.</t>
  </si>
  <si>
    <t>Manometro de glicerina 0-20PSI</t>
  </si>
  <si>
    <t xml:space="preserve">Valvulas de cloro PVC Ø1" </t>
  </si>
  <si>
    <t>Mainfold conduccion cloro-gas en PVC SCH-80 Ø1" (Ver especificaciones técnicas)</t>
  </si>
  <si>
    <t>Collarín o clamp Ø12" X Ø1" para acoplamiento de tubería desinfectante a ducto entrada tanque regulador.</t>
  </si>
  <si>
    <t>Báscula para pesado de cilindros</t>
  </si>
  <si>
    <t>Sistema de monovia para manejo cilindros en viga W8X31.</t>
  </si>
  <si>
    <t>Diferencial elevador manual de 2 Tons.</t>
  </si>
  <si>
    <t>Riel soporte cilindro en perfil 3" X 3" x 1/4" y apoyo en rodillos de goma.</t>
  </si>
  <si>
    <t xml:space="preserve">Tubería PVC Ø1" SCH-80 para interconexion con L.I. Ø12" </t>
  </si>
  <si>
    <t xml:space="preserve">Registro para punto interconexion con L.I. Ø12" </t>
  </si>
  <si>
    <t xml:space="preserve">LIMPIEZA FINAL </t>
  </si>
  <si>
    <t>SUB-TOTAL H</t>
  </si>
  <si>
    <t>I</t>
  </si>
  <si>
    <t>CASETA DE UNA (1) HABITACIÓN PARA VIGILANTE</t>
  </si>
  <si>
    <t>REPLANTEO</t>
  </si>
  <si>
    <t>Relleno compactado, material granular, c/equipo</t>
  </si>
  <si>
    <t>HORMIGÓN ARMADO  (F'c=210 KG/CM²) EN:</t>
  </si>
  <si>
    <t>Zapata de muros, h=0.25m - 0.88 qq/m³</t>
  </si>
  <si>
    <t>Viga de amarre BNP, 0.15m X 0.20m, 2.89 qq/m³</t>
  </si>
  <si>
    <t>Viga de amarre SNP, 0.15m X 0.20m, 2.64 qq/m³</t>
  </si>
  <si>
    <t>Losa de piso, h=0.10m,  0.27 qq/m³</t>
  </si>
  <si>
    <t>Losa de techo, h=0.12m, 3.28 qq/m³</t>
  </si>
  <si>
    <t>Columna C1, 0.15m X 0.30m - 4.47 qq/m³</t>
  </si>
  <si>
    <t>Viga Dintel Di2, 0.15m X 0.40m, 3.00 qq/m³</t>
  </si>
  <si>
    <t xml:space="preserve">MUROS DE BLOCK </t>
  </si>
  <si>
    <t xml:space="preserve">B.N.P  DE Ø6" </t>
  </si>
  <si>
    <t xml:space="preserve">S.N.P   DE Ø6"  </t>
  </si>
  <si>
    <t>S.N.P  DE Ø4"</t>
  </si>
  <si>
    <t>Fino de Techo</t>
  </si>
  <si>
    <t>Fino pulido losa de piso</t>
  </si>
  <si>
    <t>Desagüe de techo</t>
  </si>
  <si>
    <t>SUMINISTRO E INSTALACIÓN PUERTAS Y VENTANAS</t>
  </si>
  <si>
    <t xml:space="preserve">Puerta de polimetal, 2.10m X 0.90m , cerradura incluida. </t>
  </si>
  <si>
    <t>Ventana salomonica AA aluminio, color blanco, 0.60m X 0.40m</t>
  </si>
  <si>
    <t>Ventana salomonica AA aluminio, color blanco, 0.80m X 1.20m</t>
  </si>
  <si>
    <t>Rejas de proteccion en H.N. (acabado con Oxiguard dos manos y Epoxiguard dos manos)</t>
  </si>
  <si>
    <t>P²</t>
  </si>
  <si>
    <t>INSTALACIONES SANITARIAS</t>
  </si>
  <si>
    <t>Inodoro sencillo completo</t>
  </si>
  <si>
    <t>Lavamano sencillo completo</t>
  </si>
  <si>
    <t>Ducha</t>
  </si>
  <si>
    <t>Desagüe de piso</t>
  </si>
  <si>
    <t>Tinaco 150 Gls completo</t>
  </si>
  <si>
    <t>Camara de inspeccion</t>
  </si>
  <si>
    <t>Camara Séptica</t>
  </si>
  <si>
    <t>Pozo filtrante  (Ver especificaciones técnicas)</t>
  </si>
  <si>
    <t>INSTALACIONES ELECTRICAS</t>
  </si>
  <si>
    <t>Salida cenital con lámpara explosión proof de LED</t>
  </si>
  <si>
    <t>Salida de pared</t>
  </si>
  <si>
    <t>Salida de tomacorriente doble, 125V, 15A</t>
  </si>
  <si>
    <t>Interruptor sencillo</t>
  </si>
  <si>
    <t>Interruptor doble</t>
  </si>
  <si>
    <t>Panel de breaker 4C, 120/240V</t>
  </si>
  <si>
    <t>ACERA PERIMETRAL</t>
  </si>
  <si>
    <t>SUB TOTAL I</t>
  </si>
  <si>
    <t>J</t>
  </si>
  <si>
    <t>VERJA PERIMETRAL EN MUROS DE BLOQUES DE 6", L=130 M</t>
  </si>
  <si>
    <t>Excavación zapata a mano.</t>
  </si>
  <si>
    <t>Reposición material compactado.</t>
  </si>
  <si>
    <t>Bote material  con camión, distancia de 4 a 6 km (Incluye caguío y esparcimiento en el botadero)</t>
  </si>
  <si>
    <t>M³S</t>
  </si>
  <si>
    <t>HORMIGÓN ARMADO EN:</t>
  </si>
  <si>
    <t>Zapata de muro (0.45m X 0.25m)  - 0.87 qq/cm³ F'c=210 kg/cm²</t>
  </si>
  <si>
    <t>Zapata de columna  (0.60m X 0.60m X 0.25m) - 2.08 qq/cm³ F'c=210 kg/cm²</t>
  </si>
  <si>
    <t>Columna de amarre (0.20m X 0.20m) - 4.36 qq/cm³ F'c=210 kg/cm²</t>
  </si>
  <si>
    <t>Viga de amarre BNP (0.15m X 0.20m) - 3.22 qq/m³ F'c=210 kg/cm²</t>
  </si>
  <si>
    <t>Viga de amarre SNP (0.20m X 0.20m) - 2.45 qq/m³ F'c=210 kg/cm²</t>
  </si>
  <si>
    <t>Viga de apoyo para riel puerta corrediza (0.20m X 0.20m ) - 1.31 qq/cm³ F'c=210 kg/cm²</t>
  </si>
  <si>
    <t>MUROS</t>
  </si>
  <si>
    <t>Bloques de 6"  Ø3/8"@0.60m  SNP violinado.</t>
  </si>
  <si>
    <t>Bloques de 6"  Ø3/8"@0.60m  BNP</t>
  </si>
  <si>
    <t>TERMINACIÓN DE SUPERFICIE</t>
  </si>
  <si>
    <t>Pañete en vigas y columnas.</t>
  </si>
  <si>
    <t>Cantos.</t>
  </si>
  <si>
    <t>PINTURA</t>
  </si>
  <si>
    <t>Primer fresh cement o similar</t>
  </si>
  <si>
    <t>Pintura acrilica calidad superior en vigas y columnas, color azul turqueza. (sin andámios)</t>
  </si>
  <si>
    <t>Suministro y colocación de alambre galvanizado tipo trinchera</t>
  </si>
  <si>
    <t xml:space="preserve">Portón corredizo en canaleta 3/12" y barras 1/2" (Longitud de 4.0 m) incluido motor electrico y botonera de control de acceso para la operación del portón </t>
  </si>
  <si>
    <t>ILUMINACIÓN EXTERIOR</t>
  </si>
  <si>
    <t>Lámpara tipo COBRA 175W HPS, 120/240V, Fotocelda y brazo 6'  incl.. Estructura AP-103.</t>
  </si>
  <si>
    <t>Poste H.A. Pretensado, h=25', CLASE III</t>
  </si>
  <si>
    <t>Registro eléctrico.</t>
  </si>
  <si>
    <t>PA</t>
  </si>
  <si>
    <t>SUB TOTAL J</t>
  </si>
  <si>
    <t>K</t>
  </si>
  <si>
    <t xml:space="preserve">RED DE DISTRIBUCIÓN </t>
  </si>
  <si>
    <t xml:space="preserve">EXCAVACIÒN CON CLASIFICACIÒN V=24,594.96 M³ </t>
  </si>
  <si>
    <t>2.1.1</t>
  </si>
  <si>
    <t>Excavación material material no clasificado c/equipo (40%)</t>
  </si>
  <si>
    <t>2.1.2</t>
  </si>
  <si>
    <t>Excavación material en roca c/equipo (60%) (Incluye extracción)</t>
  </si>
  <si>
    <t>2.1.3</t>
  </si>
  <si>
    <t xml:space="preserve">Nivelación en zanja </t>
  </si>
  <si>
    <t>2.1.4</t>
  </si>
  <si>
    <t>Suministro y colocación asiento de arena</t>
  </si>
  <si>
    <t>2.1.5</t>
  </si>
  <si>
    <t>2.1.6</t>
  </si>
  <si>
    <t xml:space="preserve">Compactación c/compactador mecánico en capas de 0.20m de material de mina y de excavación  </t>
  </si>
  <si>
    <t>2.1.7</t>
  </si>
  <si>
    <t>3</t>
  </si>
  <si>
    <t>3,1</t>
  </si>
  <si>
    <t>De Ø12" PVC SDR-26 C/J.G + 4% por perdida</t>
  </si>
  <si>
    <t>3,2</t>
  </si>
  <si>
    <t>De Ø8"  PVC SDR-26 C/J.G + 3% por perdida</t>
  </si>
  <si>
    <t>3,3</t>
  </si>
  <si>
    <t>De Ø6" PVC SDR-26 C/J.G + 3% por perdida</t>
  </si>
  <si>
    <t>3,4</t>
  </si>
  <si>
    <t>De Ø4" PVC SDR-26 C/J.G + 2% por perdida</t>
  </si>
  <si>
    <t>3,5</t>
  </si>
  <si>
    <t>De Ø3" PVC SDR-26 C/J.G + 2% por perdida</t>
  </si>
  <si>
    <t>4</t>
  </si>
  <si>
    <t>COLOCACION DE TUBERÍA</t>
  </si>
  <si>
    <t>4,1</t>
  </si>
  <si>
    <t xml:space="preserve">De Ø12" PVC SDR-26 C/J.G </t>
  </si>
  <si>
    <t>4,2</t>
  </si>
  <si>
    <t xml:space="preserve">De Ø8" PVC SDR-26 C/J.G </t>
  </si>
  <si>
    <t>4,3</t>
  </si>
  <si>
    <t xml:space="preserve">De Ø6" PVC SDR-26 C/J.G </t>
  </si>
  <si>
    <t>4,4</t>
  </si>
  <si>
    <t xml:space="preserve">De Ø4" PVC SDR-26 C/J.G </t>
  </si>
  <si>
    <t>4,5</t>
  </si>
  <si>
    <t xml:space="preserve">De Ø3" PVC SDR-26 C/J.G </t>
  </si>
  <si>
    <t>SUMINISTRO Y COLOCACIÓN PIEZAS ESPECIALES</t>
  </si>
  <si>
    <t>5,1</t>
  </si>
  <si>
    <t>Codo Ø12" X 90° Acero SCH-80</t>
  </si>
  <si>
    <t>5,2</t>
  </si>
  <si>
    <t>Codo Ø12" X 75° Acero SCH-80</t>
  </si>
  <si>
    <t>5,3</t>
  </si>
  <si>
    <t>Codo Ø12" X 60° Acero SCH-80</t>
  </si>
  <si>
    <t>5,4</t>
  </si>
  <si>
    <t>Codo Ø12" X 45° Acero SCH-80</t>
  </si>
  <si>
    <t>5,5</t>
  </si>
  <si>
    <t>Codo Ø12" X 20° Acero SCH-80</t>
  </si>
  <si>
    <t>5,6</t>
  </si>
  <si>
    <t>Codo Ø12" X 15° Acero SCH-80</t>
  </si>
  <si>
    <t>5,7</t>
  </si>
  <si>
    <t>Codo Ø6" X 90° Acero SCH-80</t>
  </si>
  <si>
    <t>5,8</t>
  </si>
  <si>
    <t>Codo Ø6" X 45° Acero SCH-80</t>
  </si>
  <si>
    <t>5,9</t>
  </si>
  <si>
    <t>Codo Ø6" X 30° Acero SCH-80</t>
  </si>
  <si>
    <t>5,10</t>
  </si>
  <si>
    <t>Codo Ø6" X 20° Acero SCH-80</t>
  </si>
  <si>
    <t>5,11</t>
  </si>
  <si>
    <t>Codo Ø6" X 15° Acero SCH-80</t>
  </si>
  <si>
    <t>5,12</t>
  </si>
  <si>
    <t>Codo Ø4" X 90° PVC SCH-40</t>
  </si>
  <si>
    <t>5,13</t>
  </si>
  <si>
    <t>Codo Ø4" X 45° PVC SCH-40</t>
  </si>
  <si>
    <t>5,14</t>
  </si>
  <si>
    <t>Codo Ø3" X 90° PVC SCH-40</t>
  </si>
  <si>
    <t>5,15</t>
  </si>
  <si>
    <t>Codo Ø3" X 45° PVC SCH-40</t>
  </si>
  <si>
    <t>5,16</t>
  </si>
  <si>
    <t xml:space="preserve">TEE Ø12" X 12" Acero SCH-30 </t>
  </si>
  <si>
    <t>5,17</t>
  </si>
  <si>
    <t>TEE Ø12" X 8" Acero SCH-30</t>
  </si>
  <si>
    <t>5,18</t>
  </si>
  <si>
    <t>TEE Ø12" X 6" Acero SCH-30</t>
  </si>
  <si>
    <t>5,19</t>
  </si>
  <si>
    <t>TEE Ø12" X 4"  Acero SCH-30</t>
  </si>
  <si>
    <t>5,20</t>
  </si>
  <si>
    <t>TEE Ø8" X 8" Acero SCH-40</t>
  </si>
  <si>
    <t>5,21</t>
  </si>
  <si>
    <t>TEE Ø8" X 6" Acero SCH-40</t>
  </si>
  <si>
    <t>5,22</t>
  </si>
  <si>
    <t>TEE Ø8" X 4" Acero SCH-40</t>
  </si>
  <si>
    <t>5,23</t>
  </si>
  <si>
    <t>TEE Ø6" X 6" Acero SCH-40</t>
  </si>
  <si>
    <t>5,24</t>
  </si>
  <si>
    <t>TEE Ø6" X 4" Acero SCH-40</t>
  </si>
  <si>
    <t>5,25</t>
  </si>
  <si>
    <t>TEE Ø6" X 3" Acero SCH-40</t>
  </si>
  <si>
    <t>5,26</t>
  </si>
  <si>
    <t>TEE Ø4" X 4" PVC SCH-40</t>
  </si>
  <si>
    <t>5,27</t>
  </si>
  <si>
    <t>TEE Ø3" X 3" PVC SCH-40</t>
  </si>
  <si>
    <t>5,28</t>
  </si>
  <si>
    <t>Cruz Ø6" X 4" Acero SCH-80</t>
  </si>
  <si>
    <t>5,29</t>
  </si>
  <si>
    <t>Cruz Ø6" X 3" Acero SCH-80</t>
  </si>
  <si>
    <t>5,30</t>
  </si>
  <si>
    <r>
      <t>Cruz Ø4" X 4" PVC</t>
    </r>
    <r>
      <rPr>
        <sz val="11"/>
        <rFont val="Calibri"/>
        <family val="2"/>
      </rPr>
      <t xml:space="preserve"> </t>
    </r>
    <r>
      <rPr>
        <sz val="10"/>
        <rFont val="Arial"/>
        <family val="2"/>
      </rPr>
      <t>SCH-40</t>
    </r>
  </si>
  <si>
    <t>5,31</t>
  </si>
  <si>
    <t>Cruz Ø3" X 3" PVC SCH-40</t>
  </si>
  <si>
    <t>5,32</t>
  </si>
  <si>
    <t>Reducción Ø12" X 8"  Acero SCH-30</t>
  </si>
  <si>
    <t>5,33</t>
  </si>
  <si>
    <t>Reducción Ø12" X 6" Acero SCH-30</t>
  </si>
  <si>
    <t>5,34</t>
  </si>
  <si>
    <t>Reducción Ø8" X 6"  Acero SCH-40</t>
  </si>
  <si>
    <t>5,35</t>
  </si>
  <si>
    <t>Reducción Ø8" X 4"  Acero SCH-40</t>
  </si>
  <si>
    <t>5,36</t>
  </si>
  <si>
    <t>Reducción Ø8" X 3"  Acero SCH-40</t>
  </si>
  <si>
    <t>5,37</t>
  </si>
  <si>
    <t>Reducción Ø6" X 4"  Acero SCH-40</t>
  </si>
  <si>
    <t>5,38</t>
  </si>
  <si>
    <t>Reducción Ø6" X 3" Acero SCH-40</t>
  </si>
  <si>
    <t>5,39</t>
  </si>
  <si>
    <t>Reducción Ø4" X 3"  PVC SCH-40</t>
  </si>
  <si>
    <t>5,40</t>
  </si>
  <si>
    <t>Junta tapón Ø4" Acero SCH-80</t>
  </si>
  <si>
    <t>5,41</t>
  </si>
  <si>
    <t>Junta tapón Ø3" Acero SCH-80</t>
  </si>
  <si>
    <t>5,42</t>
  </si>
  <si>
    <t>SUMINISTRO Y COLOCACIÓN DE:</t>
  </si>
  <si>
    <t>Junta mecánica tipo Dresser de Ø12"</t>
  </si>
  <si>
    <t>Junta mecánica tipo Dresser de Ø8"</t>
  </si>
  <si>
    <t>Junta mecánica tipo Dresser de Ø6"</t>
  </si>
  <si>
    <t>Junta mecánica tipo Dresser de Ø4"</t>
  </si>
  <si>
    <t>Junta mecánica tipo Dresser de Ø3"</t>
  </si>
  <si>
    <t>SUMINISTRO E INSTALACIÒN DE:</t>
  </si>
  <si>
    <t>Hidrante Ø4"</t>
  </si>
  <si>
    <t xml:space="preserve">SUMINISTRO Y COLOCACIÓN DE VÁLVULAS  (VER DETALLE EN PLANOS) </t>
  </si>
  <si>
    <t xml:space="preserve">Válvula de compuerta de Ø4" H.F 150 psi platillada completa  (incluye: cuerpo de la válvula, tornillos 5/8" x 3", junta de goma, niple platillado de ø3 x 12", juntas mecánica tipo Dresser y mano de obra) </t>
  </si>
  <si>
    <t xml:space="preserve">Válvula de compuerta de Ø6" H.F 150 psi platillada completa  (incluye: cuerpo de la válvula, tornillos 5/8" x 3", junta de goma, niple platillado de ø6 x 12", juntas mecánica tipo Dresser, y mano de obra) </t>
  </si>
  <si>
    <t xml:space="preserve">Válvula de compuerta de Ø8" H.F 150 psi platillada completa  (incluye: cuerpo de la válvula, tornillos 5/8" x 3", junta de goma, niple platillado de ø6 x 12", juntas mecánica tipo Dresser, y mano de obra) </t>
  </si>
  <si>
    <t xml:space="preserve">Válvula de compuerta de Ø12" h.f 150 psi platillada completa  (incluye: cuerpo de la válvula, tornillos 5/8" x 3", junta de goma, niple platillado de ø6 x 12", juntas mecánica tipo Dresser, y mano de obra) </t>
  </si>
  <si>
    <t xml:space="preserve">Válvulas reductora de presión Ø2", en tubería ø4" (incluye: cuerpo de la válvula, tornillos 5/8" x 3", junta de goma, niple platillado de ø2 x 12", juntas mecánica tipo Dresser  y mano de obra) </t>
  </si>
  <si>
    <t xml:space="preserve">Válvulas reductora de presión Ø3", en tubería ø6" (incluye: cuerpo de la válvula, tornillos 5/8" x 3", junta de goma, niple platillado de ø3 x 12", juntas mecánica tipo Dresser y mano de obra) </t>
  </si>
  <si>
    <t>Registro para válvulas reductora de presión según detalle</t>
  </si>
  <si>
    <t xml:space="preserve">ACOMETIDAS URBANAS EN POLIETILENO </t>
  </si>
  <si>
    <r>
      <t xml:space="preserve">Urbanas Ø3" X </t>
    </r>
    <r>
      <rPr>
        <sz val="12"/>
        <rFont val="Calibri"/>
        <family val="2"/>
      </rPr>
      <t>½" con medidor</t>
    </r>
  </si>
  <si>
    <t>Urbanas Ø4" X ½" con medidor</t>
  </si>
  <si>
    <t>PRUEBAS HIDROSTÁTICAS</t>
  </si>
  <si>
    <t xml:space="preserve">Señalización, control y seguridad en la obra  (incluye pasarelas, letreros pequeños con base en angulares, postes para cintas refractaria, mechones, barreras de peligro naranja </t>
  </si>
  <si>
    <t xml:space="preserve">Limpieza continua y  final (obreros, camión  y herramientas menores) con tramos de alta pendiente </t>
  </si>
  <si>
    <t>SUB TOTAL K</t>
  </si>
  <si>
    <t>L</t>
  </si>
  <si>
    <t>VARIOS</t>
  </si>
  <si>
    <t>Valla anunciando obra 20' x 10' impresión full color conteniendo logo de INAPA, nombre de proyecto y contratista. Estructura en tubos galvanizados 1 1/2" x 1 1/2" y soportes en tubo cuadrado 4" x 4"</t>
  </si>
  <si>
    <t>Campamento ( incluye alquiler del solar con o sin casa, baños móviles y caseta de materiales)</t>
  </si>
  <si>
    <t>Mes</t>
  </si>
  <si>
    <t>SUB TOTAL L</t>
  </si>
  <si>
    <t>SUB TOTAL GENERAL</t>
  </si>
  <si>
    <t>GASTOS INDIRECTOS</t>
  </si>
  <si>
    <t>Gastos administrativos</t>
  </si>
  <si>
    <t>Honorarios profesionales</t>
  </si>
  <si>
    <t>Seguros, polizas y fianzas</t>
  </si>
  <si>
    <t>Supervision del INAPA</t>
  </si>
  <si>
    <t>Diseño y confección de planos</t>
  </si>
  <si>
    <t>Gastos de transporte</t>
  </si>
  <si>
    <t>Ley 6-86</t>
  </si>
  <si>
    <t>Estudios ( sociales, ambientales, geotecnico, topografico, de calidad, entre otros)</t>
  </si>
  <si>
    <t>Codia</t>
  </si>
  <si>
    <t>Itbis (ley 07-2007)</t>
  </si>
  <si>
    <t>Puesta en marcha y estabilizacion del sistema</t>
  </si>
  <si>
    <t>Imprevistos</t>
  </si>
  <si>
    <t>TOTAL GASTOS INDIRECTOS</t>
  </si>
  <si>
    <t>TOTAL A EJECUTAR</t>
  </si>
  <si>
    <t>TOTAL A CONTRATAR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</si>
</sst>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4" formatCode="_(&quot;$&quot;* #,##0.00_);_(&quot;$&quot;* \(#,##0.00\);_(&quot;$&quot;* &quot;-&quot;??_);_(@_)"/>
    <numFmt numFmtId="43" formatCode="_(* #,##0.00_);_(* \(#,##0.00\);_(* &quot;-&quot;??_);_(@_)"/>
    <numFmt numFmtId="164" formatCode="[$RD$-1C0A]#,##0.00"/>
    <numFmt numFmtId="165" formatCode="#"/>
    <numFmt numFmtId="166" formatCode="&quot;$&quot;#,##0.00;\-&quot;$&quot;#,##0.00"/>
    <numFmt numFmtId="167" formatCode="#,##0.00_ ;\-#,##0.00\ "/>
    <numFmt numFmtId="168" formatCode="&quot;RD$&quot;#,##0.00"/>
    <numFmt numFmtId="169" formatCode="General_)"/>
    <numFmt numFmtId="170" formatCode="0.0"/>
    <numFmt numFmtId="171" formatCode="#,##0.00;[Red]#,##0.00"/>
    <numFmt numFmtId="172" formatCode="#,##0;\-#,##0"/>
    <numFmt numFmtId="173" formatCode="#,##0.0;\-#,##0.0"/>
    <numFmt numFmtId="174" formatCode="0.00;[Red]0.00"/>
    <numFmt numFmtId="175" formatCode="#,##0.0\ _€;\-#,##0.0\ _€"/>
    <numFmt numFmtId="176" formatCode="#.00"/>
    <numFmt numFmtId="177" formatCode="#,##0.0_ ;\-#,##0.0\ "/>
    <numFmt numFmtId="178" formatCode="0.0%"/>
    <numFmt numFmtId="179" formatCode="#,##0.0_);\(#,##0.0\)"/>
    <numFmt numFmtId="180" formatCode="#,##0.0;[Red]#,##0.0"/>
    <numFmt numFmtId="181" formatCode="0;[Red]0"/>
    <numFmt numFmtId="182" formatCode="0.0;[Red]0.0"/>
    <numFmt numFmtId="183" formatCode="0.00_)"/>
    <numFmt numFmtId="184" formatCode="0.0_)"/>
    <numFmt numFmtId="185" formatCode="0_)"/>
    <numFmt numFmtId="186" formatCode="_(* #,##0.0_);_(* \(#,##0.0\);_(* &quot;-&quot;??_);_(@_)"/>
    <numFmt numFmtId="187" formatCode="_-* #,##0.00_-;\-* #,##0.00_-;_-* &quot;-&quot;??_-;_-@_-"/>
  </numFmts>
  <fonts count="33">
    <font>
      <sz val="10"/>
      <name val="Arial"/>
      <family val="2"/>
    </font>
    <font>
      <sz val="10"/>
      <color theme="1"/>
      <name val="arial"/>
      <family val="2"/>
    </font>
    <font>
      <sz val="10"/>
      <color rgb="FFFF0000"/>
      <name val="arial"/>
      <family val="2"/>
    </font>
    <font>
      <b/>
      <sz val="10"/>
      <color theme="1"/>
      <name val="arial"/>
      <family val="2"/>
    </font>
    <font>
      <sz val="10"/>
      <name val="Arial"/>
      <family val="2"/>
    </font>
    <font>
      <b/>
      <sz val="11"/>
      <color indexed="63"/>
      <name val="Arial"/>
      <family val="2"/>
    </font>
    <font>
      <b/>
      <sz val="10"/>
      <name val="Arial"/>
      <family val="2"/>
    </font>
    <font>
      <b/>
      <sz val="10"/>
      <color indexed="10"/>
      <name val="Arial"/>
      <family val="2"/>
    </font>
    <font>
      <sz val="10"/>
      <color indexed="10"/>
      <name val="Arial"/>
      <family val="2"/>
    </font>
    <font>
      <vertAlign val="superscript"/>
      <sz val="10"/>
      <name val="Arial"/>
      <family val="2"/>
    </font>
    <font>
      <b/>
      <sz val="9"/>
      <name val="Arial"/>
      <family val="2"/>
    </font>
    <font>
      <sz val="9"/>
      <name val="Arial"/>
      <family val="2"/>
    </font>
    <font>
      <sz val="12"/>
      <name val="Courier"/>
      <family val="3"/>
    </font>
    <font>
      <sz val="10"/>
      <color indexed="8"/>
      <name val="Arial"/>
      <family val="2"/>
    </font>
    <font>
      <b/>
      <sz val="10"/>
      <color indexed="8"/>
      <name val="Arial"/>
      <family val="2"/>
    </font>
    <font>
      <b/>
      <sz val="10"/>
      <name val="Calibri"/>
      <family val="2"/>
    </font>
    <font>
      <sz val="10"/>
      <name val="Calibri"/>
      <family val="2"/>
    </font>
    <font>
      <sz val="10"/>
      <color indexed="63"/>
      <name val="Arial"/>
      <family val="2"/>
    </font>
    <font>
      <sz val="10"/>
      <color indexed="23"/>
      <name val="Arial"/>
      <family val="2"/>
    </font>
    <font>
      <sz val="12"/>
      <name val="Arial"/>
      <family val="2"/>
    </font>
    <font>
      <b/>
      <vertAlign val="superscript"/>
      <sz val="10"/>
      <name val="Arial"/>
      <family val="2"/>
    </font>
    <font>
      <sz val="8"/>
      <name val="Arial"/>
      <family val="2"/>
    </font>
    <font>
      <sz val="10"/>
      <color rgb="FF000000"/>
      <name val="Arial"/>
      <family val="2"/>
    </font>
    <font>
      <b/>
      <sz val="12"/>
      <color indexed="8"/>
      <name val="Arial"/>
      <family val="2"/>
    </font>
    <font>
      <sz val="12"/>
      <color indexed="8"/>
      <name val="Calibri"/>
      <family val="2"/>
    </font>
    <font>
      <b/>
      <sz val="8"/>
      <name val="Arial"/>
      <family val="2"/>
    </font>
    <font>
      <sz val="10"/>
      <name val="Gill Sans"/>
      <family val="2"/>
    </font>
    <font>
      <sz val="10"/>
      <color rgb="FFFF0000"/>
      <name val="Gill Sans"/>
      <family val="2"/>
    </font>
    <font>
      <b/>
      <sz val="10"/>
      <name val="Times New Roman"/>
      <family val="1"/>
    </font>
    <font>
      <b/>
      <sz val="10"/>
      <color rgb="FFFF0000"/>
      <name val="Arial"/>
      <family val="2"/>
    </font>
    <font>
      <sz val="11"/>
      <name val="Calibri"/>
      <family val="2"/>
    </font>
    <font>
      <sz val="12"/>
      <name val="Calibri"/>
      <family val="2"/>
    </font>
    <font>
      <b/>
      <sz val="10"/>
      <color indexed="23"/>
      <name val="Arial"/>
      <family val="2"/>
    </font>
  </fonts>
  <fills count="7">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indexed="9"/>
        <bgColor indexed="8"/>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31">
    <xf numFmtId="0" fontId="0" fillId="0" borderId="0"/>
    <xf numFmtId="0" fontId="4" fillId="0" borderId="0"/>
    <xf numFmtId="43" fontId="4" fillId="0" borderId="0" applyFont="0" applyFill="0" applyBorder="0" applyAlignment="0" applyProtection="0"/>
    <xf numFmtId="0" fontId="4" fillId="0" borderId="0"/>
    <xf numFmtId="166" fontId="4" fillId="0" borderId="0" applyFont="0" applyFill="0" applyBorder="0" applyAlignment="0" applyProtection="0"/>
    <xf numFmtId="39" fontId="12"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176" fontId="4" fillId="0" borderId="0" applyFont="0" applyFill="0" applyBorder="0" applyAlignment="0" applyProtection="0"/>
    <xf numFmtId="43" fontId="4" fillId="0" borderId="0" applyFont="0" applyFill="0" applyBorder="0" applyAlignment="0" applyProtection="0"/>
    <xf numFmtId="39" fontId="12" fillId="0" borderId="0"/>
    <xf numFmtId="39" fontId="12" fillId="0" borderId="0"/>
    <xf numFmtId="178" fontId="19" fillId="0" borderId="0"/>
    <xf numFmtId="39" fontId="12"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183" fontId="19"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87" fontId="4" fillId="0" borderId="0" applyFont="0" applyFill="0" applyBorder="0" applyAlignment="0" applyProtection="0"/>
  </cellStyleXfs>
  <cellXfs count="471">
    <xf numFmtId="0" fontId="0" fillId="0" borderId="0" xfId="0"/>
    <xf numFmtId="0" fontId="6" fillId="0" borderId="0" xfId="0" applyFont="1" applyFill="1" applyAlignment="1">
      <alignment vertical="top" wrapText="1"/>
    </xf>
    <xf numFmtId="0" fontId="6" fillId="2" borderId="0" xfId="0" applyFont="1" applyFill="1" applyBorder="1" applyAlignment="1" applyProtection="1">
      <alignment horizontal="center" vertical="top"/>
      <protection locked="0"/>
    </xf>
    <xf numFmtId="43" fontId="7" fillId="2" borderId="0" xfId="2" applyFont="1" applyFill="1" applyBorder="1" applyAlignment="1" applyProtection="1">
      <alignment horizontal="center" vertical="top"/>
      <protection locked="0"/>
    </xf>
    <xf numFmtId="0" fontId="4" fillId="2" borderId="0" xfId="0" quotePrefix="1" applyFont="1" applyFill="1" applyBorder="1" applyAlignment="1" applyProtection="1">
      <alignment horizontal="left" vertical="top"/>
      <protection locked="0"/>
    </xf>
    <xf numFmtId="0" fontId="4" fillId="2" borderId="0" xfId="0" applyFont="1" applyFill="1" applyBorder="1" applyAlignment="1" applyProtection="1">
      <alignment vertical="top"/>
      <protection locked="0"/>
    </xf>
    <xf numFmtId="4" fontId="4" fillId="2" borderId="0" xfId="0" applyNumberFormat="1" applyFont="1" applyFill="1" applyBorder="1" applyAlignment="1" applyProtection="1">
      <alignment vertical="top"/>
      <protection locked="0"/>
    </xf>
    <xf numFmtId="43" fontId="8" fillId="2" borderId="0" xfId="2" applyFont="1" applyFill="1" applyBorder="1" applyAlignment="1" applyProtection="1">
      <alignment horizontal="center" vertical="top"/>
      <protection locked="0"/>
    </xf>
    <xf numFmtId="0" fontId="0" fillId="0" borderId="0" xfId="0" applyAlignment="1">
      <alignment vertical="top"/>
    </xf>
    <xf numFmtId="0" fontId="4" fillId="2" borderId="0" xfId="0" applyFont="1" applyFill="1" applyBorder="1" applyAlignment="1" applyProtection="1">
      <alignment horizontal="left" vertical="top" wrapText="1"/>
      <protection locked="0"/>
    </xf>
    <xf numFmtId="0" fontId="4" fillId="2" borderId="0" xfId="0" quotePrefix="1"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protection locked="0"/>
    </xf>
    <xf numFmtId="4" fontId="4" fillId="2" borderId="0" xfId="0" quotePrefix="1" applyNumberFormat="1" applyFont="1" applyFill="1" applyBorder="1" applyAlignment="1" applyProtection="1">
      <alignment vertical="top"/>
      <protection locked="0"/>
    </xf>
    <xf numFmtId="43" fontId="4" fillId="2" borderId="0" xfId="2" applyFont="1" applyFill="1" applyAlignment="1" applyProtection="1">
      <alignment horizontal="center" vertical="top" wrapText="1"/>
      <protection locked="0"/>
    </xf>
    <xf numFmtId="0" fontId="6" fillId="2" borderId="0" xfId="0" applyFont="1" applyFill="1" applyAlignment="1" applyProtection="1">
      <alignment vertical="top" wrapText="1"/>
      <protection locked="0"/>
    </xf>
    <xf numFmtId="0" fontId="10" fillId="2" borderId="1" xfId="0" applyFont="1" applyFill="1" applyBorder="1" applyAlignment="1" applyProtection="1">
      <alignment horizontal="center" vertical="center"/>
      <protection locked="0"/>
    </xf>
    <xf numFmtId="4" fontId="10" fillId="2" borderId="1" xfId="0" applyNumberFormat="1" applyFont="1" applyFill="1" applyBorder="1" applyAlignment="1" applyProtection="1">
      <alignment horizontal="center" vertical="center"/>
      <protection locked="0"/>
    </xf>
    <xf numFmtId="43" fontId="10" fillId="2" borderId="1" xfId="2" applyFont="1" applyFill="1" applyBorder="1" applyAlignment="1" applyProtection="1">
      <alignment horizontal="center" vertical="center"/>
      <protection locked="0"/>
    </xf>
    <xf numFmtId="0" fontId="11" fillId="0" borderId="0" xfId="0" applyFont="1" applyFill="1" applyAlignment="1">
      <alignment vertical="center"/>
    </xf>
    <xf numFmtId="0" fontId="0" fillId="2" borderId="2" xfId="0" applyFill="1" applyBorder="1" applyAlignment="1" applyProtection="1">
      <alignment horizontal="center" vertical="center"/>
      <protection locked="0"/>
    </xf>
    <xf numFmtId="0" fontId="0" fillId="2" borderId="2" xfId="0" applyFill="1" applyBorder="1" applyAlignment="1" applyProtection="1">
      <alignment vertical="center"/>
      <protection locked="0"/>
    </xf>
    <xf numFmtId="0" fontId="0" fillId="2" borderId="2" xfId="0" applyFill="1" applyBorder="1" applyAlignment="1" applyProtection="1">
      <alignment vertical="center"/>
    </xf>
    <xf numFmtId="0" fontId="0" fillId="0" borderId="0" xfId="0" applyFill="1" applyAlignment="1">
      <alignment vertical="center"/>
    </xf>
    <xf numFmtId="0" fontId="6" fillId="0" borderId="3" xfId="0" applyFont="1" applyFill="1" applyBorder="1" applyAlignment="1" applyProtection="1">
      <alignment horizontal="center" vertical="center"/>
    </xf>
    <xf numFmtId="164" fontId="6" fillId="2" borderId="3" xfId="0" applyNumberFormat="1" applyFont="1" applyFill="1" applyBorder="1" applyAlignment="1" applyProtection="1">
      <alignment horizontal="left" vertical="center" wrapText="1"/>
    </xf>
    <xf numFmtId="4" fontId="4" fillId="2" borderId="3" xfId="0" applyNumberFormat="1" applyFont="1" applyFill="1" applyBorder="1" applyAlignment="1" applyProtection="1">
      <alignment horizontal="right" vertical="center" wrapText="1"/>
    </xf>
    <xf numFmtId="165" fontId="4" fillId="2" borderId="4" xfId="0" applyNumberFormat="1" applyFont="1" applyFill="1" applyBorder="1" applyAlignment="1" applyProtection="1">
      <alignment horizontal="center" vertical="center"/>
    </xf>
    <xf numFmtId="4" fontId="8" fillId="2" borderId="3" xfId="3" applyNumberFormat="1" applyFont="1" applyFill="1" applyBorder="1" applyAlignment="1" applyProtection="1">
      <alignment horizontal="right" vertical="center" wrapText="1"/>
    </xf>
    <xf numFmtId="167" fontId="4" fillId="2" borderId="3" xfId="4" applyNumberFormat="1" applyFont="1" applyFill="1" applyBorder="1" applyAlignment="1" applyProtection="1">
      <alignment horizontal="right" vertical="center" wrapText="1"/>
    </xf>
    <xf numFmtId="0" fontId="4" fillId="2" borderId="3" xfId="0" applyFont="1" applyFill="1" applyBorder="1" applyAlignment="1" applyProtection="1">
      <alignment horizontal="center" vertical="center"/>
    </xf>
    <xf numFmtId="0" fontId="4" fillId="2" borderId="3" xfId="0" applyNumberFormat="1" applyFont="1" applyFill="1" applyBorder="1" applyAlignment="1" applyProtection="1">
      <alignment horizontal="left" vertical="center" wrapText="1"/>
    </xf>
    <xf numFmtId="4" fontId="4" fillId="2" borderId="3" xfId="0" applyNumberFormat="1" applyFont="1" applyFill="1" applyBorder="1" applyAlignment="1" applyProtection="1">
      <alignment horizontal="right" vertical="center" wrapText="1"/>
      <protection locked="0"/>
    </xf>
    <xf numFmtId="43" fontId="4" fillId="2" borderId="3" xfId="2" applyFont="1" applyFill="1" applyBorder="1" applyAlignment="1" applyProtection="1">
      <alignment horizontal="right" vertical="center" wrapText="1"/>
    </xf>
    <xf numFmtId="2" fontId="13" fillId="3" borderId="3" xfId="5" applyNumberFormat="1" applyFont="1" applyFill="1" applyBorder="1" applyAlignment="1" applyProtection="1">
      <alignment horizontal="center" vertical="center"/>
    </xf>
    <xf numFmtId="39" fontId="14" fillId="3" borderId="3" xfId="5" applyFont="1" applyFill="1" applyBorder="1" applyAlignment="1" applyProtection="1">
      <alignment horizontal="center" vertical="center"/>
    </xf>
    <xf numFmtId="4" fontId="13" fillId="3" borderId="3" xfId="5" applyNumberFormat="1" applyFont="1" applyFill="1" applyBorder="1" applyAlignment="1" applyProtection="1">
      <alignment vertical="center"/>
    </xf>
    <xf numFmtId="39" fontId="13" fillId="3" borderId="3" xfId="5" applyFont="1" applyFill="1" applyBorder="1" applyAlignment="1" applyProtection="1">
      <alignment horizontal="center" vertical="center"/>
    </xf>
    <xf numFmtId="167" fontId="8" fillId="3" borderId="3" xfId="6" applyNumberFormat="1" applyFont="1" applyFill="1" applyBorder="1" applyAlignment="1" applyProtection="1">
      <alignment horizontal="right" vertical="center"/>
      <protection locked="0"/>
    </xf>
    <xf numFmtId="43" fontId="7" fillId="3" borderId="3" xfId="2" applyFont="1" applyFill="1" applyBorder="1" applyAlignment="1" applyProtection="1">
      <alignment horizontal="right" vertical="center"/>
    </xf>
    <xf numFmtId="0" fontId="0" fillId="3" borderId="0" xfId="0" applyFill="1" applyAlignment="1">
      <alignment vertical="center"/>
    </xf>
    <xf numFmtId="0" fontId="0" fillId="2" borderId="3" xfId="0" applyFill="1" applyBorder="1" applyAlignment="1" applyProtection="1">
      <alignment horizontal="center" vertical="center"/>
    </xf>
    <xf numFmtId="0" fontId="0" fillId="2" borderId="3" xfId="0" applyFill="1" applyBorder="1" applyAlignment="1" applyProtection="1">
      <alignment vertical="center"/>
    </xf>
    <xf numFmtId="0" fontId="0" fillId="2" borderId="3" xfId="0" applyFill="1" applyBorder="1" applyAlignment="1" applyProtection="1">
      <alignment vertical="center"/>
      <protection locked="0"/>
    </xf>
    <xf numFmtId="0" fontId="6" fillId="0" borderId="3" xfId="5" applyNumberFormat="1" applyFont="1" applyFill="1" applyBorder="1" applyAlignment="1" applyProtection="1">
      <alignment horizontal="center" vertical="center"/>
    </xf>
    <xf numFmtId="0" fontId="6" fillId="0" borderId="3" xfId="5" quotePrefix="1" applyNumberFormat="1" applyFont="1" applyFill="1" applyBorder="1" applyAlignment="1" applyProtection="1">
      <alignment vertical="center" wrapText="1"/>
    </xf>
    <xf numFmtId="2" fontId="4" fillId="0" borderId="3" xfId="5" applyNumberFormat="1" applyFont="1" applyFill="1" applyBorder="1" applyAlignment="1" applyProtection="1">
      <alignment horizontal="right" vertical="center"/>
    </xf>
    <xf numFmtId="4" fontId="4" fillId="0" borderId="3" xfId="5" applyNumberFormat="1" applyFont="1" applyFill="1" applyBorder="1" applyAlignment="1" applyProtection="1">
      <alignment horizontal="center" vertical="center"/>
    </xf>
    <xf numFmtId="168" fontId="8" fillId="0" borderId="3" xfId="7" applyNumberFormat="1" applyFont="1" applyFill="1" applyBorder="1" applyAlignment="1" applyProtection="1">
      <alignment vertical="center"/>
      <protection locked="0"/>
    </xf>
    <xf numFmtId="0" fontId="4" fillId="0" borderId="3" xfId="8" applyNumberFormat="1" applyFont="1" applyFill="1" applyBorder="1" applyAlignment="1" applyProtection="1">
      <alignment horizontal="center" vertical="center"/>
    </xf>
    <xf numFmtId="0" fontId="4" fillId="0" borderId="3" xfId="8" applyFont="1" applyFill="1" applyBorder="1" applyAlignment="1" applyProtection="1">
      <alignment vertical="center"/>
    </xf>
    <xf numFmtId="2" fontId="4" fillId="0" borderId="3" xfId="8" applyNumberFormat="1" applyFont="1" applyFill="1" applyBorder="1" applyAlignment="1" applyProtection="1">
      <alignment vertical="center"/>
    </xf>
    <xf numFmtId="2" fontId="8" fillId="0" borderId="3" xfId="8" applyNumberFormat="1" applyFont="1" applyFill="1" applyBorder="1" applyAlignment="1" applyProtection="1">
      <alignment vertical="center"/>
      <protection locked="0"/>
    </xf>
    <xf numFmtId="0" fontId="6" fillId="2" borderId="3" xfId="5" applyNumberFormat="1" applyFont="1" applyFill="1" applyBorder="1" applyAlignment="1" applyProtection="1">
      <alignment horizontal="center" vertical="center"/>
    </xf>
    <xf numFmtId="0" fontId="6" fillId="2" borderId="3" xfId="5" applyNumberFormat="1" applyFont="1" applyFill="1" applyBorder="1" applyAlignment="1" applyProtection="1">
      <alignment vertical="center"/>
    </xf>
    <xf numFmtId="2" fontId="4" fillId="2" borderId="3" xfId="5" applyNumberFormat="1" applyFont="1" applyFill="1" applyBorder="1" applyAlignment="1" applyProtection="1">
      <alignment vertical="center"/>
    </xf>
    <xf numFmtId="4" fontId="4" fillId="2" borderId="3" xfId="5" applyNumberFormat="1" applyFont="1" applyFill="1" applyBorder="1" applyAlignment="1" applyProtection="1">
      <alignment horizontal="center" vertical="center"/>
    </xf>
    <xf numFmtId="43" fontId="8" fillId="2" borderId="3" xfId="7" applyFont="1" applyFill="1" applyBorder="1" applyAlignment="1" applyProtection="1">
      <alignment vertical="center"/>
      <protection locked="0"/>
    </xf>
    <xf numFmtId="0" fontId="4" fillId="2" borderId="3" xfId="5" applyNumberFormat="1" applyFont="1" applyFill="1" applyBorder="1" applyAlignment="1" applyProtection="1">
      <alignment horizontal="center" vertical="center"/>
    </xf>
    <xf numFmtId="0" fontId="4" fillId="2" borderId="3" xfId="5" applyNumberFormat="1" applyFont="1" applyFill="1" applyBorder="1" applyAlignment="1" applyProtection="1">
      <alignment vertical="center" wrapText="1"/>
    </xf>
    <xf numFmtId="4" fontId="4" fillId="2" borderId="3" xfId="5" applyNumberFormat="1" applyFont="1" applyFill="1" applyBorder="1" applyAlignment="1" applyProtection="1">
      <alignment horizontal="right" vertical="center"/>
    </xf>
    <xf numFmtId="0" fontId="4" fillId="4" borderId="3" xfId="5" applyNumberFormat="1" applyFont="1" applyFill="1" applyBorder="1" applyAlignment="1" applyProtection="1">
      <alignment horizontal="center" vertical="center"/>
    </xf>
    <xf numFmtId="0" fontId="4" fillId="2" borderId="3" xfId="5" applyNumberFormat="1" applyFont="1" applyFill="1" applyBorder="1" applyAlignment="1" applyProtection="1">
      <alignment vertical="center"/>
    </xf>
    <xf numFmtId="2" fontId="4" fillId="2" borderId="3" xfId="5" applyNumberFormat="1" applyFont="1" applyFill="1" applyBorder="1" applyAlignment="1" applyProtection="1">
      <alignment horizontal="right" vertical="center"/>
    </xf>
    <xf numFmtId="2" fontId="4" fillId="2" borderId="3" xfId="7" applyNumberFormat="1" applyFont="1" applyFill="1" applyBorder="1" applyAlignment="1" applyProtection="1">
      <alignment vertical="center"/>
    </xf>
    <xf numFmtId="169" fontId="13" fillId="2" borderId="3" xfId="0" applyNumberFormat="1" applyFont="1" applyFill="1" applyBorder="1" applyAlignment="1" applyProtection="1">
      <alignment horizontal="center" vertical="center"/>
    </xf>
    <xf numFmtId="170" fontId="4" fillId="2" borderId="3" xfId="5" applyNumberFormat="1" applyFont="1" applyFill="1" applyBorder="1" applyAlignment="1" applyProtection="1">
      <alignment horizontal="center" vertical="center"/>
    </xf>
    <xf numFmtId="171" fontId="4" fillId="4" borderId="3" xfId="9" applyNumberFormat="1" applyFill="1" applyBorder="1" applyAlignment="1" applyProtection="1">
      <alignment vertical="center" wrapText="1"/>
    </xf>
    <xf numFmtId="169" fontId="4" fillId="2" borderId="3" xfId="0" applyNumberFormat="1" applyFont="1" applyFill="1" applyBorder="1" applyAlignment="1" applyProtection="1">
      <alignment horizontal="center" vertical="center"/>
    </xf>
    <xf numFmtId="43" fontId="4" fillId="2" borderId="3" xfId="7" applyFont="1" applyFill="1" applyBorder="1" applyAlignment="1" applyProtection="1">
      <alignment horizontal="right" vertical="center" wrapText="1"/>
      <protection locked="0"/>
    </xf>
    <xf numFmtId="172" fontId="14" fillId="2" borderId="3" xfId="0" applyNumberFormat="1" applyFont="1" applyFill="1" applyBorder="1" applyAlignment="1" applyProtection="1">
      <alignment horizontal="center" vertical="center" wrapText="1"/>
    </xf>
    <xf numFmtId="0" fontId="6" fillId="0" borderId="3" xfId="0" applyFont="1" applyBorder="1" applyAlignment="1" applyProtection="1">
      <alignment vertical="center" wrapText="1"/>
    </xf>
    <xf numFmtId="4" fontId="4" fillId="0" borderId="3" xfId="5" applyNumberFormat="1" applyFont="1" applyBorder="1" applyAlignment="1" applyProtection="1">
      <alignment horizontal="right" vertical="center"/>
    </xf>
    <xf numFmtId="169" fontId="4" fillId="0" borderId="3" xfId="0" applyNumberFormat="1" applyFont="1" applyBorder="1" applyAlignment="1" applyProtection="1">
      <alignment horizontal="center" vertical="center"/>
    </xf>
    <xf numFmtId="43" fontId="4" fillId="4" borderId="3" xfId="7" applyFont="1" applyFill="1" applyBorder="1" applyAlignment="1" applyProtection="1">
      <alignment horizontal="right" vertical="center" wrapText="1"/>
      <protection locked="0"/>
    </xf>
    <xf numFmtId="39" fontId="4" fillId="0" borderId="3" xfId="0" applyNumberFormat="1" applyFont="1" applyBorder="1" applyAlignment="1" applyProtection="1">
      <alignment horizontal="left" vertical="center" wrapText="1"/>
    </xf>
    <xf numFmtId="39" fontId="6" fillId="0" borderId="3" xfId="0" applyNumberFormat="1" applyFont="1" applyBorder="1" applyAlignment="1" applyProtection="1">
      <alignment horizontal="left" vertical="center" wrapText="1"/>
    </xf>
    <xf numFmtId="4" fontId="4" fillId="0" borderId="3" xfId="0" applyNumberFormat="1" applyFont="1" applyBorder="1" applyAlignment="1" applyProtection="1">
      <alignment vertical="center"/>
    </xf>
    <xf numFmtId="4" fontId="4" fillId="0" borderId="3" xfId="5" applyNumberFormat="1" applyFont="1" applyBorder="1" applyAlignment="1" applyProtection="1">
      <alignment horizontal="center" vertical="center"/>
    </xf>
    <xf numFmtId="4" fontId="4" fillId="0" borderId="3" xfId="0" applyNumberFormat="1" applyFont="1" applyBorder="1" applyAlignment="1" applyProtection="1">
      <alignment vertical="center"/>
      <protection locked="0"/>
    </xf>
    <xf numFmtId="173" fontId="4" fillId="2" borderId="3" xfId="0" applyNumberFormat="1" applyFont="1" applyFill="1" applyBorder="1" applyAlignment="1" applyProtection="1">
      <alignment horizontal="center" vertical="center" wrapText="1"/>
    </xf>
    <xf numFmtId="0" fontId="4" fillId="0" borderId="3" xfId="0" applyFont="1" applyBorder="1" applyAlignment="1" applyProtection="1">
      <alignment vertical="center"/>
    </xf>
    <xf numFmtId="2" fontId="4" fillId="0" borderId="3" xfId="7" applyNumberFormat="1" applyFont="1" applyFill="1" applyBorder="1" applyAlignment="1" applyProtection="1">
      <alignment vertical="center"/>
    </xf>
    <xf numFmtId="4" fontId="4" fillId="0" borderId="3" xfId="0" applyNumberFormat="1" applyFont="1" applyBorder="1" applyAlignment="1" applyProtection="1">
      <alignment horizontal="center" vertical="center"/>
    </xf>
    <xf numFmtId="0" fontId="6" fillId="2" borderId="3" xfId="0" applyFont="1" applyFill="1" applyBorder="1" applyAlignment="1" applyProtection="1">
      <alignment horizontal="center" vertical="center"/>
    </xf>
    <xf numFmtId="0" fontId="7" fillId="2" borderId="3" xfId="0" applyFont="1" applyFill="1" applyBorder="1" applyAlignment="1" applyProtection="1">
      <alignment horizontal="justify" vertical="center"/>
    </xf>
    <xf numFmtId="4" fontId="4" fillId="2" borderId="3" xfId="0" applyNumberFormat="1" applyFont="1" applyFill="1" applyBorder="1" applyAlignment="1" applyProtection="1">
      <alignment vertical="center"/>
    </xf>
    <xf numFmtId="0" fontId="4" fillId="2" borderId="3" xfId="0" applyFont="1" applyFill="1" applyBorder="1" applyAlignment="1" applyProtection="1">
      <alignment vertical="center"/>
    </xf>
    <xf numFmtId="4" fontId="8" fillId="2" borderId="3" xfId="0" applyNumberFormat="1" applyFont="1" applyFill="1" applyBorder="1" applyAlignment="1" applyProtection="1">
      <alignment vertical="center"/>
      <protection locked="0"/>
    </xf>
    <xf numFmtId="0" fontId="14" fillId="3" borderId="5" xfId="5" quotePrefix="1" applyNumberFormat="1" applyFont="1" applyFill="1" applyBorder="1" applyAlignment="1" applyProtection="1">
      <alignment horizontal="center" vertical="center" wrapText="1"/>
    </xf>
    <xf numFmtId="0" fontId="14" fillId="3" borderId="5" xfId="5" quotePrefix="1" applyNumberFormat="1" applyFont="1" applyFill="1" applyBorder="1" applyAlignment="1" applyProtection="1">
      <alignment vertical="center" wrapText="1"/>
    </xf>
    <xf numFmtId="43" fontId="7" fillId="3" borderId="5" xfId="7" quotePrefix="1" applyFont="1" applyFill="1" applyBorder="1" applyAlignment="1" applyProtection="1">
      <alignment vertical="center" wrapText="1"/>
      <protection locked="0"/>
    </xf>
    <xf numFmtId="43" fontId="7" fillId="3" borderId="5" xfId="2" quotePrefix="1" applyFont="1" applyFill="1" applyBorder="1" applyAlignment="1" applyProtection="1">
      <alignment vertical="center" wrapText="1"/>
    </xf>
    <xf numFmtId="0" fontId="4" fillId="2" borderId="3" xfId="0" applyFont="1" applyFill="1" applyBorder="1" applyAlignment="1" applyProtection="1">
      <alignment vertical="center" wrapText="1"/>
    </xf>
    <xf numFmtId="173" fontId="13" fillId="2" borderId="3" xfId="0" applyNumberFormat="1" applyFont="1" applyFill="1" applyBorder="1" applyAlignment="1" applyProtection="1">
      <alignment horizontal="center" vertical="center" wrapText="1"/>
    </xf>
    <xf numFmtId="4" fontId="13" fillId="2" borderId="3" xfId="0" applyNumberFormat="1" applyFont="1" applyFill="1" applyBorder="1" applyAlignment="1" applyProtection="1">
      <alignment vertical="center"/>
    </xf>
    <xf numFmtId="0" fontId="6" fillId="2" borderId="3" xfId="0" applyFont="1" applyFill="1" applyBorder="1" applyAlignment="1" applyProtection="1">
      <alignment horizontal="left" vertical="center"/>
    </xf>
    <xf numFmtId="174" fontId="4" fillId="2" borderId="3" xfId="0" applyNumberFormat="1" applyFont="1" applyFill="1" applyBorder="1" applyAlignment="1" applyProtection="1">
      <alignment horizontal="right" vertical="center"/>
    </xf>
    <xf numFmtId="39" fontId="8" fillId="2" borderId="3" xfId="0" applyNumberFormat="1" applyFont="1" applyFill="1" applyBorder="1" applyAlignment="1" applyProtection="1">
      <alignment horizontal="right" vertical="center"/>
      <protection locked="0"/>
    </xf>
    <xf numFmtId="0" fontId="17" fillId="2" borderId="3"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center" vertical="center"/>
    </xf>
    <xf numFmtId="171" fontId="17" fillId="2" borderId="6" xfId="0" applyNumberFormat="1" applyFont="1" applyFill="1" applyBorder="1" applyAlignment="1" applyProtection="1">
      <alignment vertical="center"/>
    </xf>
    <xf numFmtId="0" fontId="17" fillId="2" borderId="6" xfId="0" applyNumberFormat="1" applyFont="1" applyFill="1" applyBorder="1" applyAlignment="1" applyProtection="1">
      <alignment horizontal="center" vertical="center"/>
    </xf>
    <xf numFmtId="171" fontId="8" fillId="2" borderId="6" xfId="0" applyNumberFormat="1" applyFont="1" applyFill="1" applyBorder="1" applyAlignment="1" applyProtection="1">
      <alignment horizontal="right" vertical="center"/>
      <protection locked="0"/>
    </xf>
    <xf numFmtId="0" fontId="6" fillId="2" borderId="3" xfId="0" applyNumberFormat="1" applyFont="1" applyFill="1" applyBorder="1" applyAlignment="1" applyProtection="1">
      <alignment horizontal="left" vertical="center"/>
    </xf>
    <xf numFmtId="171" fontId="17" fillId="2" borderId="3" xfId="0" applyNumberFormat="1" applyFont="1" applyFill="1" applyBorder="1" applyAlignment="1" applyProtection="1">
      <alignment horizontal="right" vertical="center"/>
    </xf>
    <xf numFmtId="171" fontId="8" fillId="2" borderId="3" xfId="0" applyNumberFormat="1" applyFont="1" applyFill="1" applyBorder="1" applyAlignment="1" applyProtection="1">
      <alignment horizontal="right" vertical="center"/>
      <protection locked="0"/>
    </xf>
    <xf numFmtId="175" fontId="4" fillId="2" borderId="3" xfId="3" applyNumberFormat="1" applyFont="1" applyFill="1" applyBorder="1" applyAlignment="1" applyProtection="1">
      <alignment horizontal="center" vertical="center" wrapText="1"/>
    </xf>
    <xf numFmtId="0" fontId="4" fillId="2" borderId="3" xfId="3" applyFont="1" applyFill="1" applyBorder="1" applyAlignment="1" applyProtection="1">
      <alignment horizontal="left" vertical="center" wrapText="1"/>
    </xf>
    <xf numFmtId="4" fontId="4" fillId="2" borderId="3" xfId="10" applyNumberFormat="1" applyFont="1" applyFill="1" applyBorder="1" applyAlignment="1" applyProtection="1">
      <alignment horizontal="right" vertical="center" wrapText="1"/>
    </xf>
    <xf numFmtId="177" fontId="4" fillId="2" borderId="5" xfId="3" applyNumberFormat="1" applyFont="1" applyFill="1" applyBorder="1" applyAlignment="1" applyProtection="1">
      <alignment horizontal="center" vertical="center" wrapText="1"/>
    </xf>
    <xf numFmtId="0" fontId="4" fillId="2" borderId="5" xfId="3" applyFont="1" applyFill="1" applyBorder="1" applyAlignment="1" applyProtection="1">
      <alignment vertical="center" wrapText="1"/>
    </xf>
    <xf numFmtId="4" fontId="4" fillId="2" borderId="5" xfId="10" applyNumberFormat="1" applyFont="1" applyFill="1" applyBorder="1" applyAlignment="1" applyProtection="1">
      <alignment horizontal="right" vertical="center" wrapText="1"/>
    </xf>
    <xf numFmtId="171" fontId="4" fillId="2" borderId="5" xfId="3" applyNumberFormat="1" applyFont="1" applyFill="1" applyBorder="1" applyAlignment="1" applyProtection="1">
      <alignment horizontal="center" vertical="center" wrapText="1"/>
    </xf>
    <xf numFmtId="4" fontId="4" fillId="2" borderId="5" xfId="0" applyNumberFormat="1" applyFont="1" applyFill="1" applyBorder="1" applyAlignment="1" applyProtection="1">
      <alignment horizontal="right" vertical="center" wrapText="1"/>
      <protection locked="0"/>
    </xf>
    <xf numFmtId="43" fontId="4" fillId="2" borderId="5" xfId="2" applyFont="1" applyFill="1" applyBorder="1" applyAlignment="1" applyProtection="1">
      <alignment horizontal="right" vertical="center" wrapText="1"/>
    </xf>
    <xf numFmtId="0" fontId="4" fillId="2" borderId="3" xfId="3" applyFont="1" applyFill="1" applyBorder="1" applyAlignment="1" applyProtection="1">
      <alignment vertical="center" wrapText="1"/>
    </xf>
    <xf numFmtId="177" fontId="4" fillId="2" borderId="3" xfId="3" applyNumberFormat="1"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167" fontId="4" fillId="2" borderId="3" xfId="0" applyNumberFormat="1" applyFont="1" applyFill="1" applyBorder="1" applyAlignment="1" applyProtection="1">
      <alignment horizontal="right" vertical="center" wrapText="1"/>
    </xf>
    <xf numFmtId="4" fontId="4" fillId="2" borderId="0" xfId="10" applyNumberFormat="1" applyFont="1" applyFill="1" applyBorder="1" applyAlignment="1" applyProtection="1">
      <alignment vertical="center" wrapText="1"/>
    </xf>
    <xf numFmtId="2" fontId="4" fillId="2" borderId="3" xfId="3" applyNumberFormat="1" applyFont="1" applyFill="1" applyBorder="1" applyAlignment="1" applyProtection="1">
      <alignment horizontal="center" vertical="center"/>
    </xf>
    <xf numFmtId="0" fontId="4" fillId="2" borderId="3" xfId="0" applyFont="1" applyFill="1" applyBorder="1" applyAlignment="1" applyProtection="1">
      <alignment horizontal="left" vertical="center"/>
    </xf>
    <xf numFmtId="2" fontId="4" fillId="2" borderId="3" xfId="0" applyNumberFormat="1" applyFont="1" applyFill="1" applyBorder="1" applyAlignment="1" applyProtection="1">
      <alignment horizontal="right" vertical="center"/>
    </xf>
    <xf numFmtId="167" fontId="4" fillId="2" borderId="3" xfId="3" applyNumberFormat="1" applyFont="1" applyFill="1" applyBorder="1" applyAlignment="1" applyProtection="1">
      <alignment horizontal="center" vertical="center" wrapText="1"/>
    </xf>
    <xf numFmtId="169" fontId="4" fillId="2" borderId="3" xfId="0" applyNumberFormat="1" applyFont="1" applyFill="1" applyBorder="1" applyAlignment="1" applyProtection="1">
      <alignment horizontal="justify" vertical="center" wrapText="1"/>
    </xf>
    <xf numFmtId="39" fontId="4" fillId="2" borderId="3" xfId="0" applyNumberFormat="1" applyFont="1" applyFill="1" applyBorder="1" applyAlignment="1" applyProtection="1">
      <alignment horizontal="left" vertical="center"/>
    </xf>
    <xf numFmtId="43" fontId="4" fillId="2" borderId="3" xfId="11" applyNumberFormat="1" applyFont="1" applyFill="1" applyBorder="1" applyAlignment="1" applyProtection="1">
      <alignment horizontal="right" vertical="center" wrapText="1"/>
    </xf>
    <xf numFmtId="171" fontId="4" fillId="2" borderId="3" xfId="0" applyNumberFormat="1" applyFont="1" applyFill="1" applyBorder="1" applyAlignment="1" applyProtection="1">
      <alignment horizontal="right" vertical="center"/>
    </xf>
    <xf numFmtId="0" fontId="6" fillId="2" borderId="6" xfId="0" applyNumberFormat="1" applyFont="1" applyFill="1" applyBorder="1" applyAlignment="1" applyProtection="1">
      <alignment horizontal="center" vertical="center"/>
    </xf>
    <xf numFmtId="171" fontId="17" fillId="2" borderId="6" xfId="0" applyNumberFormat="1" applyFont="1" applyFill="1" applyBorder="1" applyAlignment="1" applyProtection="1">
      <alignment horizontal="center" vertical="center"/>
    </xf>
    <xf numFmtId="49" fontId="4" fillId="2" borderId="3" xfId="0" applyNumberFormat="1" applyFont="1" applyFill="1" applyBorder="1" applyAlignment="1" applyProtection="1">
      <alignment horizontal="center" vertical="center" wrapText="1"/>
    </xf>
    <xf numFmtId="4" fontId="4" fillId="2" borderId="3" xfId="0" applyNumberFormat="1" applyFont="1" applyFill="1" applyBorder="1" applyAlignment="1" applyProtection="1">
      <alignment horizontal="center" vertical="center"/>
    </xf>
    <xf numFmtId="49" fontId="4" fillId="2" borderId="5"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left" vertical="center" wrapText="1"/>
    </xf>
    <xf numFmtId="4" fontId="4" fillId="2" borderId="5" xfId="0" applyNumberFormat="1" applyFont="1" applyFill="1" applyBorder="1" applyAlignment="1" applyProtection="1">
      <alignment vertical="center"/>
    </xf>
    <xf numFmtId="4" fontId="4" fillId="2" borderId="5" xfId="0" applyNumberFormat="1" applyFont="1" applyFill="1" applyBorder="1" applyAlignment="1" applyProtection="1">
      <alignment horizontal="center" vertical="center"/>
    </xf>
    <xf numFmtId="0" fontId="4" fillId="4" borderId="5" xfId="0" applyFont="1" applyFill="1" applyBorder="1" applyAlignment="1" applyProtection="1">
      <alignment horizontal="left" vertical="center" wrapText="1"/>
    </xf>
    <xf numFmtId="0" fontId="6" fillId="2" borderId="6" xfId="0" applyNumberFormat="1" applyFont="1" applyFill="1" applyBorder="1" applyAlignment="1" applyProtection="1">
      <alignment horizontal="left" vertical="center"/>
    </xf>
    <xf numFmtId="171" fontId="17" fillId="2" borderId="6" xfId="0" applyNumberFormat="1" applyFont="1" applyFill="1" applyBorder="1" applyAlignment="1" applyProtection="1">
      <alignment horizontal="right" vertical="center"/>
    </xf>
    <xf numFmtId="3" fontId="6" fillId="2" borderId="3" xfId="12" applyNumberFormat="1" applyFont="1" applyFill="1" applyBorder="1" applyAlignment="1" applyProtection="1">
      <alignment horizontal="center" vertical="center" wrapText="1"/>
    </xf>
    <xf numFmtId="49" fontId="6" fillId="2" borderId="3" xfId="12" applyNumberFormat="1" applyFont="1" applyFill="1" applyBorder="1" applyAlignment="1" applyProtection="1">
      <alignment horizontal="left" vertical="center" wrapText="1"/>
    </xf>
    <xf numFmtId="4" fontId="4" fillId="2" borderId="3" xfId="12" applyNumberFormat="1" applyFont="1" applyFill="1" applyBorder="1" applyAlignment="1" applyProtection="1">
      <alignment horizontal="right" vertical="center" wrapText="1"/>
    </xf>
    <xf numFmtId="39" fontId="4" fillId="2" borderId="3" xfId="12" applyNumberFormat="1" applyFont="1" applyFill="1" applyBorder="1" applyAlignment="1" applyProtection="1">
      <alignment vertical="center"/>
    </xf>
    <xf numFmtId="4" fontId="8" fillId="2" borderId="3" xfId="12" applyNumberFormat="1" applyFont="1" applyFill="1" applyBorder="1" applyAlignment="1" applyProtection="1">
      <alignment vertical="center"/>
      <protection locked="0"/>
    </xf>
    <xf numFmtId="170" fontId="4" fillId="2" borderId="6" xfId="12" applyNumberFormat="1" applyFont="1" applyFill="1" applyBorder="1" applyAlignment="1" applyProtection="1">
      <alignment horizontal="center" vertical="center" wrapText="1"/>
    </xf>
    <xf numFmtId="49" fontId="4" fillId="2" borderId="3" xfId="12" applyNumberFormat="1" applyFont="1" applyFill="1" applyBorder="1" applyAlignment="1" applyProtection="1">
      <alignment horizontal="left" vertical="center" wrapText="1"/>
    </xf>
    <xf numFmtId="170" fontId="4" fillId="2" borderId="5" xfId="12" applyNumberFormat="1" applyFont="1" applyFill="1" applyBorder="1" applyAlignment="1" applyProtection="1">
      <alignment horizontal="center" vertical="center" wrapText="1"/>
    </xf>
    <xf numFmtId="49" fontId="4" fillId="2" borderId="5" xfId="12" applyNumberFormat="1" applyFont="1" applyFill="1" applyBorder="1" applyAlignment="1" applyProtection="1">
      <alignment horizontal="left" vertical="center" wrapText="1"/>
    </xf>
    <xf numFmtId="4" fontId="4" fillId="2" borderId="5" xfId="12" applyNumberFormat="1" applyFont="1" applyFill="1" applyBorder="1" applyAlignment="1" applyProtection="1">
      <alignment horizontal="right" vertical="center" wrapText="1"/>
    </xf>
    <xf numFmtId="170" fontId="4" fillId="2" borderId="3" xfId="12" applyNumberFormat="1" applyFont="1" applyFill="1" applyBorder="1" applyAlignment="1" applyProtection="1">
      <alignment horizontal="center" vertical="center" wrapText="1"/>
    </xf>
    <xf numFmtId="2" fontId="4" fillId="2" borderId="3" xfId="12" applyNumberFormat="1" applyFont="1" applyFill="1" applyBorder="1" applyAlignment="1" applyProtection="1">
      <alignment horizontal="center" vertical="center" wrapText="1"/>
    </xf>
    <xf numFmtId="2" fontId="4" fillId="2" borderId="3" xfId="0" applyNumberFormat="1" applyFont="1" applyFill="1" applyBorder="1" applyAlignment="1" applyProtection="1">
      <alignment vertical="center"/>
    </xf>
    <xf numFmtId="0" fontId="14" fillId="3" borderId="3" xfId="5" quotePrefix="1" applyNumberFormat="1" applyFont="1" applyFill="1" applyBorder="1" applyAlignment="1" applyProtection="1">
      <alignment horizontal="center" vertical="center" wrapText="1"/>
    </xf>
    <xf numFmtId="0" fontId="14" fillId="3" borderId="3" xfId="5" quotePrefix="1" applyNumberFormat="1" applyFont="1" applyFill="1" applyBorder="1" applyAlignment="1" applyProtection="1">
      <alignment vertical="center" wrapText="1"/>
    </xf>
    <xf numFmtId="43" fontId="7" fillId="3" borderId="3" xfId="7" quotePrefix="1" applyFont="1" applyFill="1" applyBorder="1" applyAlignment="1" applyProtection="1">
      <alignment vertical="center" wrapText="1"/>
      <protection locked="0"/>
    </xf>
    <xf numFmtId="43" fontId="7" fillId="3" borderId="3" xfId="2" quotePrefix="1" applyFont="1" applyFill="1" applyBorder="1" applyAlignment="1" applyProtection="1">
      <alignment vertical="center" wrapText="1"/>
    </xf>
    <xf numFmtId="49" fontId="6" fillId="2" borderId="3" xfId="13" applyNumberFormat="1" applyFont="1" applyFill="1" applyBorder="1" applyAlignment="1" applyProtection="1">
      <alignment horizontal="center" vertical="center"/>
    </xf>
    <xf numFmtId="0" fontId="14" fillId="2" borderId="3" xfId="0" applyFont="1" applyFill="1" applyBorder="1" applyAlignment="1" applyProtection="1">
      <alignment horizontal="left" vertical="center" wrapText="1"/>
    </xf>
    <xf numFmtId="0" fontId="13" fillId="2" borderId="3" xfId="0" applyFont="1" applyFill="1" applyBorder="1" applyAlignment="1" applyProtection="1">
      <alignment horizontal="center" vertical="center"/>
    </xf>
    <xf numFmtId="167" fontId="8" fillId="2" borderId="3" xfId="6" applyNumberFormat="1" applyFont="1" applyFill="1" applyBorder="1" applyAlignment="1" applyProtection="1">
      <alignment horizontal="right" vertical="center" wrapText="1"/>
      <protection locked="0"/>
    </xf>
    <xf numFmtId="49" fontId="4" fillId="2" borderId="3" xfId="13" applyNumberFormat="1" applyFont="1" applyFill="1" applyBorder="1" applyAlignment="1" applyProtection="1">
      <alignment horizontal="center" vertical="center"/>
    </xf>
    <xf numFmtId="0" fontId="14" fillId="2" borderId="3" xfId="0" applyFont="1" applyFill="1" applyBorder="1" applyAlignment="1" applyProtection="1">
      <alignment horizontal="center" vertical="center" wrapText="1"/>
    </xf>
    <xf numFmtId="0" fontId="18" fillId="2" borderId="0" xfId="0" applyFont="1" applyFill="1" applyBorder="1" applyAlignment="1" applyProtection="1">
      <alignment vertical="center" wrapText="1"/>
    </xf>
    <xf numFmtId="0" fontId="18" fillId="2" borderId="3" xfId="0" applyFont="1" applyFill="1" applyBorder="1" applyAlignment="1" applyProtection="1">
      <alignment vertical="center" wrapText="1"/>
    </xf>
    <xf numFmtId="0" fontId="8" fillId="2" borderId="3" xfId="0" applyFont="1" applyFill="1" applyBorder="1" applyAlignment="1" applyProtection="1">
      <alignment vertical="center" wrapText="1"/>
      <protection locked="0"/>
    </xf>
    <xf numFmtId="1" fontId="4" fillId="2" borderId="3" xfId="0" applyNumberFormat="1" applyFont="1" applyFill="1" applyBorder="1" applyAlignment="1" applyProtection="1">
      <alignment horizontal="center" vertical="center" wrapText="1"/>
    </xf>
    <xf numFmtId="171" fontId="4" fillId="2" borderId="3" xfId="0" applyNumberFormat="1" applyFont="1" applyFill="1" applyBorder="1" applyAlignment="1" applyProtection="1">
      <alignment horizontal="center" vertical="center"/>
    </xf>
    <xf numFmtId="1" fontId="6" fillId="2" borderId="3" xfId="0" applyNumberFormat="1" applyFont="1" applyFill="1" applyBorder="1" applyAlignment="1" applyProtection="1">
      <alignment horizontal="center" vertical="center" wrapText="1"/>
    </xf>
    <xf numFmtId="167" fontId="4" fillId="2" borderId="3" xfId="6" applyNumberFormat="1" applyFont="1" applyFill="1" applyBorder="1" applyAlignment="1" applyProtection="1">
      <alignment horizontal="right" vertical="center" wrapText="1"/>
      <protection locked="0"/>
    </xf>
    <xf numFmtId="1" fontId="6" fillId="2" borderId="3" xfId="0" applyNumberFormat="1" applyFont="1" applyFill="1" applyBorder="1" applyAlignment="1" applyProtection="1">
      <alignment horizontal="center" vertical="center"/>
    </xf>
    <xf numFmtId="178" fontId="6" fillId="2" borderId="3" xfId="14" applyFont="1" applyFill="1" applyBorder="1" applyAlignment="1" applyProtection="1">
      <alignment horizontal="left" vertical="center" wrapText="1"/>
    </xf>
    <xf numFmtId="4" fontId="4" fillId="2" borderId="3" xfId="11" applyNumberFormat="1" applyFont="1" applyFill="1" applyBorder="1" applyAlignment="1" applyProtection="1">
      <alignment horizontal="right" vertical="center" wrapText="1"/>
    </xf>
    <xf numFmtId="4" fontId="4" fillId="2" borderId="3" xfId="11" applyNumberFormat="1" applyFont="1" applyFill="1" applyBorder="1" applyAlignment="1" applyProtection="1">
      <alignment horizontal="center" vertical="center"/>
    </xf>
    <xf numFmtId="4" fontId="4" fillId="2" borderId="3" xfId="11" applyNumberFormat="1" applyFont="1" applyFill="1" applyBorder="1" applyAlignment="1" applyProtection="1">
      <alignment horizontal="right" vertical="center" wrapText="1"/>
      <protection locked="0"/>
    </xf>
    <xf numFmtId="173" fontId="4" fillId="2" borderId="3" xfId="15" applyNumberFormat="1" applyFont="1" applyFill="1" applyBorder="1" applyAlignment="1" applyProtection="1">
      <alignment horizontal="center" vertical="center"/>
    </xf>
    <xf numFmtId="173" fontId="4" fillId="2" borderId="5" xfId="15" applyNumberFormat="1" applyFont="1" applyFill="1" applyBorder="1" applyAlignment="1" applyProtection="1">
      <alignment horizontal="center" vertical="center"/>
    </xf>
    <xf numFmtId="0" fontId="4" fillId="2" borderId="5" xfId="0" applyFont="1" applyFill="1" applyBorder="1" applyAlignment="1" applyProtection="1">
      <alignment vertical="center" wrapText="1"/>
    </xf>
    <xf numFmtId="4" fontId="4" fillId="2" borderId="5" xfId="11" applyNumberFormat="1" applyFont="1" applyFill="1" applyBorder="1" applyAlignment="1" applyProtection="1">
      <alignment horizontal="right" vertical="center" wrapText="1"/>
    </xf>
    <xf numFmtId="0" fontId="4" fillId="2" borderId="7" xfId="0" applyFont="1" applyFill="1" applyBorder="1" applyAlignment="1" applyProtection="1">
      <alignment horizontal="center" vertical="center"/>
    </xf>
    <xf numFmtId="0" fontId="4" fillId="2" borderId="0" xfId="0" applyFont="1" applyFill="1" applyAlignment="1" applyProtection="1">
      <alignment horizontal="center" vertical="center"/>
    </xf>
    <xf numFmtId="4" fontId="4" fillId="4" borderId="3" xfId="0" applyNumberFormat="1" applyFont="1" applyFill="1" applyBorder="1" applyAlignment="1" applyProtection="1">
      <alignment horizontal="right" vertical="center"/>
      <protection locked="0"/>
    </xf>
    <xf numFmtId="172" fontId="6" fillId="2" borderId="3" xfId="15" applyNumberFormat="1" applyFont="1" applyFill="1" applyBorder="1" applyAlignment="1" applyProtection="1">
      <alignment horizontal="center" vertical="center"/>
    </xf>
    <xf numFmtId="0" fontId="14" fillId="2" borderId="3" xfId="0" applyNumberFormat="1" applyFont="1" applyFill="1" applyBorder="1" applyAlignment="1" applyProtection="1">
      <alignment vertical="center" wrapText="1"/>
    </xf>
    <xf numFmtId="170" fontId="6" fillId="2" borderId="3" xfId="0" applyNumberFormat="1" applyFont="1" applyFill="1" applyBorder="1" applyAlignment="1" applyProtection="1">
      <alignment horizontal="center" vertical="center" wrapText="1"/>
    </xf>
    <xf numFmtId="0" fontId="6" fillId="2" borderId="3" xfId="0" applyFont="1" applyFill="1" applyBorder="1" applyAlignment="1" applyProtection="1">
      <alignment vertical="center" wrapText="1"/>
    </xf>
    <xf numFmtId="4" fontId="13" fillId="2" borderId="5" xfId="0" applyNumberFormat="1" applyFont="1" applyFill="1" applyBorder="1" applyAlignment="1" applyProtection="1">
      <alignment vertical="center"/>
    </xf>
    <xf numFmtId="169" fontId="4" fillId="2" borderId="5" xfId="0" applyNumberFormat="1" applyFont="1" applyFill="1" applyBorder="1" applyAlignment="1" applyProtection="1">
      <alignment horizontal="center" vertical="center"/>
    </xf>
    <xf numFmtId="170" fontId="4" fillId="2" borderId="3" xfId="0" applyNumberFormat="1" applyFont="1" applyFill="1" applyBorder="1" applyAlignment="1" applyProtection="1">
      <alignment horizontal="center" vertical="center" wrapText="1"/>
    </xf>
    <xf numFmtId="171" fontId="13" fillId="2" borderId="3" xfId="0" applyNumberFormat="1" applyFont="1" applyFill="1" applyBorder="1" applyAlignment="1" applyProtection="1">
      <alignment horizontal="center" vertical="center"/>
    </xf>
    <xf numFmtId="0" fontId="13" fillId="2" borderId="3" xfId="0" applyNumberFormat="1" applyFont="1" applyFill="1" applyBorder="1" applyAlignment="1" applyProtection="1">
      <alignment vertical="center" wrapText="1"/>
    </xf>
    <xf numFmtId="0" fontId="14" fillId="2" borderId="3" xfId="0" applyFont="1" applyFill="1" applyBorder="1" applyAlignment="1" applyProtection="1">
      <alignment vertical="center" wrapText="1"/>
    </xf>
    <xf numFmtId="1" fontId="6" fillId="2" borderId="3" xfId="15"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left" vertical="center" wrapText="1"/>
    </xf>
    <xf numFmtId="4" fontId="8" fillId="2" borderId="3" xfId="11" applyNumberFormat="1" applyFont="1" applyFill="1" applyBorder="1" applyAlignment="1" applyProtection="1">
      <alignment horizontal="right" vertical="center" wrapText="1"/>
      <protection locked="0"/>
    </xf>
    <xf numFmtId="173" fontId="4" fillId="2" borderId="3" xfId="0" applyNumberFormat="1" applyFont="1" applyFill="1" applyBorder="1" applyAlignment="1" applyProtection="1">
      <alignment horizontal="center" vertical="center"/>
    </xf>
    <xf numFmtId="173" fontId="4" fillId="2" borderId="5" xfId="0" applyNumberFormat="1" applyFont="1" applyFill="1" applyBorder="1" applyAlignment="1" applyProtection="1">
      <alignment horizontal="center" vertical="center"/>
    </xf>
    <xf numFmtId="171" fontId="4" fillId="2" borderId="5" xfId="0" applyNumberFormat="1" applyFont="1" applyFill="1" applyBorder="1" applyAlignment="1" applyProtection="1">
      <alignment horizontal="center" vertical="center"/>
    </xf>
    <xf numFmtId="178" fontId="4" fillId="2" borderId="3" xfId="14" applyFont="1" applyFill="1" applyBorder="1" applyAlignment="1" applyProtection="1">
      <alignment horizontal="left" vertical="center" wrapText="1"/>
    </xf>
    <xf numFmtId="0" fontId="14" fillId="2" borderId="3" xfId="16" applyFont="1" applyFill="1" applyBorder="1" applyAlignment="1" applyProtection="1">
      <alignment vertical="center" wrapText="1"/>
    </xf>
    <xf numFmtId="43" fontId="4" fillId="5" borderId="3" xfId="6" applyFont="1" applyFill="1" applyBorder="1" applyAlignment="1" applyProtection="1">
      <alignment horizontal="right" vertical="center" wrapText="1"/>
    </xf>
    <xf numFmtId="43" fontId="4" fillId="5" borderId="3" xfId="6" applyFont="1" applyFill="1" applyBorder="1" applyAlignment="1" applyProtection="1">
      <alignment horizontal="center" vertical="center" wrapText="1"/>
    </xf>
    <xf numFmtId="43" fontId="8" fillId="5" borderId="3" xfId="6" applyFont="1" applyFill="1" applyBorder="1" applyAlignment="1" applyProtection="1">
      <alignment horizontal="right" vertical="center" wrapText="1"/>
      <protection locked="0"/>
    </xf>
    <xf numFmtId="0" fontId="13" fillId="2" borderId="3" xfId="16" applyFont="1" applyFill="1" applyBorder="1" applyAlignment="1" applyProtection="1">
      <alignment vertical="center" wrapText="1"/>
    </xf>
    <xf numFmtId="43" fontId="4" fillId="2" borderId="3" xfId="6" applyFont="1" applyFill="1" applyBorder="1" applyAlignment="1" applyProtection="1">
      <alignment horizontal="right" vertical="center" wrapText="1"/>
    </xf>
    <xf numFmtId="43" fontId="13" fillId="2" borderId="3" xfId="6" applyFont="1" applyFill="1" applyBorder="1" applyAlignment="1" applyProtection="1">
      <alignment horizontal="center" vertical="center" wrapText="1"/>
    </xf>
    <xf numFmtId="43" fontId="8" fillId="2" borderId="3" xfId="6" applyFont="1" applyFill="1" applyBorder="1" applyAlignment="1" applyProtection="1">
      <alignment horizontal="right" vertical="center" wrapText="1"/>
      <protection locked="0"/>
    </xf>
    <xf numFmtId="0" fontId="14" fillId="2" borderId="3" xfId="16" applyFont="1" applyFill="1" applyBorder="1" applyAlignment="1" applyProtection="1">
      <alignment vertical="center"/>
    </xf>
    <xf numFmtId="43" fontId="4" fillId="2" borderId="3" xfId="6" applyFont="1" applyFill="1" applyBorder="1" applyAlignment="1" applyProtection="1">
      <alignment horizontal="center" vertical="center" wrapText="1"/>
    </xf>
    <xf numFmtId="0" fontId="4" fillId="2" borderId="3" xfId="16" applyFont="1" applyFill="1" applyBorder="1" applyAlignment="1" applyProtection="1">
      <alignment vertical="center" wrapText="1"/>
    </xf>
    <xf numFmtId="4" fontId="4" fillId="2" borderId="3" xfId="6" applyNumberFormat="1" applyFont="1" applyFill="1" applyBorder="1" applyAlignment="1" applyProtection="1">
      <alignment horizontal="right" vertical="center" wrapText="1"/>
    </xf>
    <xf numFmtId="49" fontId="4" fillId="2" borderId="5" xfId="13" applyNumberFormat="1" applyFont="1" applyFill="1" applyBorder="1" applyAlignment="1" applyProtection="1">
      <alignment horizontal="center" vertical="center"/>
    </xf>
    <xf numFmtId="0" fontId="4" fillId="2" borderId="5" xfId="16" applyFont="1" applyFill="1" applyBorder="1" applyAlignment="1" applyProtection="1">
      <alignment horizontal="left" vertical="center" wrapText="1"/>
    </xf>
    <xf numFmtId="43" fontId="4" fillId="2" borderId="5" xfId="6" applyFont="1" applyFill="1" applyBorder="1" applyAlignment="1" applyProtection="1">
      <alignment horizontal="right" vertical="center" wrapText="1"/>
    </xf>
    <xf numFmtId="43" fontId="13" fillId="2" borderId="5" xfId="6"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xf>
    <xf numFmtId="0" fontId="6" fillId="2" borderId="3" xfId="0" applyFont="1" applyFill="1" applyBorder="1" applyAlignment="1" applyProtection="1">
      <alignment vertical="center"/>
    </xf>
    <xf numFmtId="4" fontId="6" fillId="2" borderId="3" xfId="0" applyNumberFormat="1" applyFont="1" applyFill="1" applyBorder="1" applyAlignment="1" applyProtection="1">
      <alignment vertical="center"/>
    </xf>
    <xf numFmtId="4" fontId="7" fillId="2" borderId="3" xfId="0" applyNumberFormat="1" applyFont="1" applyFill="1" applyBorder="1" applyAlignment="1" applyProtection="1">
      <alignment horizontal="right" vertical="center"/>
      <protection locked="0"/>
    </xf>
    <xf numFmtId="0" fontId="4" fillId="0" borderId="3" xfId="0" applyFont="1" applyFill="1" applyBorder="1" applyAlignment="1" applyProtection="1">
      <alignment vertical="center" wrapText="1"/>
    </xf>
    <xf numFmtId="4" fontId="4" fillId="0" borderId="3" xfId="9" applyNumberFormat="1" applyFont="1" applyFill="1" applyBorder="1" applyAlignment="1" applyProtection="1">
      <alignment horizontal="right" vertical="center"/>
    </xf>
    <xf numFmtId="2" fontId="4" fillId="0" borderId="3" xfId="6" applyNumberFormat="1" applyFont="1" applyFill="1" applyBorder="1" applyAlignment="1" applyProtection="1">
      <alignment horizontal="center" vertical="center"/>
    </xf>
    <xf numFmtId="4" fontId="4" fillId="0" borderId="3" xfId="0" applyNumberFormat="1" applyFont="1" applyFill="1" applyBorder="1" applyAlignment="1" applyProtection="1">
      <alignment vertical="center"/>
    </xf>
    <xf numFmtId="4" fontId="4" fillId="0" borderId="3" xfId="0" applyNumberFormat="1" applyFont="1" applyFill="1" applyBorder="1" applyAlignment="1" applyProtection="1">
      <alignment horizontal="right" vertical="center"/>
    </xf>
    <xf numFmtId="2" fontId="4" fillId="0" borderId="3" xfId="9" applyNumberFormat="1" applyFont="1" applyFill="1" applyBorder="1" applyAlignment="1" applyProtection="1">
      <alignment horizontal="center" vertical="center"/>
    </xf>
    <xf numFmtId="0" fontId="6" fillId="0" borderId="3" xfId="0" applyFont="1" applyFill="1" applyBorder="1" applyAlignment="1" applyProtection="1">
      <alignment horizontal="left" vertical="center" wrapText="1"/>
    </xf>
    <xf numFmtId="0" fontId="13" fillId="0" borderId="3" xfId="0" applyFont="1" applyFill="1" applyBorder="1" applyAlignment="1" applyProtection="1">
      <alignment horizontal="justify" vertical="center" wrapText="1"/>
    </xf>
    <xf numFmtId="0" fontId="4" fillId="0" borderId="3" xfId="0" applyFont="1" applyBorder="1" applyAlignment="1" applyProtection="1">
      <alignment vertical="center" wrapText="1"/>
    </xf>
    <xf numFmtId="0" fontId="6" fillId="2" borderId="3" xfId="9" applyFont="1" applyFill="1" applyBorder="1" applyAlignment="1" applyProtection="1">
      <alignment horizontal="center" vertical="center" wrapText="1"/>
    </xf>
    <xf numFmtId="0" fontId="0" fillId="2" borderId="0" xfId="0" applyFill="1" applyAlignment="1">
      <alignment vertical="center"/>
    </xf>
    <xf numFmtId="43" fontId="0" fillId="2" borderId="3" xfId="0" applyNumberFormat="1" applyFill="1" applyBorder="1" applyAlignment="1" applyProtection="1">
      <alignment vertical="center"/>
    </xf>
    <xf numFmtId="0" fontId="6" fillId="4" borderId="3" xfId="0" applyFont="1" applyFill="1" applyBorder="1" applyAlignment="1" applyProtection="1">
      <alignment horizontal="center" vertical="center"/>
    </xf>
    <xf numFmtId="0" fontId="6" fillId="4" borderId="3" xfId="0" applyFont="1" applyFill="1" applyBorder="1" applyAlignment="1" applyProtection="1">
      <alignment horizontal="left" vertical="center" wrapText="1"/>
    </xf>
    <xf numFmtId="0" fontId="0" fillId="4" borderId="3" xfId="0" applyFill="1" applyBorder="1" applyAlignment="1" applyProtection="1">
      <alignment vertical="center"/>
    </xf>
    <xf numFmtId="0" fontId="0" fillId="4" borderId="3" xfId="0" applyFill="1" applyBorder="1" applyAlignment="1" applyProtection="1">
      <alignment vertical="center"/>
      <protection locked="0"/>
    </xf>
    <xf numFmtId="0" fontId="6" fillId="4" borderId="3" xfId="0" applyFont="1" applyFill="1" applyBorder="1" applyAlignment="1" applyProtection="1">
      <alignment vertical="center" wrapText="1"/>
    </xf>
    <xf numFmtId="0" fontId="4" fillId="4" borderId="3" xfId="0" applyFont="1" applyFill="1" applyBorder="1" applyAlignment="1" applyProtection="1">
      <alignment horizontal="center" vertical="center"/>
    </xf>
    <xf numFmtId="0" fontId="4" fillId="4" borderId="3" xfId="0" applyFont="1" applyFill="1" applyBorder="1" applyAlignment="1" applyProtection="1">
      <alignment horizontal="left" vertical="center" wrapText="1"/>
    </xf>
    <xf numFmtId="4" fontId="4" fillId="4" borderId="3" xfId="0" applyNumberFormat="1" applyFont="1" applyFill="1" applyBorder="1" applyAlignment="1" applyProtection="1">
      <alignment vertical="center"/>
    </xf>
    <xf numFmtId="171" fontId="4" fillId="4" borderId="3" xfId="0" applyNumberFormat="1" applyFont="1" applyFill="1" applyBorder="1" applyAlignment="1" applyProtection="1">
      <alignment horizontal="center" vertical="center" wrapText="1"/>
    </xf>
    <xf numFmtId="0" fontId="4" fillId="4" borderId="5" xfId="0" applyFont="1" applyFill="1" applyBorder="1" applyAlignment="1" applyProtection="1">
      <alignment horizontal="center" vertical="center"/>
    </xf>
    <xf numFmtId="4" fontId="4" fillId="4" borderId="5" xfId="0" applyNumberFormat="1" applyFont="1" applyFill="1" applyBorder="1" applyAlignment="1" applyProtection="1">
      <alignment vertical="center"/>
    </xf>
    <xf numFmtId="171" fontId="4" fillId="4" borderId="5" xfId="0" applyNumberFormat="1" applyFont="1" applyFill="1" applyBorder="1" applyAlignment="1" applyProtection="1">
      <alignment horizontal="center" vertical="center" wrapText="1"/>
    </xf>
    <xf numFmtId="43" fontId="4" fillId="4" borderId="3" xfId="17" applyFont="1" applyFill="1" applyBorder="1" applyAlignment="1" applyProtection="1">
      <alignment horizontal="right" vertical="center" wrapText="1"/>
    </xf>
    <xf numFmtId="2" fontId="4" fillId="4" borderId="3" xfId="0" applyNumberFormat="1" applyFont="1" applyFill="1" applyBorder="1" applyAlignment="1" applyProtection="1">
      <alignment vertical="center"/>
      <protection locked="0"/>
    </xf>
    <xf numFmtId="171" fontId="21" fillId="4" borderId="3" xfId="3" applyNumberFormat="1" applyFont="1" applyFill="1" applyBorder="1" applyAlignment="1" applyProtection="1">
      <alignment horizontal="right" vertical="center" wrapText="1"/>
    </xf>
    <xf numFmtId="0" fontId="21" fillId="4" borderId="3" xfId="3" applyFont="1" applyFill="1" applyBorder="1" applyAlignment="1" applyProtection="1">
      <alignment horizontal="center" vertical="center" wrapText="1"/>
    </xf>
    <xf numFmtId="0" fontId="4" fillId="4" borderId="3" xfId="0" applyFont="1" applyFill="1" applyBorder="1" applyAlignment="1" applyProtection="1">
      <alignment vertical="center"/>
      <protection locked="0"/>
    </xf>
    <xf numFmtId="4" fontId="4" fillId="4" borderId="3" xfId="0" applyNumberFormat="1" applyFont="1" applyFill="1" applyBorder="1" applyAlignment="1" applyProtection="1">
      <alignment vertical="center" wrapText="1"/>
    </xf>
    <xf numFmtId="0" fontId="1" fillId="6" borderId="3" xfId="0" applyFont="1" applyFill="1" applyBorder="1" applyAlignment="1" applyProtection="1">
      <alignment vertical="center" wrapText="1"/>
    </xf>
    <xf numFmtId="1" fontId="6" fillId="4" borderId="3" xfId="0" applyNumberFormat="1" applyFont="1" applyFill="1" applyBorder="1" applyAlignment="1" applyProtection="1">
      <alignment horizontal="center" vertical="center"/>
    </xf>
    <xf numFmtId="0" fontId="4" fillId="4" borderId="3" xfId="0" applyFont="1" applyFill="1" applyBorder="1" applyAlignment="1" applyProtection="1">
      <alignment vertical="center" wrapText="1"/>
    </xf>
    <xf numFmtId="4" fontId="22" fillId="4" borderId="3" xfId="0" applyNumberFormat="1" applyFont="1" applyFill="1" applyBorder="1" applyAlignment="1" applyProtection="1">
      <alignment horizontal="right" vertical="center"/>
    </xf>
    <xf numFmtId="0" fontId="22" fillId="4" borderId="3" xfId="0" applyFont="1" applyFill="1" applyBorder="1" applyAlignment="1" applyProtection="1">
      <alignment horizontal="center" vertical="center"/>
    </xf>
    <xf numFmtId="4" fontId="4" fillId="4" borderId="3" xfId="0" applyNumberFormat="1" applyFont="1" applyFill="1" applyBorder="1" applyAlignment="1" applyProtection="1">
      <alignment horizontal="right" vertical="center"/>
    </xf>
    <xf numFmtId="170" fontId="4" fillId="4" borderId="3" xfId="0" applyNumberFormat="1" applyFont="1" applyFill="1" applyBorder="1" applyAlignment="1" applyProtection="1">
      <alignment horizontal="center" vertical="center"/>
    </xf>
    <xf numFmtId="0" fontId="11" fillId="4" borderId="3" xfId="0" applyFont="1" applyFill="1" applyBorder="1" applyAlignment="1" applyProtection="1">
      <alignment vertical="center" wrapText="1"/>
    </xf>
    <xf numFmtId="170" fontId="4" fillId="4" borderId="5" xfId="0" applyNumberFormat="1" applyFont="1" applyFill="1" applyBorder="1" applyAlignment="1" applyProtection="1">
      <alignment horizontal="center" vertical="center"/>
    </xf>
    <xf numFmtId="0" fontId="4" fillId="4" borderId="5" xfId="0" applyFont="1" applyFill="1" applyBorder="1" applyAlignment="1" applyProtection="1">
      <alignment vertical="center" wrapText="1"/>
    </xf>
    <xf numFmtId="4" fontId="4" fillId="4" borderId="5" xfId="0" applyNumberFormat="1" applyFont="1" applyFill="1" applyBorder="1" applyAlignment="1" applyProtection="1">
      <alignment horizontal="right" vertical="center"/>
    </xf>
    <xf numFmtId="39" fontId="4" fillId="0" borderId="3" xfId="12" applyFont="1" applyBorder="1" applyAlignment="1" applyProtection="1">
      <alignment horizontal="left" vertical="center" wrapText="1"/>
    </xf>
    <xf numFmtId="4" fontId="0" fillId="4" borderId="3" xfId="0" applyNumberFormat="1" applyFill="1" applyBorder="1" applyAlignment="1" applyProtection="1">
      <alignment vertical="center"/>
    </xf>
    <xf numFmtId="39" fontId="4" fillId="0" borderId="3" xfId="12" applyFont="1" applyBorder="1" applyAlignment="1" applyProtection="1">
      <alignment horizontal="left" vertical="center"/>
    </xf>
    <xf numFmtId="1" fontId="14" fillId="2" borderId="3" xfId="5" applyNumberFormat="1" applyFont="1" applyFill="1" applyBorder="1" applyAlignment="1" applyProtection="1">
      <alignment horizontal="center" vertical="center"/>
    </xf>
    <xf numFmtId="0" fontId="14" fillId="2" borderId="3" xfId="3" applyFont="1" applyFill="1" applyBorder="1" applyAlignment="1" applyProtection="1">
      <alignment vertical="center" wrapText="1"/>
    </xf>
    <xf numFmtId="4" fontId="13" fillId="2" borderId="3" xfId="5" applyNumberFormat="1" applyFont="1" applyFill="1" applyBorder="1" applyAlignment="1" applyProtection="1">
      <alignment vertical="center"/>
    </xf>
    <xf numFmtId="39" fontId="13" fillId="2" borderId="3" xfId="5" applyFont="1" applyFill="1" applyBorder="1" applyAlignment="1" applyProtection="1">
      <alignment horizontal="center" vertical="center"/>
    </xf>
    <xf numFmtId="37" fontId="13" fillId="2" borderId="3" xfId="5" applyNumberFormat="1" applyFont="1" applyFill="1" applyBorder="1" applyAlignment="1" applyProtection="1">
      <alignment horizontal="center" vertical="center" wrapText="1"/>
    </xf>
    <xf numFmtId="0" fontId="23" fillId="2" borderId="3" xfId="3" applyFont="1" applyFill="1" applyBorder="1" applyAlignment="1" applyProtection="1">
      <alignment vertical="center" wrapText="1"/>
    </xf>
    <xf numFmtId="37" fontId="14" fillId="2" borderId="3" xfId="5" applyNumberFormat="1" applyFont="1" applyFill="1" applyBorder="1" applyAlignment="1" applyProtection="1">
      <alignment horizontal="center" vertical="center" wrapText="1"/>
    </xf>
    <xf numFmtId="179" fontId="13" fillId="2" borderId="3" xfId="5" applyNumberFormat="1" applyFont="1" applyFill="1" applyBorder="1" applyAlignment="1" applyProtection="1">
      <alignment horizontal="center" vertical="center" wrapText="1"/>
    </xf>
    <xf numFmtId="0" fontId="13" fillId="2" borderId="3" xfId="0" applyFont="1" applyFill="1" applyBorder="1" applyAlignment="1" applyProtection="1">
      <alignment vertical="center"/>
    </xf>
    <xf numFmtId="0" fontId="13" fillId="2" borderId="3" xfId="3" applyFont="1" applyFill="1" applyBorder="1" applyAlignment="1" applyProtection="1">
      <alignment vertical="center" wrapText="1"/>
    </xf>
    <xf numFmtId="0" fontId="14" fillId="2" borderId="3" xfId="3" applyFont="1" applyFill="1" applyBorder="1" applyAlignment="1" applyProtection="1">
      <alignment horizontal="left" vertical="center" wrapText="1"/>
    </xf>
    <xf numFmtId="4" fontId="13" fillId="2" borderId="3" xfId="5" applyNumberFormat="1" applyFont="1" applyFill="1" applyBorder="1" applyAlignment="1" applyProtection="1">
      <alignment horizontal="center" vertical="center"/>
    </xf>
    <xf numFmtId="0" fontId="24" fillId="2" borderId="3" xfId="3" applyFont="1" applyFill="1" applyBorder="1" applyAlignment="1" applyProtection="1">
      <alignment horizontal="center" vertical="center"/>
    </xf>
    <xf numFmtId="167" fontId="8" fillId="2" borderId="3" xfId="6" applyNumberFormat="1" applyFont="1" applyFill="1" applyBorder="1" applyAlignment="1" applyProtection="1">
      <alignment horizontal="center" vertical="center" wrapText="1"/>
      <protection locked="0"/>
    </xf>
    <xf numFmtId="171" fontId="4" fillId="2" borderId="3" xfId="0" applyNumberFormat="1" applyFont="1" applyFill="1" applyBorder="1" applyAlignment="1" applyProtection="1">
      <alignment vertical="center" wrapText="1"/>
    </xf>
    <xf numFmtId="4" fontId="0" fillId="4" borderId="3" xfId="0" applyNumberFormat="1" applyFill="1" applyBorder="1" applyAlignment="1" applyProtection="1">
      <alignment vertical="center"/>
      <protection locked="0"/>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vertical="center"/>
    </xf>
    <xf numFmtId="2" fontId="0" fillId="2" borderId="3" xfId="0" applyNumberFormat="1" applyFill="1" applyBorder="1" applyAlignment="1" applyProtection="1">
      <alignment horizontal="center" vertical="center"/>
    </xf>
    <xf numFmtId="2" fontId="0" fillId="2" borderId="5" xfId="0" applyNumberFormat="1" applyFill="1" applyBorder="1" applyAlignment="1" applyProtection="1">
      <alignment horizontal="center" vertical="center"/>
    </xf>
    <xf numFmtId="4" fontId="0" fillId="2" borderId="5" xfId="0" applyNumberFormat="1" applyFill="1" applyBorder="1" applyAlignment="1" applyProtection="1">
      <alignment vertical="center"/>
    </xf>
    <xf numFmtId="0" fontId="0" fillId="2" borderId="5" xfId="0" applyFill="1" applyBorder="1" applyAlignment="1" applyProtection="1">
      <alignment horizontal="center" vertical="center"/>
    </xf>
    <xf numFmtId="170" fontId="0" fillId="2" borderId="3" xfId="0" applyNumberFormat="1" applyFill="1" applyBorder="1" applyAlignment="1" applyProtection="1">
      <alignment horizontal="center" vertical="center"/>
    </xf>
    <xf numFmtId="2" fontId="4" fillId="2" borderId="3" xfId="0" applyNumberFormat="1" applyFont="1" applyFill="1" applyBorder="1" applyAlignment="1" applyProtection="1">
      <alignment horizontal="center" vertical="center"/>
    </xf>
    <xf numFmtId="4" fontId="0" fillId="4" borderId="5" xfId="0" applyNumberFormat="1" applyFill="1" applyBorder="1" applyAlignment="1" applyProtection="1">
      <alignment vertical="center"/>
    </xf>
    <xf numFmtId="171" fontId="4" fillId="2" borderId="3" xfId="3" applyNumberFormat="1" applyFont="1" applyFill="1" applyBorder="1" applyAlignment="1" applyProtection="1">
      <alignment horizontal="center" vertical="center" wrapText="1"/>
    </xf>
    <xf numFmtId="4" fontId="4" fillId="2" borderId="3" xfId="10" applyNumberFormat="1" applyFont="1" applyFill="1" applyBorder="1" applyAlignment="1" applyProtection="1">
      <alignment vertical="center" wrapText="1"/>
    </xf>
    <xf numFmtId="4" fontId="4" fillId="2" borderId="3" xfId="18" applyNumberFormat="1" applyFont="1" applyFill="1" applyBorder="1" applyAlignment="1" applyProtection="1">
      <alignment horizontal="right" vertical="center" wrapText="1"/>
      <protection locked="0"/>
    </xf>
    <xf numFmtId="167" fontId="4" fillId="2" borderId="5" xfId="3" applyNumberFormat="1" applyFont="1" applyFill="1" applyBorder="1" applyAlignment="1" applyProtection="1">
      <alignment horizontal="center" vertical="center" wrapText="1"/>
    </xf>
    <xf numFmtId="167" fontId="4" fillId="2" borderId="5" xfId="0" applyNumberFormat="1" applyFont="1" applyFill="1" applyBorder="1" applyAlignment="1" applyProtection="1">
      <alignment horizontal="right" vertical="center" wrapText="1"/>
    </xf>
    <xf numFmtId="4" fontId="4" fillId="4" borderId="5" xfId="18"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xf>
    <xf numFmtId="0" fontId="8" fillId="2" borderId="3" xfId="0" applyFont="1" applyFill="1" applyBorder="1" applyAlignment="1" applyProtection="1">
      <alignment vertical="center"/>
      <protection locked="0"/>
    </xf>
    <xf numFmtId="174" fontId="8" fillId="2" borderId="3" xfId="0" applyNumberFormat="1" applyFont="1" applyFill="1" applyBorder="1" applyAlignment="1" applyProtection="1">
      <alignment vertical="center"/>
      <protection locked="0"/>
    </xf>
    <xf numFmtId="170" fontId="4" fillId="2" borderId="5" xfId="19" applyNumberFormat="1" applyFont="1" applyFill="1" applyBorder="1" applyAlignment="1" applyProtection="1">
      <alignment horizontal="center" vertical="center"/>
    </xf>
    <xf numFmtId="170" fontId="4" fillId="2" borderId="3" xfId="19" applyNumberFormat="1" applyFont="1" applyFill="1" applyBorder="1" applyAlignment="1" applyProtection="1">
      <alignment horizontal="center" vertical="center"/>
    </xf>
    <xf numFmtId="1" fontId="6" fillId="2" borderId="3" xfId="19" applyNumberFormat="1" applyFont="1" applyFill="1" applyBorder="1" applyAlignment="1" applyProtection="1">
      <alignment horizontal="center" vertical="center"/>
    </xf>
    <xf numFmtId="174" fontId="4" fillId="2" borderId="3" xfId="20" applyNumberFormat="1" applyFont="1" applyFill="1" applyBorder="1" applyAlignment="1" applyProtection="1">
      <alignment vertical="center"/>
    </xf>
    <xf numFmtId="39" fontId="4" fillId="2" borderId="3" xfId="0" applyNumberFormat="1" applyFont="1" applyFill="1" applyBorder="1" applyAlignment="1" applyProtection="1">
      <alignment vertical="center" wrapText="1"/>
    </xf>
    <xf numFmtId="39" fontId="4" fillId="2" borderId="5" xfId="0" applyNumberFormat="1" applyFont="1" applyFill="1" applyBorder="1" applyAlignment="1" applyProtection="1">
      <alignment vertical="center" wrapText="1"/>
    </xf>
    <xf numFmtId="174" fontId="4" fillId="2" borderId="5" xfId="20" applyNumberFormat="1" applyFont="1" applyFill="1" applyBorder="1" applyAlignment="1" applyProtection="1">
      <alignment vertical="center"/>
    </xf>
    <xf numFmtId="2" fontId="4" fillId="2" borderId="3" xfId="19" applyNumberFormat="1" applyFont="1" applyFill="1" applyBorder="1" applyAlignment="1" applyProtection="1">
      <alignment horizontal="center" vertical="center"/>
    </xf>
    <xf numFmtId="0" fontId="6" fillId="2" borderId="3" xfId="0" applyFont="1" applyFill="1" applyBorder="1" applyAlignment="1" applyProtection="1">
      <alignment horizontal="center" vertical="center" wrapText="1"/>
    </xf>
    <xf numFmtId="39" fontId="6" fillId="2" borderId="3" xfId="0" applyNumberFormat="1" applyFont="1" applyFill="1" applyBorder="1" applyAlignment="1" applyProtection="1">
      <alignment vertical="center" wrapText="1"/>
    </xf>
    <xf numFmtId="174" fontId="4" fillId="2" borderId="3" xfId="0" applyNumberFormat="1" applyFont="1" applyFill="1" applyBorder="1" applyAlignment="1" applyProtection="1">
      <alignment horizontal="right" vertical="center" wrapText="1"/>
    </xf>
    <xf numFmtId="0" fontId="4" fillId="2" borderId="3" xfId="0" applyFont="1" applyFill="1" applyBorder="1" applyAlignment="1" applyProtection="1">
      <alignment horizontal="center" vertical="center" wrapText="1"/>
    </xf>
    <xf numFmtId="170" fontId="4" fillId="2" borderId="3" xfId="0" applyNumberFormat="1"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174" fontId="4" fillId="2" borderId="5" xfId="0" applyNumberFormat="1" applyFont="1" applyFill="1" applyBorder="1" applyAlignment="1" applyProtection="1">
      <alignment horizontal="right" vertical="center"/>
    </xf>
    <xf numFmtId="171" fontId="8" fillId="2" borderId="3" xfId="6" applyNumberFormat="1" applyFont="1" applyFill="1" applyBorder="1" applyAlignment="1" applyProtection="1">
      <alignment vertical="center"/>
      <protection locked="0"/>
    </xf>
    <xf numFmtId="2" fontId="4" fillId="4" borderId="3" xfId="0" applyNumberFormat="1" applyFont="1" applyFill="1" applyBorder="1" applyAlignment="1" applyProtection="1">
      <alignment horizontal="center" vertical="center"/>
    </xf>
    <xf numFmtId="1" fontId="4" fillId="2" borderId="3" xfId="5" applyNumberFormat="1" applyFont="1" applyFill="1" applyBorder="1" applyAlignment="1" applyProtection="1">
      <alignment horizontal="center" vertical="center"/>
    </xf>
    <xf numFmtId="0" fontId="4" fillId="0" borderId="0" xfId="0" applyFont="1" applyFill="1" applyAlignment="1">
      <alignment vertical="center"/>
    </xf>
    <xf numFmtId="174" fontId="4" fillId="4" borderId="3" xfId="0" applyNumberFormat="1" applyFont="1" applyFill="1" applyBorder="1" applyAlignment="1" applyProtection="1">
      <alignment horizontal="right" vertical="center"/>
    </xf>
    <xf numFmtId="4" fontId="26" fillId="4" borderId="3" xfId="0" applyNumberFormat="1" applyFont="1" applyFill="1" applyBorder="1" applyAlignment="1" applyProtection="1">
      <alignment horizontal="center" vertical="center"/>
    </xf>
    <xf numFmtId="4" fontId="27" fillId="4" borderId="3" xfId="21" applyNumberFormat="1" applyFont="1" applyFill="1" applyBorder="1" applyAlignment="1" applyProtection="1">
      <alignment vertical="center"/>
      <protection locked="0"/>
    </xf>
    <xf numFmtId="0" fontId="28" fillId="4" borderId="3" xfId="0" applyFont="1" applyFill="1" applyBorder="1" applyAlignment="1" applyProtection="1">
      <alignment horizontal="left" vertical="center" wrapText="1"/>
    </xf>
    <xf numFmtId="169" fontId="4" fillId="4" borderId="3" xfId="0" applyNumberFormat="1" applyFont="1" applyFill="1" applyBorder="1" applyAlignment="1" applyProtection="1">
      <alignment horizontal="center" vertical="center"/>
    </xf>
    <xf numFmtId="4" fontId="2" fillId="4" borderId="3" xfId="0" applyNumberFormat="1" applyFont="1" applyFill="1" applyBorder="1" applyAlignment="1" applyProtection="1">
      <alignment vertical="center"/>
      <protection locked="0"/>
    </xf>
    <xf numFmtId="170" fontId="4" fillId="4" borderId="3" xfId="19" applyNumberFormat="1" applyFill="1" applyBorder="1" applyAlignment="1" applyProtection="1">
      <alignment horizontal="center" vertical="center"/>
    </xf>
    <xf numFmtId="169" fontId="13" fillId="4" borderId="3" xfId="0" applyNumberFormat="1" applyFont="1" applyFill="1" applyBorder="1" applyAlignment="1" applyProtection="1">
      <alignment horizontal="center" vertical="center"/>
    </xf>
    <xf numFmtId="39" fontId="4" fillId="4" borderId="3" xfId="0" applyNumberFormat="1" applyFont="1" applyFill="1" applyBorder="1" applyAlignment="1" applyProtection="1">
      <alignment vertical="center" wrapText="1"/>
    </xf>
    <xf numFmtId="39" fontId="4" fillId="4" borderId="5" xfId="0" applyNumberFormat="1" applyFont="1" applyFill="1" applyBorder="1" applyAlignment="1" applyProtection="1">
      <alignment vertical="center" wrapText="1"/>
    </xf>
    <xf numFmtId="169" fontId="4" fillId="4" borderId="5" xfId="0" applyNumberFormat="1"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39" fontId="4" fillId="4" borderId="1" xfId="0" applyNumberFormat="1" applyFont="1" applyFill="1" applyBorder="1" applyAlignment="1" applyProtection="1">
      <alignment vertical="center" wrapText="1"/>
    </xf>
    <xf numFmtId="4" fontId="4" fillId="4" borderId="1" xfId="0" applyNumberFormat="1" applyFont="1" applyFill="1" applyBorder="1" applyAlignment="1" applyProtection="1">
      <alignment vertical="center"/>
    </xf>
    <xf numFmtId="169" fontId="4" fillId="4" borderId="1" xfId="0" applyNumberFormat="1" applyFont="1" applyFill="1" applyBorder="1" applyAlignment="1" applyProtection="1">
      <alignment horizontal="center" vertical="center"/>
    </xf>
    <xf numFmtId="4" fontId="4" fillId="2" borderId="1" xfId="0" applyNumberFormat="1" applyFont="1" applyFill="1" applyBorder="1" applyAlignment="1" applyProtection="1">
      <alignment horizontal="right" vertical="center" wrapText="1"/>
      <protection locked="0"/>
    </xf>
    <xf numFmtId="180" fontId="4" fillId="4" borderId="3" xfId="17" applyNumberFormat="1" applyFont="1" applyFill="1" applyBorder="1" applyAlignment="1" applyProtection="1">
      <alignment horizontal="center" vertical="center"/>
    </xf>
    <xf numFmtId="0" fontId="0" fillId="4" borderId="3" xfId="0" applyFill="1" applyBorder="1" applyAlignment="1" applyProtection="1">
      <alignment vertical="center" wrapText="1"/>
    </xf>
    <xf numFmtId="181" fontId="6" fillId="4" borderId="3" xfId="17" applyNumberFormat="1" applyFont="1" applyFill="1" applyBorder="1" applyAlignment="1" applyProtection="1">
      <alignment horizontal="center" vertical="center"/>
    </xf>
    <xf numFmtId="182" fontId="4" fillId="4" borderId="3" xfId="17" applyNumberFormat="1" applyFont="1" applyFill="1" applyBorder="1" applyAlignment="1" applyProtection="1">
      <alignment horizontal="center" vertical="center"/>
    </xf>
    <xf numFmtId="174" fontId="4" fillId="4" borderId="3" xfId="0" applyNumberFormat="1" applyFont="1" applyFill="1" applyBorder="1" applyAlignment="1" applyProtection="1">
      <alignment horizontal="center" vertical="center"/>
    </xf>
    <xf numFmtId="181" fontId="6" fillId="4" borderId="3" xfId="0" applyNumberFormat="1" applyFont="1" applyFill="1" applyBorder="1" applyAlignment="1" applyProtection="1">
      <alignment horizontal="center" vertical="center"/>
    </xf>
    <xf numFmtId="182" fontId="4" fillId="4" borderId="3" xfId="0" applyNumberFormat="1" applyFont="1" applyFill="1" applyBorder="1" applyAlignment="1" applyProtection="1">
      <alignment horizontal="center" vertical="center"/>
    </xf>
    <xf numFmtId="0" fontId="4" fillId="4" borderId="3" xfId="22" applyFill="1" applyBorder="1" applyAlignment="1" applyProtection="1">
      <alignment horizontal="center" vertical="center" wrapText="1"/>
    </xf>
    <xf numFmtId="182" fontId="4" fillId="4" borderId="3" xfId="17" applyNumberFormat="1" applyFont="1" applyFill="1" applyBorder="1" applyAlignment="1" applyProtection="1">
      <alignment horizontal="right" vertical="center"/>
      <protection locked="0"/>
    </xf>
    <xf numFmtId="182" fontId="4" fillId="4" borderId="5" xfId="0" applyNumberFormat="1" applyFont="1" applyFill="1" applyBorder="1" applyAlignment="1" applyProtection="1">
      <alignment horizontal="center" vertical="center"/>
    </xf>
    <xf numFmtId="0" fontId="4" fillId="4" borderId="5" xfId="22" applyFill="1" applyBorder="1" applyAlignment="1" applyProtection="1">
      <alignment horizontal="center" vertical="center" wrapText="1"/>
    </xf>
    <xf numFmtId="174" fontId="4" fillId="4" borderId="5" xfId="0" applyNumberFormat="1" applyFont="1" applyFill="1" applyBorder="1" applyAlignment="1" applyProtection="1">
      <alignment horizontal="right" vertical="center"/>
    </xf>
    <xf numFmtId="0" fontId="4" fillId="4" borderId="5" xfId="0" applyFont="1" applyFill="1" applyBorder="1" applyAlignment="1" applyProtection="1">
      <alignment horizontal="center" vertical="center" wrapText="1"/>
    </xf>
    <xf numFmtId="181" fontId="4" fillId="4" borderId="3" xfId="17" applyNumberFormat="1" applyFont="1" applyFill="1" applyBorder="1" applyAlignment="1" applyProtection="1">
      <alignment horizontal="center" vertical="center"/>
    </xf>
    <xf numFmtId="2" fontId="4" fillId="4" borderId="3" xfId="0" applyNumberFormat="1" applyFont="1" applyFill="1" applyBorder="1" applyAlignment="1" applyProtection="1">
      <alignment horizontal="right" vertical="center"/>
    </xf>
    <xf numFmtId="2" fontId="4" fillId="4" borderId="3" xfId="0" applyNumberFormat="1" applyFont="1" applyFill="1" applyBorder="1" applyAlignment="1" applyProtection="1">
      <alignment vertical="center"/>
    </xf>
    <xf numFmtId="0" fontId="0" fillId="4" borderId="3" xfId="0" applyFill="1" applyBorder="1" applyAlignment="1" applyProtection="1">
      <alignment horizontal="center" vertical="center"/>
    </xf>
    <xf numFmtId="172" fontId="6" fillId="4" borderId="3" xfId="9" applyNumberFormat="1" applyFont="1" applyFill="1" applyBorder="1" applyAlignment="1" applyProtection="1">
      <alignment horizontal="center" vertical="center"/>
    </xf>
    <xf numFmtId="0" fontId="6" fillId="4" borderId="3" xfId="9" applyFont="1" applyFill="1" applyBorder="1" applyAlignment="1" applyProtection="1">
      <alignment vertical="center" wrapText="1"/>
    </xf>
    <xf numFmtId="4" fontId="4" fillId="4" borderId="3" xfId="9" applyNumberFormat="1" applyFill="1" applyBorder="1" applyAlignment="1" applyProtection="1">
      <alignment vertical="center"/>
    </xf>
    <xf numFmtId="169" fontId="4" fillId="4" borderId="3" xfId="9" applyNumberFormat="1" applyFill="1" applyBorder="1" applyAlignment="1" applyProtection="1">
      <alignment horizontal="center" vertical="center"/>
    </xf>
    <xf numFmtId="173" fontId="4" fillId="4" borderId="3" xfId="9" applyNumberFormat="1" applyFill="1" applyBorder="1" applyAlignment="1" applyProtection="1">
      <alignment horizontal="center" vertical="center"/>
    </xf>
    <xf numFmtId="0" fontId="4" fillId="4" borderId="3" xfId="9" applyFill="1" applyBorder="1" applyAlignment="1" applyProtection="1">
      <alignment vertical="center" wrapText="1"/>
    </xf>
    <xf numFmtId="4" fontId="0" fillId="0" borderId="0" xfId="0" applyNumberFormat="1" applyFill="1" applyAlignment="1">
      <alignment vertical="center"/>
    </xf>
    <xf numFmtId="173" fontId="6" fillId="4" borderId="3" xfId="9" applyNumberFormat="1" applyFont="1" applyFill="1" applyBorder="1" applyAlignment="1" applyProtection="1">
      <alignment horizontal="center" vertical="center"/>
    </xf>
    <xf numFmtId="0" fontId="4" fillId="4" borderId="3" xfId="22" applyFill="1" applyBorder="1" applyAlignment="1" applyProtection="1">
      <alignment vertical="center" wrapText="1"/>
    </xf>
    <xf numFmtId="172" fontId="4" fillId="4" borderId="3" xfId="9" applyNumberFormat="1" applyFont="1" applyFill="1" applyBorder="1" applyAlignment="1" applyProtection="1">
      <alignment horizontal="center" vertical="center"/>
    </xf>
    <xf numFmtId="0" fontId="4" fillId="4" borderId="3" xfId="9" applyFont="1" applyFill="1" applyBorder="1" applyAlignment="1" applyProtection="1">
      <alignment vertical="center" wrapText="1"/>
    </xf>
    <xf numFmtId="1" fontId="6" fillId="4" borderId="3" xfId="22" applyNumberFormat="1" applyFont="1" applyFill="1" applyBorder="1" applyAlignment="1" applyProtection="1">
      <alignment horizontal="center" vertical="center" wrapText="1"/>
    </xf>
    <xf numFmtId="0" fontId="6" fillId="4" borderId="3" xfId="22" applyFont="1" applyFill="1" applyBorder="1" applyAlignment="1" applyProtection="1">
      <alignment horizontal="left" vertical="center" wrapText="1"/>
    </xf>
    <xf numFmtId="39" fontId="4" fillId="4" borderId="3" xfId="22" applyNumberFormat="1" applyFill="1" applyBorder="1" applyAlignment="1" applyProtection="1">
      <alignment vertical="center"/>
    </xf>
    <xf numFmtId="0" fontId="4" fillId="4" borderId="3" xfId="22" applyFill="1" applyBorder="1" applyAlignment="1" applyProtection="1">
      <alignment horizontal="left" vertical="center" wrapText="1"/>
    </xf>
    <xf numFmtId="0" fontId="4" fillId="4" borderId="5" xfId="22" applyFill="1" applyBorder="1" applyAlignment="1" applyProtection="1">
      <alignment horizontal="left" vertical="center" wrapText="1"/>
    </xf>
    <xf numFmtId="39" fontId="4" fillId="4" borderId="5" xfId="22" applyNumberFormat="1" applyFill="1" applyBorder="1" applyAlignment="1" applyProtection="1">
      <alignment vertical="center"/>
    </xf>
    <xf numFmtId="172" fontId="4" fillId="4" borderId="3" xfId="16" applyNumberFormat="1" applyFill="1" applyBorder="1" applyAlignment="1" applyProtection="1">
      <alignment horizontal="center" vertical="center"/>
    </xf>
    <xf numFmtId="0" fontId="4" fillId="4" borderId="3" xfId="16" applyFill="1" applyBorder="1" applyAlignment="1" applyProtection="1">
      <alignment horizontal="left" vertical="center" wrapText="1"/>
    </xf>
    <xf numFmtId="4" fontId="4" fillId="4" borderId="3" xfId="17" applyNumberFormat="1" applyFont="1" applyFill="1" applyBorder="1" applyAlignment="1" applyProtection="1">
      <alignment horizontal="right" vertical="center" wrapText="1"/>
    </xf>
    <xf numFmtId="43" fontId="4" fillId="4" borderId="3" xfId="17" applyFont="1" applyFill="1" applyBorder="1" applyAlignment="1" applyProtection="1">
      <alignment horizontal="center" vertical="center"/>
    </xf>
    <xf numFmtId="172" fontId="4" fillId="4" borderId="3" xfId="16" applyNumberFormat="1" applyFont="1" applyFill="1" applyBorder="1" applyAlignment="1" applyProtection="1">
      <alignment horizontal="center" vertical="center"/>
    </xf>
    <xf numFmtId="0" fontId="4" fillId="4" borderId="3" xfId="16" applyFont="1" applyFill="1" applyBorder="1" applyAlignment="1" applyProtection="1">
      <alignment horizontal="left" vertical="center" wrapText="1"/>
    </xf>
    <xf numFmtId="0" fontId="0" fillId="3" borderId="5" xfId="0" applyFill="1" applyBorder="1" applyAlignment="1" applyProtection="1">
      <alignment horizontal="center" vertical="center"/>
    </xf>
    <xf numFmtId="39" fontId="3" fillId="3" borderId="5" xfId="5" applyFont="1" applyFill="1" applyBorder="1" applyAlignment="1" applyProtection="1">
      <alignment horizontal="center" vertical="center" wrapText="1"/>
    </xf>
    <xf numFmtId="0" fontId="0" fillId="3" borderId="5" xfId="0" applyFill="1" applyBorder="1" applyAlignment="1" applyProtection="1">
      <alignment horizontal="center" vertical="center"/>
      <protection locked="0"/>
    </xf>
    <xf numFmtId="43" fontId="29" fillId="3" borderId="5" xfId="2" applyFont="1" applyFill="1" applyBorder="1" applyAlignment="1" applyProtection="1">
      <alignment horizontal="center" vertical="center"/>
    </xf>
    <xf numFmtId="43" fontId="8" fillId="2" borderId="3" xfId="2" applyFont="1" applyFill="1" applyBorder="1" applyAlignment="1" applyProtection="1">
      <alignment horizontal="center" vertical="center" wrapText="1"/>
      <protection locked="0"/>
    </xf>
    <xf numFmtId="0" fontId="18" fillId="2" borderId="3" xfId="0" applyFont="1" applyFill="1" applyBorder="1" applyAlignment="1" applyProtection="1">
      <alignment vertical="center" wrapText="1"/>
      <protection locked="0"/>
    </xf>
    <xf numFmtId="1" fontId="13" fillId="2" borderId="3" xfId="0" applyNumberFormat="1" applyFont="1" applyFill="1" applyBorder="1" applyAlignment="1" applyProtection="1">
      <alignment horizontal="center" vertical="center" wrapText="1"/>
    </xf>
    <xf numFmtId="170" fontId="13" fillId="2" borderId="3" xfId="0" applyNumberFormat="1" applyFont="1" applyFill="1" applyBorder="1" applyAlignment="1" applyProtection="1">
      <alignment horizontal="center" vertical="center" wrapText="1"/>
    </xf>
    <xf numFmtId="1" fontId="14" fillId="2" borderId="3" xfId="0" applyNumberFormat="1" applyFont="1" applyFill="1" applyBorder="1" applyAlignment="1" applyProtection="1">
      <alignment horizontal="center" vertical="center" wrapText="1"/>
    </xf>
    <xf numFmtId="170" fontId="14" fillId="2" borderId="3" xfId="0" applyNumberFormat="1" applyFont="1" applyFill="1" applyBorder="1" applyAlignment="1" applyProtection="1">
      <alignment horizontal="center" vertical="center" wrapText="1"/>
    </xf>
    <xf numFmtId="4" fontId="6" fillId="2" borderId="3" xfId="0" applyNumberFormat="1" applyFont="1" applyFill="1" applyBorder="1" applyAlignment="1" applyProtection="1">
      <alignment vertical="center" wrapText="1"/>
    </xf>
    <xf numFmtId="171" fontId="8" fillId="2" borderId="3" xfId="2" applyNumberFormat="1" applyFont="1" applyFill="1" applyBorder="1" applyAlignment="1" applyProtection="1">
      <alignment horizontal="right" vertical="center" wrapText="1"/>
      <protection locked="0"/>
    </xf>
    <xf numFmtId="43" fontId="8" fillId="2" borderId="3" xfId="2" applyFont="1" applyFill="1" applyBorder="1" applyAlignment="1" applyProtection="1">
      <alignment horizontal="right" vertical="center" wrapText="1"/>
      <protection locked="0"/>
    </xf>
    <xf numFmtId="0" fontId="4" fillId="2" borderId="3" xfId="23" applyNumberFormat="1" applyFont="1" applyFill="1" applyBorder="1" applyAlignment="1" applyProtection="1">
      <alignment horizontal="center" vertical="center"/>
    </xf>
    <xf numFmtId="0" fontId="6" fillId="2" borderId="3" xfId="23" applyNumberFormat="1" applyFont="1" applyFill="1" applyBorder="1" applyAlignment="1" applyProtection="1">
      <alignment horizontal="center" vertical="center"/>
    </xf>
    <xf numFmtId="43" fontId="4" fillId="2" borderId="3" xfId="2" applyFont="1" applyFill="1" applyBorder="1" applyAlignment="1" applyProtection="1">
      <alignment horizontal="center" vertical="center" wrapText="1"/>
    </xf>
    <xf numFmtId="43" fontId="4" fillId="2" borderId="5" xfId="2" applyFont="1" applyFill="1" applyBorder="1" applyAlignment="1" applyProtection="1">
      <alignment horizontal="center" vertical="center" wrapText="1"/>
    </xf>
    <xf numFmtId="39" fontId="4" fillId="2" borderId="3" xfId="5" applyFont="1" applyFill="1" applyBorder="1" applyAlignment="1" applyProtection="1">
      <alignment vertical="center" wrapText="1"/>
    </xf>
    <xf numFmtId="0" fontId="6" fillId="2" borderId="3" xfId="24" applyFont="1" applyFill="1" applyBorder="1" applyAlignment="1" applyProtection="1">
      <alignment horizontal="left" vertical="center" wrapText="1"/>
    </xf>
    <xf numFmtId="0" fontId="4" fillId="2" borderId="5" xfId="23" applyNumberFormat="1" applyFont="1" applyFill="1" applyBorder="1" applyAlignment="1" applyProtection="1">
      <alignment horizontal="center" vertical="center"/>
    </xf>
    <xf numFmtId="4" fontId="4" fillId="4" borderId="5" xfId="0" applyNumberFormat="1" applyFont="1" applyFill="1" applyBorder="1" applyAlignment="1" applyProtection="1">
      <alignment vertical="center" wrapText="1"/>
    </xf>
    <xf numFmtId="39" fontId="4" fillId="2" borderId="5" xfId="5" applyFont="1" applyFill="1" applyBorder="1" applyAlignment="1" applyProtection="1">
      <alignment vertical="center" wrapText="1"/>
    </xf>
    <xf numFmtId="4" fontId="4" fillId="2" borderId="5" xfId="0" applyNumberFormat="1" applyFont="1" applyFill="1" applyBorder="1" applyAlignment="1" applyProtection="1">
      <alignment vertical="center" wrapText="1"/>
    </xf>
    <xf numFmtId="43" fontId="8" fillId="2" borderId="5" xfId="2" applyFont="1" applyFill="1" applyBorder="1" applyAlignment="1" applyProtection="1">
      <alignment horizontal="right" vertical="center" wrapText="1"/>
      <protection locked="0"/>
    </xf>
    <xf numFmtId="184" fontId="6" fillId="2" borderId="3" xfId="23" applyNumberFormat="1" applyFont="1" applyFill="1" applyBorder="1" applyAlignment="1" applyProtection="1">
      <alignment horizontal="center" vertical="center" wrapText="1"/>
    </xf>
    <xf numFmtId="167" fontId="8" fillId="2" borderId="3" xfId="2" applyNumberFormat="1" applyFont="1" applyFill="1" applyBorder="1" applyAlignment="1" applyProtection="1">
      <alignment horizontal="right" vertical="center" wrapText="1"/>
      <protection locked="0"/>
    </xf>
    <xf numFmtId="185" fontId="6" fillId="2" borderId="3" xfId="23" applyNumberFormat="1" applyFont="1" applyFill="1" applyBorder="1" applyAlignment="1" applyProtection="1">
      <alignment horizontal="center" vertical="center" wrapText="1"/>
    </xf>
    <xf numFmtId="0" fontId="4" fillId="2" borderId="3" xfId="25" applyFont="1" applyFill="1" applyBorder="1" applyAlignment="1" applyProtection="1">
      <alignment horizontal="left" vertical="center" wrapText="1"/>
    </xf>
    <xf numFmtId="184" fontId="4" fillId="2" borderId="3" xfId="23" applyNumberFormat="1" applyFont="1" applyFill="1" applyBorder="1" applyAlignment="1" applyProtection="1">
      <alignment horizontal="center" vertical="center" wrapText="1"/>
    </xf>
    <xf numFmtId="0" fontId="4" fillId="2" borderId="3" xfId="0" applyFont="1" applyFill="1" applyBorder="1" applyAlignment="1" applyProtection="1">
      <alignment vertical="center" wrapText="1"/>
      <protection locked="0"/>
    </xf>
    <xf numFmtId="186" fontId="4" fillId="2" borderId="3" xfId="16" applyNumberFormat="1" applyFont="1" applyFill="1" applyBorder="1" applyAlignment="1" applyProtection="1">
      <alignment horizontal="center" vertical="center" wrapText="1"/>
    </xf>
    <xf numFmtId="186" fontId="4" fillId="2" borderId="5" xfId="16" applyNumberFormat="1" applyFont="1" applyFill="1" applyBorder="1" applyAlignment="1" applyProtection="1">
      <alignment horizontal="center" vertical="center" wrapText="1"/>
    </xf>
    <xf numFmtId="4" fontId="4" fillId="2" borderId="5" xfId="16" applyNumberFormat="1" applyFont="1" applyFill="1" applyBorder="1" applyAlignment="1" applyProtection="1">
      <alignment horizontal="center" vertical="center" wrapText="1"/>
    </xf>
    <xf numFmtId="173" fontId="4" fillId="2" borderId="3" xfId="16" applyNumberFormat="1" applyFont="1" applyFill="1" applyBorder="1" applyAlignment="1" applyProtection="1">
      <alignment horizontal="center" vertical="center" wrapText="1"/>
    </xf>
    <xf numFmtId="4" fontId="4" fillId="2" borderId="3" xfId="16" applyNumberFormat="1" applyFont="1" applyFill="1" applyBorder="1" applyAlignment="1" applyProtection="1">
      <alignment horizontal="center" vertical="center" wrapText="1"/>
    </xf>
    <xf numFmtId="4" fontId="8" fillId="2" borderId="3" xfId="16" applyNumberFormat="1" applyFont="1" applyFill="1" applyBorder="1" applyAlignment="1" applyProtection="1">
      <alignment horizontal="right" vertical="center" wrapText="1"/>
      <protection locked="0"/>
    </xf>
    <xf numFmtId="172" fontId="6" fillId="2" borderId="3" xfId="16" applyNumberFormat="1" applyFont="1" applyFill="1" applyBorder="1" applyAlignment="1" applyProtection="1">
      <alignment horizontal="center" vertical="center" wrapText="1"/>
    </xf>
    <xf numFmtId="4" fontId="4" fillId="2" borderId="5" xfId="6" applyNumberFormat="1" applyFont="1" applyFill="1" applyBorder="1" applyAlignment="1" applyProtection="1">
      <alignment horizontal="right" vertical="center" wrapText="1"/>
    </xf>
    <xf numFmtId="1" fontId="4" fillId="2" borderId="3" xfId="0" applyNumberFormat="1" applyFont="1" applyFill="1" applyBorder="1" applyAlignment="1" applyProtection="1">
      <alignment horizontal="center" vertical="center"/>
    </xf>
    <xf numFmtId="171" fontId="4" fillId="2" borderId="3" xfId="16" applyNumberFormat="1" applyFont="1" applyFill="1" applyBorder="1" applyAlignment="1" applyProtection="1">
      <alignment horizontal="right" vertical="center" wrapText="1"/>
      <protection locked="0"/>
    </xf>
    <xf numFmtId="0" fontId="4" fillId="4"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39" fontId="3" fillId="3" borderId="3" xfId="5" applyFont="1" applyFill="1" applyBorder="1" applyAlignment="1" applyProtection="1">
      <alignment horizontal="center" vertical="center" wrapText="1"/>
    </xf>
    <xf numFmtId="4" fontId="4" fillId="3" borderId="3" xfId="0" applyNumberFormat="1" applyFont="1" applyFill="1" applyBorder="1" applyAlignment="1" applyProtection="1">
      <alignment vertical="center" wrapText="1"/>
    </xf>
    <xf numFmtId="2" fontId="4" fillId="3" borderId="3" xfId="0" applyNumberFormat="1" applyFont="1" applyFill="1" applyBorder="1" applyAlignment="1" applyProtection="1">
      <alignment vertical="center" wrapText="1"/>
      <protection locked="0"/>
    </xf>
    <xf numFmtId="43" fontId="29" fillId="3" borderId="3" xfId="2" applyFont="1" applyFill="1" applyBorder="1" applyAlignment="1" applyProtection="1">
      <alignment vertical="center" wrapText="1"/>
    </xf>
    <xf numFmtId="2" fontId="4" fillId="2" borderId="3" xfId="0" applyNumberFormat="1" applyFont="1" applyFill="1" applyBorder="1" applyAlignment="1" applyProtection="1">
      <alignment vertical="center" wrapText="1"/>
      <protection locked="0"/>
    </xf>
    <xf numFmtId="4" fontId="4" fillId="4" borderId="3" xfId="0" applyNumberFormat="1" applyFont="1" applyFill="1" applyBorder="1" applyAlignment="1" applyProtection="1">
      <alignment vertical="center"/>
      <protection locked="0"/>
    </xf>
    <xf numFmtId="2" fontId="4" fillId="3" borderId="3" xfId="0" applyNumberFormat="1" applyFont="1" applyFill="1" applyBorder="1" applyAlignment="1" applyProtection="1">
      <alignment vertical="center" wrapText="1"/>
    </xf>
    <xf numFmtId="43" fontId="29" fillId="3" borderId="3" xfId="2" applyFont="1" applyFill="1" applyBorder="1" applyAlignment="1" applyProtection="1">
      <alignment vertical="center"/>
    </xf>
    <xf numFmtId="43" fontId="13" fillId="2" borderId="3" xfId="2" applyFont="1" applyFill="1" applyBorder="1" applyAlignment="1" applyProtection="1">
      <alignment vertical="center"/>
    </xf>
    <xf numFmtId="184" fontId="6" fillId="3" borderId="5" xfId="23" applyNumberFormat="1" applyFont="1" applyFill="1" applyBorder="1" applyAlignment="1" applyProtection="1">
      <alignment horizontal="center" vertical="center"/>
    </xf>
    <xf numFmtId="0" fontId="6" fillId="3" borderId="5" xfId="0" applyFont="1" applyFill="1" applyBorder="1" applyAlignment="1" applyProtection="1">
      <alignment horizontal="right" vertical="center"/>
    </xf>
    <xf numFmtId="4" fontId="32" fillId="3" borderId="5" xfId="0" applyNumberFormat="1" applyFont="1" applyFill="1" applyBorder="1" applyAlignment="1" applyProtection="1">
      <alignment vertical="center"/>
    </xf>
    <xf numFmtId="0" fontId="32" fillId="3" borderId="5" xfId="0" applyFont="1" applyFill="1" applyBorder="1" applyAlignment="1" applyProtection="1">
      <alignment horizontal="center" vertical="center"/>
    </xf>
    <xf numFmtId="43" fontId="8" fillId="3" borderId="5" xfId="2" applyFont="1" applyFill="1" applyBorder="1" applyAlignment="1" applyProtection="1">
      <alignment horizontal="right" vertical="center" wrapText="1"/>
    </xf>
    <xf numFmtId="43" fontId="6" fillId="3" borderId="5" xfId="2" applyFont="1" applyFill="1" applyBorder="1" applyAlignment="1" applyProtection="1">
      <alignment vertical="center"/>
    </xf>
    <xf numFmtId="0" fontId="6" fillId="3" borderId="3" xfId="0" applyFont="1" applyFill="1" applyBorder="1" applyAlignment="1" applyProtection="1">
      <alignment horizontal="right" vertical="center" wrapText="1"/>
    </xf>
    <xf numFmtId="4" fontId="13" fillId="3" borderId="3" xfId="0" applyNumberFormat="1" applyFont="1" applyFill="1" applyBorder="1" applyAlignment="1" applyProtection="1">
      <alignment horizontal="center" vertical="center"/>
    </xf>
    <xf numFmtId="43" fontId="7" fillId="3" borderId="3" xfId="2" applyFont="1" applyFill="1" applyBorder="1" applyAlignment="1" applyProtection="1">
      <alignment horizontal="center" vertical="center" wrapText="1"/>
    </xf>
    <xf numFmtId="43" fontId="6" fillId="3" borderId="3" xfId="2" applyFont="1" applyFill="1" applyBorder="1" applyAlignment="1" applyProtection="1">
      <alignment vertical="center"/>
    </xf>
    <xf numFmtId="43" fontId="8" fillId="2" borderId="3" xfId="2" applyFont="1" applyFill="1" applyBorder="1" applyAlignment="1" applyProtection="1">
      <alignment horizontal="center" vertical="center" wrapText="1"/>
    </xf>
    <xf numFmtId="43" fontId="4" fillId="2" borderId="3" xfId="2" applyFont="1" applyFill="1" applyBorder="1" applyAlignment="1" applyProtection="1">
      <alignment vertical="center" wrapText="1"/>
    </xf>
    <xf numFmtId="0" fontId="6" fillId="2" borderId="3" xfId="0" applyFont="1" applyFill="1" applyBorder="1" applyAlignment="1" applyProtection="1">
      <alignment horizontal="right" vertical="center" wrapText="1"/>
    </xf>
    <xf numFmtId="0" fontId="4" fillId="2" borderId="3" xfId="0" applyFont="1" applyFill="1" applyBorder="1" applyAlignment="1" applyProtection="1">
      <alignment horizontal="right" vertical="center" wrapText="1"/>
    </xf>
    <xf numFmtId="10" fontId="4" fillId="2" borderId="3" xfId="26" applyNumberFormat="1" applyFont="1" applyFill="1" applyBorder="1" applyAlignment="1" applyProtection="1">
      <alignment vertical="center" wrapText="1"/>
    </xf>
    <xf numFmtId="4" fontId="4" fillId="2" borderId="3" xfId="0" applyNumberFormat="1" applyFont="1" applyFill="1" applyBorder="1" applyAlignment="1" applyProtection="1">
      <alignment horizontal="center" vertical="center" wrapText="1"/>
    </xf>
    <xf numFmtId="0" fontId="4" fillId="2" borderId="3" xfId="27" applyFont="1" applyFill="1" applyBorder="1" applyAlignment="1" applyProtection="1">
      <alignment horizontal="right" vertical="center"/>
    </xf>
    <xf numFmtId="10" fontId="4" fillId="2" borderId="3" xfId="26" applyNumberFormat="1" applyFont="1" applyFill="1" applyBorder="1" applyAlignment="1" applyProtection="1">
      <alignment horizontal="right" vertical="center" wrapText="1"/>
    </xf>
    <xf numFmtId="171" fontId="4" fillId="2" borderId="3" xfId="27" applyNumberFormat="1" applyFont="1" applyFill="1" applyBorder="1" applyAlignment="1" applyProtection="1">
      <alignment horizontal="center" vertical="center"/>
    </xf>
    <xf numFmtId="43" fontId="8" fillId="2" borderId="3" xfId="2" applyFont="1" applyFill="1" applyBorder="1" applyAlignment="1" applyProtection="1">
      <alignment horizontal="center" vertical="center"/>
    </xf>
    <xf numFmtId="0" fontId="4" fillId="2" borderId="3" xfId="2" applyNumberFormat="1" applyFont="1" applyFill="1" applyBorder="1" applyAlignment="1" applyProtection="1">
      <alignment horizontal="right" vertical="center" wrapText="1"/>
    </xf>
    <xf numFmtId="10" fontId="4" fillId="2" borderId="3" xfId="28" applyNumberFormat="1" applyFont="1" applyFill="1" applyBorder="1" applyAlignment="1" applyProtection="1">
      <alignment vertical="center"/>
    </xf>
    <xf numFmtId="4" fontId="4" fillId="2" borderId="3" xfId="27" applyNumberFormat="1" applyFont="1" applyFill="1" applyBorder="1" applyAlignment="1" applyProtection="1">
      <alignment horizontal="center" vertical="center" wrapText="1"/>
    </xf>
    <xf numFmtId="0" fontId="4" fillId="2" borderId="3" xfId="29" applyFont="1" applyFill="1" applyBorder="1" applyAlignment="1" applyProtection="1">
      <alignment horizontal="center" vertical="center"/>
    </xf>
    <xf numFmtId="0" fontId="4" fillId="2" borderId="3" xfId="0" applyNumberFormat="1" applyFont="1" applyFill="1" applyBorder="1" applyAlignment="1" applyProtection="1">
      <alignment horizontal="right" vertical="center" wrapText="1"/>
    </xf>
    <xf numFmtId="10" fontId="4" fillId="2" borderId="3" xfId="8" applyNumberFormat="1" applyFill="1" applyBorder="1" applyAlignment="1" applyProtection="1">
      <alignment vertical="center"/>
    </xf>
    <xf numFmtId="170" fontId="6" fillId="2" borderId="3" xfId="8" applyNumberFormat="1" applyFont="1" applyFill="1" applyBorder="1" applyAlignment="1" applyProtection="1">
      <alignment horizontal="right" vertical="center"/>
    </xf>
    <xf numFmtId="43" fontId="7" fillId="2" borderId="3" xfId="2" applyFont="1" applyFill="1" applyBorder="1" applyAlignment="1" applyProtection="1">
      <alignment horizontal="center" vertical="center"/>
    </xf>
    <xf numFmtId="43" fontId="6" fillId="2" borderId="3" xfId="2" applyFont="1" applyFill="1" applyBorder="1" applyAlignment="1" applyProtection="1">
      <alignment vertical="center" wrapText="1"/>
    </xf>
    <xf numFmtId="10" fontId="0" fillId="0" borderId="0" xfId="26" applyNumberFormat="1" applyFont="1" applyFill="1" applyAlignment="1">
      <alignment vertical="center"/>
    </xf>
    <xf numFmtId="43" fontId="4" fillId="2" borderId="3" xfId="2" applyFont="1" applyFill="1" applyBorder="1" applyAlignment="1" applyProtection="1">
      <alignment vertical="center"/>
    </xf>
    <xf numFmtId="43" fontId="6" fillId="2" borderId="3" xfId="2" applyFont="1" applyFill="1" applyBorder="1" applyAlignment="1" applyProtection="1">
      <alignment vertical="center"/>
    </xf>
    <xf numFmtId="0" fontId="6" fillId="2" borderId="5" xfId="0" applyFont="1" applyFill="1" applyBorder="1" applyAlignment="1" applyProtection="1">
      <alignment horizontal="right" vertical="center" wrapText="1"/>
    </xf>
    <xf numFmtId="43" fontId="8" fillId="2" borderId="5" xfId="2" applyFont="1" applyFill="1" applyBorder="1" applyAlignment="1" applyProtection="1">
      <alignment horizontal="center" vertical="center"/>
    </xf>
    <xf numFmtId="43" fontId="6" fillId="2" borderId="5" xfId="2" applyFont="1" applyFill="1" applyBorder="1" applyAlignment="1" applyProtection="1">
      <alignment vertical="center"/>
    </xf>
    <xf numFmtId="0" fontId="4" fillId="2" borderId="0" xfId="0" applyFont="1" applyFill="1" applyBorder="1" applyAlignment="1" applyProtection="1">
      <alignment horizontal="right" vertical="top"/>
      <protection locked="0"/>
    </xf>
    <xf numFmtId="0" fontId="6" fillId="2" borderId="0" xfId="0" applyFont="1" applyFill="1" applyBorder="1" applyAlignment="1" applyProtection="1">
      <alignment horizontal="right" vertical="top" wrapText="1"/>
      <protection locked="0"/>
    </xf>
    <xf numFmtId="4" fontId="4" fillId="2" borderId="0" xfId="0" applyNumberFormat="1" applyFont="1" applyFill="1" applyBorder="1" applyAlignment="1" applyProtection="1">
      <alignment horizontal="center" vertical="top"/>
      <protection locked="0"/>
    </xf>
    <xf numFmtId="4" fontId="6" fillId="2" borderId="0" xfId="30" applyNumberFormat="1" applyFont="1" applyFill="1" applyBorder="1" applyAlignment="1" applyProtection="1">
      <alignment vertical="top"/>
      <protection locked="0"/>
    </xf>
    <xf numFmtId="0" fontId="0" fillId="0" borderId="0" xfId="0" applyFill="1" applyAlignment="1">
      <alignment vertical="top"/>
    </xf>
    <xf numFmtId="0" fontId="4" fillId="0" borderId="0" xfId="3" applyNumberFormat="1" applyFont="1" applyFill="1" applyBorder="1" applyAlignment="1">
      <alignment horizontal="left" vertical="top"/>
    </xf>
    <xf numFmtId="0" fontId="17" fillId="0" borderId="0" xfId="3" applyFont="1" applyFill="1" applyBorder="1" applyAlignment="1">
      <alignment horizontal="left" vertical="top" wrapText="1"/>
    </xf>
    <xf numFmtId="4" fontId="17" fillId="0" borderId="0" xfId="3" applyNumberFormat="1" applyFont="1" applyFill="1" applyBorder="1" applyAlignment="1">
      <alignment horizontal="left" vertical="top" wrapText="1"/>
    </xf>
    <xf numFmtId="43" fontId="8" fillId="0" borderId="0" xfId="2" applyFont="1" applyFill="1" applyBorder="1" applyAlignment="1">
      <alignment horizontal="center" vertical="top" wrapText="1"/>
    </xf>
    <xf numFmtId="0" fontId="4" fillId="0" borderId="0" xfId="0" applyFont="1" applyFill="1" applyBorder="1" applyAlignment="1">
      <alignment vertical="top" wrapText="1"/>
    </xf>
    <xf numFmtId="0" fontId="4" fillId="0" borderId="0" xfId="3" applyFont="1" applyFill="1" applyBorder="1" applyAlignment="1">
      <alignment horizontal="left" vertical="top"/>
    </xf>
    <xf numFmtId="0" fontId="5" fillId="2" borderId="0" xfId="1" applyFont="1" applyFill="1" applyBorder="1" applyAlignment="1">
      <alignment horizontal="center" vertical="top" wrapText="1"/>
    </xf>
    <xf numFmtId="0" fontId="4" fillId="0" borderId="0" xfId="0" applyFont="1" applyFill="1" applyBorder="1" applyAlignment="1" applyProtection="1">
      <alignment horizontal="left" vertical="top" wrapText="1"/>
      <protection locked="0"/>
    </xf>
    <xf numFmtId="0" fontId="6" fillId="2" borderId="0" xfId="0" applyFont="1" applyFill="1" applyBorder="1" applyAlignment="1" applyProtection="1">
      <alignment horizontal="center" vertical="top"/>
      <protection locked="0"/>
    </xf>
  </cellXfs>
  <cellStyles count="31">
    <cellStyle name="Comma 11" xfId="2"/>
    <cellStyle name="Millares 10" xfId="6"/>
    <cellStyle name="Millares 10 2 2" xfId="17"/>
    <cellStyle name="Millares 2 2 2" xfId="18"/>
    <cellStyle name="Millares 2_XXXCopia de Pres. elab. no. 24-12  Terrm. ampliacion Ac. Monte Plata" xfId="4"/>
    <cellStyle name="Millares 3" xfId="10"/>
    <cellStyle name="Millares 4 2" xfId="7"/>
    <cellStyle name="Millares 5 3" xfId="11"/>
    <cellStyle name="Millares_Hoja1" xfId="20"/>
    <cellStyle name="Millares_NUEVO FORMATO DE PRESUPUESTOS" xfId="30"/>
    <cellStyle name="Moneda 3 3" xfId="21"/>
    <cellStyle name="Normal" xfId="0" builtinId="0"/>
    <cellStyle name="Normal 10 2 2" xfId="9"/>
    <cellStyle name="Normal 13 2" xfId="16"/>
    <cellStyle name="Normal 18" xfId="27"/>
    <cellStyle name="Normal 2 2 2" xfId="3"/>
    <cellStyle name="Normal 2 3 2" xfId="8"/>
    <cellStyle name="Normal 3" xfId="5"/>
    <cellStyle name="Normal 5" xfId="14"/>
    <cellStyle name="Normal 5 2 2" xfId="25"/>
    <cellStyle name="Normal 9" xfId="22"/>
    <cellStyle name="Normal_158-09 TERMINACION AC. LA GINA" xfId="15"/>
    <cellStyle name="Normal_55-09 Equipamiento Pozos Ac. Rural El Llano" xfId="23"/>
    <cellStyle name="Normal_BOQ-ALC-RED-MCRISTI-QAQC_VINCI PRESUPUESTO UNIFICADO  LOS  ALCANTARILLADOS SANITARIOS PARA INAPA 02.09.11" xfId="24"/>
    <cellStyle name="Normal_Hoja1" xfId="12"/>
    <cellStyle name="Normal_PRES 059-09 REHABIL. PLANTA DE TRATAMIENTO DE 80 LPS RAPIDA, AC. HATO DEL YAQUE" xfId="29"/>
    <cellStyle name="Normal_PRES030-2008" xfId="19"/>
    <cellStyle name="Normal_rec 2 al 98-05 terminacion ac. la cueva de cevicos 2da. etapa ac. mult. guanabano- cruce de maguaca parte b y guanabano como ext. al ac. la cueva de cevico 1" xfId="13"/>
    <cellStyle name="Normal_Rec. No.3 118-03   Pta. de trat.A.Negras san juan de la maguana" xfId="1"/>
    <cellStyle name="Percent 2 2" xfId="26"/>
    <cellStyle name="Porcentual 2"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1295400</xdr:colOff>
      <xdr:row>579</xdr:row>
      <xdr:rowOff>0</xdr:rowOff>
    </xdr:from>
    <xdr:to>
      <xdr:col>2</xdr:col>
      <xdr:colOff>76200</xdr:colOff>
      <xdr:row>580</xdr:row>
      <xdr:rowOff>0</xdr:rowOff>
    </xdr:to>
    <xdr:sp macro="" textlink="">
      <xdr:nvSpPr>
        <xdr:cNvPr id="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7"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0"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8"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9"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5"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48"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5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5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5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5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5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5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56"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57"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5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5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63"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6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6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7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7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76"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7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8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8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8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8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84"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85"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8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8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8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8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91"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9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9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9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9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04"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0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0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1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1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12"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13"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1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1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1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1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1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19"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2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2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2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2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32"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3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3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3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40"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41"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4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4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4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4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4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47"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4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4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5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5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5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5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60"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6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6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6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6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6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6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6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68"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69"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7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75"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7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8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8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8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188"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8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9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9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9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9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9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9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96"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197"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19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19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03"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0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0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1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1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16"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1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2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2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2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2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24"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25"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2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2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2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2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31"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3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3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3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3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44"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4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4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5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5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52"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53"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5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5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5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5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5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59"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6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6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6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6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72"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7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7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7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80"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281"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8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8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8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8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8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287"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8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8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9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9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29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29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00"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0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0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0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0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0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0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0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08"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09"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1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15"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1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2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2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2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28"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2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3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3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3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3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3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3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36"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37"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3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3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43"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4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4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50"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5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56"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5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6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6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6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63"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64"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65"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6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6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6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6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71"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7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7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78"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7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84"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8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8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9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91"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92"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393"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39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9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9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9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39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399"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0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06"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0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0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412"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17"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1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19"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420"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142875</xdr:rowOff>
    </xdr:to>
    <xdr:sp macro="" textlink="">
      <xdr:nvSpPr>
        <xdr:cNvPr id="421" name="Text Box 15"/>
        <xdr:cNvSpPr txBox="1">
          <a:spLocks noChangeArrowheads="1"/>
        </xdr:cNvSpPr>
      </xdr:nvSpPr>
      <xdr:spPr bwMode="auto">
        <a:xfrm>
          <a:off x="1838325" y="116100225"/>
          <a:ext cx="2543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2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2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2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25"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2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427"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2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2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0"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32"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34"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3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7"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8"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39"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579</xdr:row>
      <xdr:rowOff>0</xdr:rowOff>
    </xdr:from>
    <xdr:to>
      <xdr:col>2</xdr:col>
      <xdr:colOff>76200</xdr:colOff>
      <xdr:row>580</xdr:row>
      <xdr:rowOff>0</xdr:rowOff>
    </xdr:to>
    <xdr:sp macro="" textlink="">
      <xdr:nvSpPr>
        <xdr:cNvPr id="440" name="Text Box 15"/>
        <xdr:cNvSpPr txBox="1">
          <a:spLocks noChangeArrowheads="1"/>
        </xdr:cNvSpPr>
      </xdr:nvSpPr>
      <xdr:spPr bwMode="auto">
        <a:xfrm>
          <a:off x="1876425" y="116100225"/>
          <a:ext cx="25050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41"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42"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43"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44"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579</xdr:row>
      <xdr:rowOff>0</xdr:rowOff>
    </xdr:from>
    <xdr:to>
      <xdr:col>2</xdr:col>
      <xdr:colOff>76200</xdr:colOff>
      <xdr:row>580</xdr:row>
      <xdr:rowOff>0</xdr:rowOff>
    </xdr:to>
    <xdr:sp macro="" textlink="">
      <xdr:nvSpPr>
        <xdr:cNvPr id="445" name="Text Box 15"/>
        <xdr:cNvSpPr txBox="1">
          <a:spLocks noChangeArrowheads="1"/>
        </xdr:cNvSpPr>
      </xdr:nvSpPr>
      <xdr:spPr bwMode="auto">
        <a:xfrm>
          <a:off x="1838325" y="116100225"/>
          <a:ext cx="2543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579</xdr:row>
      <xdr:rowOff>0</xdr:rowOff>
    </xdr:from>
    <xdr:to>
      <xdr:col>2</xdr:col>
      <xdr:colOff>76200</xdr:colOff>
      <xdr:row>580</xdr:row>
      <xdr:rowOff>0</xdr:rowOff>
    </xdr:to>
    <xdr:sp macro="" textlink="">
      <xdr:nvSpPr>
        <xdr:cNvPr id="446" name="Text Box 15"/>
        <xdr:cNvSpPr txBox="1">
          <a:spLocks noChangeArrowheads="1"/>
        </xdr:cNvSpPr>
      </xdr:nvSpPr>
      <xdr:spPr bwMode="auto">
        <a:xfrm>
          <a:off x="1828800" y="1161002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47" name="Cuadro de texto 353153"/>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48" name="Cuadro de texto 35315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49" name="Cuadro de texto 35315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0" name="Cuadro de texto 35315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1" name="Cuadro de texto 35315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452" name="Cuadro de texto 353158"/>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3" name="Cuadro de texto 35315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4" name="Cuadro de texto 35316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5" name="Cuadro de texto 35316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6" name="Cuadro de texto 35316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57" name="Cuadro de texto 353163"/>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58" name="Cuadro de texto 35316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59" name="Cuadro de texto 353165"/>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60" name="Cuadro de texto 353166"/>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1" name="Cuadro de texto 35316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2" name="Cuadro de texto 35316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3" name="Cuadro de texto 35316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4" name="Cuadro de texto 35317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465" name="Cuadro de texto 353171"/>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6" name="Cuadro de texto 35317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7" name="Cuadro de texto 35317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8" name="Cuadro de texto 35317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69" name="Cuadro de texto 35317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70" name="Cuadro de texto 353176"/>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71" name="Cuadro de texto 35317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72" name="Cuadro de texto 353178"/>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473" name="Cuadro de texto 353179"/>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474" name="Cuadro de texto 353180"/>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75" name="Cuadro de texto 353181"/>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76" name="Cuadro de texto 35318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77" name="Cuadro de texto 35318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78" name="Cuadro de texto 35318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79" name="Cuadro de texto 35318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480" name="Cuadro de texto 353186"/>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81" name="Cuadro de texto 35318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82" name="Cuadro de texto 35318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83" name="Cuadro de texto 35318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84" name="Cuadro de texto 35319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85" name="Cuadro de texto 353191"/>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86" name="Cuadro de texto 35319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87" name="Cuadro de texto 353193"/>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88" name="Cuadro de texto 353194"/>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89" name="Cuadro de texto 35319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0" name="Cuadro de texto 35319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1" name="Cuadro de texto 35319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2" name="Cuadro de texto 35319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493" name="Cuadro de texto 353199"/>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4" name="Cuadro de texto 35320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5" name="Cuadro de texto 35320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6" name="Cuadro de texto 35320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7" name="Cuadro de texto 35320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498" name="Cuadro de texto 353204"/>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499" name="Cuadro de texto 35320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00" name="Cuadro de texto 353206"/>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01" name="Cuadro de texto 353207"/>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02" name="Cuadro de texto 353208"/>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03" name="Cuadro de texto 353209"/>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04" name="Cuadro de texto 35321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05" name="Cuadro de texto 35321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06" name="Cuadro de texto 35321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07" name="Cuadro de texto 35321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08" name="Cuadro de texto 353214"/>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09" name="Cuadro de texto 35321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0" name="Cuadro de texto 35321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1" name="Cuadro de texto 35321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2" name="Cuadro de texto 35321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13" name="Cuadro de texto 353219"/>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4" name="Cuadro de texto 35322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15" name="Cuadro de texto 353221"/>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16" name="Cuadro de texto 353222"/>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7" name="Cuadro de texto 35322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8" name="Cuadro de texto 35322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19" name="Cuadro de texto 35322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20" name="Cuadro de texto 35322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21" name="Cuadro de texto 353227"/>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22" name="Cuadro de texto 35322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23" name="Cuadro de texto 35322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24" name="Cuadro de texto 35323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25" name="Cuadro de texto 35323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26" name="Cuadro de texto 353232"/>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27" name="Cuadro de texto 35323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28" name="Cuadro de texto 353234"/>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29" name="Cuadro de texto 353235"/>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30" name="Cuadro de texto 353236"/>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31" name="Cuadro de texto 353237"/>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2" name="Cuadro de texto 35323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3" name="Cuadro de texto 35323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4" name="Cuadro de texto 35324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5" name="Cuadro de texto 35324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36" name="Cuadro de texto 353242"/>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7" name="Cuadro de texto 35324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8" name="Cuadro de texto 35324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39" name="Cuadro de texto 35324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40" name="Cuadro de texto 35324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41" name="Cuadro de texto 353247"/>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42" name="Cuadro de texto 35324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43" name="Cuadro de texto 353249"/>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44" name="Cuadro de texto 353250"/>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45" name="Cuadro de texto 35325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46" name="Cuadro de texto 35325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47" name="Cuadro de texto 35325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48" name="Cuadro de texto 35325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49" name="Cuadro de texto 353255"/>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50" name="Cuadro de texto 35325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51" name="Cuadro de texto 35325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52" name="Cuadro de texto 35325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53" name="Cuadro de texto 35325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54" name="Cuadro de texto 353260"/>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55" name="Cuadro de texto 35326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56" name="Cuadro de texto 353262"/>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57" name="Cuadro de texto 353263"/>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58" name="Cuadro de texto 353264"/>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59" name="Cuadro de texto 353265"/>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0" name="Cuadro de texto 35326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1" name="Cuadro de texto 35326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2" name="Cuadro de texto 35326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3" name="Cuadro de texto 35326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64" name="Cuadro de texto 353270"/>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5" name="Cuadro de texto 35327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6" name="Cuadro de texto 35327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7" name="Cuadro de texto 35327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68" name="Cuadro de texto 35327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69" name="Cuadro de texto 353275"/>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0" name="Cuadro de texto 35327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71" name="Cuadro de texto 353277"/>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72" name="Cuadro de texto 353278"/>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3" name="Cuadro de texto 35327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4" name="Cuadro de texto 36454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5" name="Cuadro de texto 36454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6" name="Cuadro de texto 36454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77" name="Cuadro de texto 364547"/>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8" name="Cuadro de texto 36454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79" name="Cuadro de texto 36454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80" name="Cuadro de texto 36455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81" name="Cuadro de texto 36455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82" name="Cuadro de texto 364552"/>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83" name="Cuadro de texto 36455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84" name="Cuadro de texto 364554"/>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85" name="Cuadro de texto 364555"/>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586" name="Cuadro de texto 364556"/>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87" name="Cuadro de texto 364557"/>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88" name="Cuadro de texto 36455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89" name="Cuadro de texto 36455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0" name="Cuadro de texto 36456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1" name="Cuadro de texto 36456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592" name="Cuadro de texto 364562"/>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3" name="Cuadro de texto 36456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4" name="Cuadro de texto 36456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5" name="Cuadro de texto 36456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6" name="Cuadro de texto 36456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97" name="Cuadro de texto 364567"/>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598" name="Cuadro de texto 36456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599" name="Cuadro de texto 364569"/>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00" name="Cuadro de texto 364570"/>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1" name="Cuadro de texto 36457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2" name="Cuadro de texto 36457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3" name="Cuadro de texto 36457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4" name="Cuadro de texto 36457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605" name="Cuadro de texto 364575"/>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6" name="Cuadro de texto 36457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7" name="Cuadro de texto 36457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8" name="Cuadro de texto 36457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09" name="Cuadro de texto 36457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10" name="Cuadro de texto 364580"/>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11" name="Cuadro de texto 36458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12" name="Cuadro de texto 364582"/>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613" name="Cuadro de texto 364583"/>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614" name="Cuadro de texto 364584"/>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15" name="Cuadro de texto 364585"/>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16" name="Cuadro de texto 36458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17" name="Cuadro de texto 36458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18" name="Cuadro de texto 36458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19" name="Cuadro de texto 36458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620" name="Cuadro de texto 364590"/>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21" name="Cuadro de texto 36459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22" name="Cuadro de texto 36459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23" name="Cuadro de texto 36459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24" name="Cuadro de texto 36459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25" name="Cuadro de texto 364595"/>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26" name="Cuadro de texto 36459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27" name="Cuadro de texto 364597"/>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28" name="Cuadro de texto 364598"/>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29" name="Cuadro de texto 36459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0" name="Cuadro de texto 36460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1" name="Cuadro de texto 36460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2" name="Cuadro de texto 36460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633" name="Cuadro de texto 364603"/>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4" name="Cuadro de texto 36460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5" name="Cuadro de texto 36460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6" name="Cuadro de texto 36460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7" name="Cuadro de texto 36460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38" name="Cuadro de texto 364608"/>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39" name="Cuadro de texto 36460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40" name="Cuadro de texto 364610"/>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641" name="Cuadro de texto 364611"/>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642" name="Cuadro de texto 364612"/>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43" name="Cuadro de texto 364613"/>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44" name="Cuadro de texto 36461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45" name="Cuadro de texto 36461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46" name="Cuadro de texto 364616"/>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47" name="Cuadro de texto 36461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648" name="Cuadro de texto 364618"/>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49" name="Cuadro de texto 36461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0" name="Cuadro de texto 36462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1" name="Cuadro de texto 364621"/>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2" name="Cuadro de texto 36462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53" name="Cuadro de texto 364623"/>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4" name="Cuadro de texto 36462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55" name="Cuadro de texto 364625"/>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56" name="Cuadro de texto 364626"/>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7" name="Cuadro de texto 36462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8" name="Cuadro de texto 364628"/>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59" name="Cuadro de texto 364629"/>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60" name="Cuadro de texto 364630"/>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1333500</xdr:colOff>
      <xdr:row>579</xdr:row>
      <xdr:rowOff>0</xdr:rowOff>
    </xdr:from>
    <xdr:to>
      <xdr:col>1</xdr:col>
      <xdr:colOff>1428750</xdr:colOff>
      <xdr:row>579</xdr:row>
      <xdr:rowOff>161925</xdr:rowOff>
    </xdr:to>
    <xdr:sp macro="" textlink="">
      <xdr:nvSpPr>
        <xdr:cNvPr id="661" name="Cuadro de texto 364631"/>
        <xdr:cNvSpPr txBox="1">
          <a:spLocks noChangeArrowheads="1"/>
        </xdr:cNvSpPr>
      </xdr:nvSpPr>
      <xdr:spPr bwMode="auto">
        <a:xfrm>
          <a:off x="18764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62" name="Cuadro de texto 364632"/>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63" name="Cuadro de texto 364633"/>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64" name="Cuadro de texto 364634"/>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65" name="Cuadro de texto 364635"/>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66" name="Cuadro de texto 364636"/>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1285875</xdr:colOff>
      <xdr:row>579</xdr:row>
      <xdr:rowOff>0</xdr:rowOff>
    </xdr:from>
    <xdr:to>
      <xdr:col>1</xdr:col>
      <xdr:colOff>1381125</xdr:colOff>
      <xdr:row>579</xdr:row>
      <xdr:rowOff>161925</xdr:rowOff>
    </xdr:to>
    <xdr:sp macro="" textlink="">
      <xdr:nvSpPr>
        <xdr:cNvPr id="667" name="Cuadro de texto 364637"/>
        <xdr:cNvSpPr txBox="1">
          <a:spLocks noChangeArrowheads="1"/>
        </xdr:cNvSpPr>
      </xdr:nvSpPr>
      <xdr:spPr bwMode="auto">
        <a:xfrm>
          <a:off x="1828800"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161925</xdr:rowOff>
    </xdr:to>
    <xdr:sp macro="" textlink="">
      <xdr:nvSpPr>
        <xdr:cNvPr id="668" name="Cuadro de texto 364638"/>
        <xdr:cNvSpPr txBox="1">
          <a:spLocks noChangeArrowheads="1"/>
        </xdr:cNvSpPr>
      </xdr:nvSpPr>
      <xdr:spPr bwMode="auto">
        <a:xfrm>
          <a:off x="1838325" y="11610022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669" name="Cuadro de texto 364639"/>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1295400</xdr:colOff>
      <xdr:row>579</xdr:row>
      <xdr:rowOff>0</xdr:rowOff>
    </xdr:from>
    <xdr:to>
      <xdr:col>1</xdr:col>
      <xdr:colOff>1390650</xdr:colOff>
      <xdr:row>579</xdr:row>
      <xdr:rowOff>304800</xdr:rowOff>
    </xdr:to>
    <xdr:sp macro="" textlink="">
      <xdr:nvSpPr>
        <xdr:cNvPr id="670" name="Cuadro de texto 364640"/>
        <xdr:cNvSpPr txBox="1">
          <a:spLocks noChangeArrowheads="1"/>
        </xdr:cNvSpPr>
      </xdr:nvSpPr>
      <xdr:spPr bwMode="auto">
        <a:xfrm>
          <a:off x="1838325" y="116100225"/>
          <a:ext cx="95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476250</xdr:colOff>
      <xdr:row>0</xdr:row>
      <xdr:rowOff>85725</xdr:rowOff>
    </xdr:from>
    <xdr:to>
      <xdr:col>5</xdr:col>
      <xdr:colOff>752475</xdr:colOff>
      <xdr:row>4</xdr:row>
      <xdr:rowOff>28575</xdr:rowOff>
    </xdr:to>
    <xdr:pic>
      <xdr:nvPicPr>
        <xdr:cNvPr id="671" name="Picture 67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85725"/>
          <a:ext cx="1704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95250</xdr:rowOff>
    </xdr:from>
    <xdr:to>
      <xdr:col>1</xdr:col>
      <xdr:colOff>276225</xdr:colOff>
      <xdr:row>5</xdr:row>
      <xdr:rowOff>28575</xdr:rowOff>
    </xdr:to>
    <xdr:pic>
      <xdr:nvPicPr>
        <xdr:cNvPr id="672" name="Picture 67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95250"/>
          <a:ext cx="7334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na. blocks y termin."/>
      <sheetName val="Costos Mano de Obra"/>
      <sheetName val="Insumos materiales"/>
      <sheetName val="Ana. Horm mexc mort"/>
      <sheetName val="ADDENDA"/>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s>
    <sheetDataSet>
      <sheetData sheetId="0" refreshError="1">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3"/>
  <sheetViews>
    <sheetView tabSelected="1" view="pageBreakPreview" topLeftCell="A579" zoomScaleNormal="100" zoomScaleSheetLayoutView="100" workbookViewId="0">
      <selection activeCell="F602" sqref="F602"/>
    </sheetView>
  </sheetViews>
  <sheetFormatPr baseColWidth="10" defaultColWidth="9.140625" defaultRowHeight="12.75"/>
  <cols>
    <col min="1" max="1" width="8.140625" style="461" customWidth="1"/>
    <col min="2" max="2" width="56.42578125" style="461" customWidth="1"/>
    <col min="3" max="3" width="9.140625" style="461" customWidth="1"/>
    <col min="4" max="4" width="9.7109375" style="461" customWidth="1"/>
    <col min="5" max="5" width="11.7109375" style="461" bestFit="1" customWidth="1"/>
    <col min="6" max="6" width="15" style="461" customWidth="1"/>
    <col min="7" max="16384" width="9.140625" style="461"/>
  </cols>
  <sheetData>
    <row r="1" spans="1:6" s="1" customFormat="1" ht="15">
      <c r="A1" s="468"/>
      <c r="B1" s="468"/>
      <c r="C1" s="468"/>
      <c r="D1" s="468"/>
      <c r="E1" s="468"/>
      <c r="F1" s="468"/>
    </row>
    <row r="2" spans="1:6" s="1" customFormat="1" ht="15">
      <c r="A2" s="468"/>
      <c r="B2" s="468"/>
      <c r="C2" s="468"/>
      <c r="D2" s="468"/>
      <c r="E2" s="468"/>
      <c r="F2" s="468"/>
    </row>
    <row r="3" spans="1:6" s="1" customFormat="1" ht="15" customHeight="1">
      <c r="A3" s="468"/>
      <c r="B3" s="468"/>
      <c r="C3" s="468"/>
      <c r="D3" s="468"/>
      <c r="E3" s="468"/>
      <c r="F3" s="468"/>
    </row>
    <row r="4" spans="1:6" s="1" customFormat="1" ht="16.5" customHeight="1">
      <c r="A4" s="468"/>
      <c r="B4" s="468"/>
      <c r="C4" s="468"/>
      <c r="D4" s="468"/>
      <c r="E4" s="468"/>
      <c r="F4" s="468"/>
    </row>
    <row r="5" spans="1:6" s="1" customFormat="1" ht="4.5" customHeight="1">
      <c r="A5" s="2"/>
      <c r="B5" s="2"/>
      <c r="C5" s="2"/>
      <c r="D5" s="2"/>
      <c r="E5" s="3"/>
      <c r="F5" s="2"/>
    </row>
    <row r="6" spans="1:6" s="1" customFormat="1" ht="13.15" customHeight="1">
      <c r="A6" s="4"/>
      <c r="B6" s="5"/>
      <c r="C6" s="6"/>
      <c r="D6" s="6"/>
      <c r="E6" s="7"/>
      <c r="F6" s="6"/>
    </row>
    <row r="7" spans="1:6" s="8" customFormat="1" ht="29.25" customHeight="1">
      <c r="A7" s="469" t="s">
        <v>0</v>
      </c>
      <c r="B7" s="469"/>
      <c r="C7" s="469"/>
      <c r="D7" s="469"/>
      <c r="E7" s="469"/>
      <c r="F7" s="469"/>
    </row>
    <row r="8" spans="1:6" s="8" customFormat="1" ht="5.25" customHeight="1">
      <c r="A8" s="9"/>
      <c r="B8" s="10"/>
      <c r="C8" s="10"/>
      <c r="D8" s="10"/>
      <c r="E8" s="10"/>
      <c r="F8" s="10"/>
    </row>
    <row r="9" spans="1:6" s="8" customFormat="1">
      <c r="A9" s="11" t="s">
        <v>1</v>
      </c>
      <c r="B9" s="5"/>
      <c r="C9" s="6"/>
      <c r="D9" s="12" t="s">
        <v>2</v>
      </c>
      <c r="E9" s="13"/>
      <c r="F9" s="14"/>
    </row>
    <row r="10" spans="1:6" s="1" customFormat="1" ht="8.25" customHeight="1">
      <c r="A10" s="11"/>
      <c r="B10" s="470"/>
      <c r="C10" s="470"/>
      <c r="D10" s="470"/>
      <c r="E10" s="470"/>
      <c r="F10" s="14"/>
    </row>
    <row r="11" spans="1:6" s="18" customFormat="1" ht="13.5" customHeight="1">
      <c r="A11" s="15" t="s">
        <v>3</v>
      </c>
      <c r="B11" s="15" t="s">
        <v>4</v>
      </c>
      <c r="C11" s="16" t="s">
        <v>5</v>
      </c>
      <c r="D11" s="16" t="s">
        <v>6</v>
      </c>
      <c r="E11" s="17" t="s">
        <v>7</v>
      </c>
      <c r="F11" s="16" t="s">
        <v>8</v>
      </c>
    </row>
    <row r="12" spans="1:6" s="22" customFormat="1">
      <c r="A12" s="19"/>
      <c r="B12" s="20"/>
      <c r="C12" s="20"/>
      <c r="D12" s="20"/>
      <c r="E12" s="20"/>
      <c r="F12" s="21"/>
    </row>
    <row r="13" spans="1:6" s="22" customFormat="1">
      <c r="A13" s="23" t="s">
        <v>9</v>
      </c>
      <c r="B13" s="24" t="s">
        <v>10</v>
      </c>
      <c r="C13" s="25"/>
      <c r="D13" s="26"/>
      <c r="E13" s="27"/>
      <c r="F13" s="28"/>
    </row>
    <row r="14" spans="1:6" s="22" customFormat="1">
      <c r="A14" s="23"/>
      <c r="B14" s="24"/>
      <c r="C14" s="25"/>
      <c r="D14" s="26"/>
      <c r="E14" s="27"/>
      <c r="F14" s="28"/>
    </row>
    <row r="15" spans="1:6" s="22" customFormat="1">
      <c r="A15" s="29">
        <v>1</v>
      </c>
      <c r="B15" s="30" t="s">
        <v>11</v>
      </c>
      <c r="C15" s="25">
        <v>2</v>
      </c>
      <c r="D15" s="26" t="s">
        <v>12</v>
      </c>
      <c r="E15" s="31">
        <v>101123.45</v>
      </c>
      <c r="F15" s="32">
        <f>ROUND(C15*E15,2)</f>
        <v>202246.9</v>
      </c>
    </row>
    <row r="16" spans="1:6" s="22" customFormat="1" ht="38.25">
      <c r="A16" s="29">
        <v>2</v>
      </c>
      <c r="B16" s="30" t="s">
        <v>13</v>
      </c>
      <c r="C16" s="25">
        <v>2</v>
      </c>
      <c r="D16" s="26" t="s">
        <v>12</v>
      </c>
      <c r="E16" s="31">
        <v>200600</v>
      </c>
      <c r="F16" s="32">
        <f>ROUND(C16*E16,2)</f>
        <v>401200</v>
      </c>
    </row>
    <row r="17" spans="1:7" s="39" customFormat="1">
      <c r="A17" s="33"/>
      <c r="B17" s="34" t="s">
        <v>14</v>
      </c>
      <c r="C17" s="35"/>
      <c r="D17" s="36"/>
      <c r="E17" s="37"/>
      <c r="F17" s="38">
        <f>SUM(F14:F16)</f>
        <v>603446.9</v>
      </c>
    </row>
    <row r="18" spans="1:7" s="22" customFormat="1">
      <c r="A18" s="40"/>
      <c r="B18" s="41"/>
      <c r="C18" s="41"/>
      <c r="D18" s="41"/>
      <c r="E18" s="42"/>
      <c r="F18" s="32"/>
    </row>
    <row r="19" spans="1:7" s="22" customFormat="1" ht="25.5">
      <c r="A19" s="43" t="s">
        <v>15</v>
      </c>
      <c r="B19" s="44" t="s">
        <v>16</v>
      </c>
      <c r="C19" s="45"/>
      <c r="D19" s="46"/>
      <c r="E19" s="47"/>
      <c r="F19" s="32"/>
    </row>
    <row r="20" spans="1:7" s="22" customFormat="1">
      <c r="A20" s="48"/>
      <c r="B20" s="49"/>
      <c r="C20" s="50"/>
      <c r="D20" s="49"/>
      <c r="E20" s="51"/>
      <c r="F20" s="32"/>
    </row>
    <row r="21" spans="1:7" s="22" customFormat="1">
      <c r="A21" s="52">
        <v>1</v>
      </c>
      <c r="B21" s="53" t="s">
        <v>17</v>
      </c>
      <c r="C21" s="54"/>
      <c r="D21" s="55"/>
      <c r="E21" s="56"/>
      <c r="F21" s="32"/>
    </row>
    <row r="22" spans="1:7" s="22" customFormat="1" ht="25.5">
      <c r="A22" s="57">
        <v>1.1000000000000001</v>
      </c>
      <c r="B22" s="58" t="s">
        <v>18</v>
      </c>
      <c r="C22" s="59">
        <v>1</v>
      </c>
      <c r="D22" s="26" t="s">
        <v>12</v>
      </c>
      <c r="E22" s="31">
        <v>80088.479999999996</v>
      </c>
      <c r="F22" s="32">
        <f t="shared" ref="F22:F38" si="0">ROUND(C22*E22,2)</f>
        <v>80088.479999999996</v>
      </c>
    </row>
    <row r="23" spans="1:7" s="22" customFormat="1">
      <c r="A23" s="60">
        <v>1.2</v>
      </c>
      <c r="B23" s="61" t="s">
        <v>19</v>
      </c>
      <c r="C23" s="59">
        <v>1</v>
      </c>
      <c r="D23" s="26" t="s">
        <v>12</v>
      </c>
      <c r="E23" s="31">
        <v>46314.239999999998</v>
      </c>
      <c r="F23" s="32">
        <f t="shared" si="0"/>
        <v>46314.239999999998</v>
      </c>
    </row>
    <row r="24" spans="1:7" s="22" customFormat="1">
      <c r="A24" s="60"/>
      <c r="B24" s="58"/>
      <c r="C24" s="62"/>
      <c r="D24" s="55"/>
      <c r="E24" s="56"/>
      <c r="F24" s="32">
        <f t="shared" si="0"/>
        <v>0</v>
      </c>
    </row>
    <row r="25" spans="1:7" s="22" customFormat="1">
      <c r="A25" s="52">
        <v>2</v>
      </c>
      <c r="B25" s="53" t="s">
        <v>20</v>
      </c>
      <c r="C25" s="63"/>
      <c r="D25" s="55"/>
      <c r="E25" s="56"/>
      <c r="F25" s="32">
        <f t="shared" si="0"/>
        <v>0</v>
      </c>
    </row>
    <row r="26" spans="1:7" s="22" customFormat="1" ht="25.5">
      <c r="A26" s="60">
        <v>2.1</v>
      </c>
      <c r="B26" s="58" t="s">
        <v>21</v>
      </c>
      <c r="C26" s="59">
        <v>1</v>
      </c>
      <c r="D26" s="64" t="s">
        <v>22</v>
      </c>
      <c r="E26" s="31">
        <v>29743.81</v>
      </c>
      <c r="F26" s="32">
        <f t="shared" si="0"/>
        <v>29743.81</v>
      </c>
    </row>
    <row r="27" spans="1:7" s="22" customFormat="1" ht="25.5">
      <c r="A27" s="65">
        <v>2.2000000000000002</v>
      </c>
      <c r="B27" s="66" t="s">
        <v>23</v>
      </c>
      <c r="C27" s="59">
        <v>1</v>
      </c>
      <c r="D27" s="67" t="s">
        <v>22</v>
      </c>
      <c r="E27" s="31">
        <v>25491.68</v>
      </c>
      <c r="F27" s="32">
        <f t="shared" si="0"/>
        <v>25491.68</v>
      </c>
    </row>
    <row r="28" spans="1:7" s="22" customFormat="1">
      <c r="A28" s="65"/>
      <c r="B28" s="66"/>
      <c r="C28" s="59"/>
      <c r="D28" s="67"/>
      <c r="E28" s="68"/>
      <c r="F28" s="32">
        <f t="shared" si="0"/>
        <v>0</v>
      </c>
    </row>
    <row r="29" spans="1:7" s="22" customFormat="1" ht="38.25">
      <c r="A29" s="69">
        <v>3</v>
      </c>
      <c r="B29" s="70" t="s">
        <v>24</v>
      </c>
      <c r="C29" s="71"/>
      <c r="D29" s="72"/>
      <c r="E29" s="73"/>
      <c r="F29" s="32">
        <f t="shared" si="0"/>
        <v>0</v>
      </c>
    </row>
    <row r="30" spans="1:7" s="22" customFormat="1" ht="38.25">
      <c r="A30" s="65">
        <v>3.1</v>
      </c>
      <c r="B30" s="74" t="s">
        <v>25</v>
      </c>
      <c r="C30" s="71">
        <v>3.43</v>
      </c>
      <c r="D30" s="72" t="s">
        <v>26</v>
      </c>
      <c r="E30" s="31">
        <v>19040.27</v>
      </c>
      <c r="F30" s="32">
        <f t="shared" si="0"/>
        <v>65308.13</v>
      </c>
      <c r="G30" s="22">
        <v>65308.13</v>
      </c>
    </row>
    <row r="31" spans="1:7" s="22" customFormat="1" ht="38.25">
      <c r="A31" s="65">
        <f>+A30+0.1</f>
        <v>3.2</v>
      </c>
      <c r="B31" s="74" t="s">
        <v>27</v>
      </c>
      <c r="C31" s="71">
        <v>9.48</v>
      </c>
      <c r="D31" s="72" t="s">
        <v>26</v>
      </c>
      <c r="E31" s="31">
        <v>33473.550000000003</v>
      </c>
      <c r="F31" s="32">
        <f t="shared" si="0"/>
        <v>317329.25</v>
      </c>
    </row>
    <row r="32" spans="1:7" s="22" customFormat="1" ht="38.25">
      <c r="A32" s="65">
        <f>+A31+0.1</f>
        <v>3.3000000000000003</v>
      </c>
      <c r="B32" s="74" t="s">
        <v>28</v>
      </c>
      <c r="C32" s="71">
        <v>1.65</v>
      </c>
      <c r="D32" s="72" t="s">
        <v>26</v>
      </c>
      <c r="E32" s="31">
        <v>36104.58</v>
      </c>
      <c r="F32" s="32">
        <f t="shared" si="0"/>
        <v>59572.56</v>
      </c>
    </row>
    <row r="33" spans="1:7" s="22" customFormat="1" ht="25.5">
      <c r="A33" s="65">
        <f>+A32+0.1</f>
        <v>3.4000000000000004</v>
      </c>
      <c r="B33" s="74" t="s">
        <v>29</v>
      </c>
      <c r="C33" s="71">
        <v>0.67</v>
      </c>
      <c r="D33" s="72" t="s">
        <v>26</v>
      </c>
      <c r="E33" s="31">
        <v>29650.63</v>
      </c>
      <c r="F33" s="32">
        <f t="shared" si="0"/>
        <v>19865.919999999998</v>
      </c>
    </row>
    <row r="34" spans="1:7" s="22" customFormat="1">
      <c r="A34" s="65"/>
      <c r="B34" s="74"/>
      <c r="C34" s="71"/>
      <c r="D34" s="72"/>
      <c r="E34" s="73"/>
      <c r="F34" s="32">
        <f t="shared" si="0"/>
        <v>0</v>
      </c>
    </row>
    <row r="35" spans="1:7" s="22" customFormat="1">
      <c r="A35" s="69">
        <v>4</v>
      </c>
      <c r="B35" s="75" t="s">
        <v>30</v>
      </c>
      <c r="C35" s="76"/>
      <c r="D35" s="77"/>
      <c r="E35" s="78"/>
      <c r="F35" s="32">
        <f t="shared" si="0"/>
        <v>0</v>
      </c>
    </row>
    <row r="36" spans="1:7" s="22" customFormat="1" ht="38.25">
      <c r="A36" s="79">
        <v>4.0999999999999996</v>
      </c>
      <c r="B36" s="74" t="s">
        <v>31</v>
      </c>
      <c r="C36" s="71">
        <v>8</v>
      </c>
      <c r="D36" s="72" t="s">
        <v>32</v>
      </c>
      <c r="E36" s="31">
        <v>15757.63</v>
      </c>
      <c r="F36" s="32">
        <f t="shared" si="0"/>
        <v>126061.04</v>
      </c>
    </row>
    <row r="37" spans="1:7" s="22" customFormat="1" ht="38.25">
      <c r="A37" s="65">
        <f>+A36+0.1</f>
        <v>4.1999999999999993</v>
      </c>
      <c r="B37" s="74" t="s">
        <v>33</v>
      </c>
      <c r="C37" s="71">
        <v>1</v>
      </c>
      <c r="D37" s="72" t="s">
        <v>12</v>
      </c>
      <c r="E37" s="31">
        <v>15757.63</v>
      </c>
      <c r="F37" s="32">
        <f t="shared" si="0"/>
        <v>15757.63</v>
      </c>
    </row>
    <row r="38" spans="1:7" s="22" customFormat="1">
      <c r="A38" s="65">
        <f>+A37+0.1</f>
        <v>4.2999999999999989</v>
      </c>
      <c r="B38" s="80" t="s">
        <v>34</v>
      </c>
      <c r="C38" s="81">
        <v>1</v>
      </c>
      <c r="D38" s="82" t="s">
        <v>12</v>
      </c>
      <c r="E38" s="31">
        <v>56546.99</v>
      </c>
      <c r="F38" s="32">
        <f t="shared" si="0"/>
        <v>56546.99</v>
      </c>
    </row>
    <row r="39" spans="1:7" s="22" customFormat="1">
      <c r="A39" s="83"/>
      <c r="B39" s="84"/>
      <c r="C39" s="85"/>
      <c r="D39" s="86"/>
      <c r="E39" s="87"/>
      <c r="F39" s="32"/>
    </row>
    <row r="40" spans="1:7" s="39" customFormat="1">
      <c r="A40" s="88"/>
      <c r="B40" s="88" t="s">
        <v>35</v>
      </c>
      <c r="C40" s="89"/>
      <c r="D40" s="89"/>
      <c r="E40" s="90"/>
      <c r="F40" s="91">
        <f>SUM(F19:F39)</f>
        <v>842079.73</v>
      </c>
    </row>
    <row r="41" spans="1:7" s="22" customFormat="1">
      <c r="A41" s="40"/>
      <c r="B41" s="41"/>
      <c r="C41" s="41"/>
      <c r="D41" s="41"/>
      <c r="E41" s="42"/>
      <c r="F41" s="32"/>
    </row>
    <row r="42" spans="1:7" s="22" customFormat="1" ht="25.5">
      <c r="A42" s="43" t="s">
        <v>36</v>
      </c>
      <c r="B42" s="44" t="s">
        <v>37</v>
      </c>
      <c r="C42" s="45"/>
      <c r="D42" s="46"/>
      <c r="E42" s="47"/>
      <c r="F42" s="32"/>
    </row>
    <row r="43" spans="1:7" s="22" customFormat="1">
      <c r="A43" s="48"/>
      <c r="B43" s="49"/>
      <c r="C43" s="50"/>
      <c r="D43" s="49"/>
      <c r="E43" s="51"/>
      <c r="F43" s="32"/>
    </row>
    <row r="44" spans="1:7" s="22" customFormat="1">
      <c r="A44" s="52">
        <v>1</v>
      </c>
      <c r="B44" s="53" t="s">
        <v>17</v>
      </c>
      <c r="C44" s="54"/>
      <c r="D44" s="55"/>
      <c r="E44" s="56"/>
      <c r="F44" s="32"/>
    </row>
    <row r="45" spans="1:7" s="22" customFormat="1" ht="25.5">
      <c r="A45" s="57">
        <v>1.1000000000000001</v>
      </c>
      <c r="B45" s="58" t="s">
        <v>18</v>
      </c>
      <c r="C45" s="59">
        <v>1</v>
      </c>
      <c r="D45" s="26" t="s">
        <v>12</v>
      </c>
      <c r="E45" s="31">
        <v>80088.479999999996</v>
      </c>
      <c r="F45" s="32">
        <f t="shared" ref="F45:F64" si="1">ROUND(C45*E45,2)</f>
        <v>80088.479999999996</v>
      </c>
      <c r="G45" s="22">
        <v>80088.479999999996</v>
      </c>
    </row>
    <row r="46" spans="1:7" s="22" customFormat="1">
      <c r="A46" s="60">
        <v>1.2</v>
      </c>
      <c r="B46" s="61" t="s">
        <v>19</v>
      </c>
      <c r="C46" s="59">
        <v>1</v>
      </c>
      <c r="D46" s="26" t="s">
        <v>12</v>
      </c>
      <c r="E46" s="31">
        <v>46314.239999999998</v>
      </c>
      <c r="F46" s="32">
        <f t="shared" si="1"/>
        <v>46314.239999999998</v>
      </c>
      <c r="G46" s="22">
        <v>46314.239999999998</v>
      </c>
    </row>
    <row r="47" spans="1:7" s="22" customFormat="1">
      <c r="A47" s="60"/>
      <c r="B47" s="61"/>
      <c r="C47" s="59"/>
      <c r="D47" s="26"/>
      <c r="E47" s="68"/>
      <c r="F47" s="32">
        <f t="shared" si="1"/>
        <v>0</v>
      </c>
    </row>
    <row r="48" spans="1:7" s="22" customFormat="1">
      <c r="A48" s="52">
        <v>2</v>
      </c>
      <c r="B48" s="53" t="s">
        <v>20</v>
      </c>
      <c r="C48" s="63"/>
      <c r="D48" s="55"/>
      <c r="E48" s="56"/>
      <c r="F48" s="32">
        <f t="shared" si="1"/>
        <v>0</v>
      </c>
    </row>
    <row r="49" spans="1:7" s="22" customFormat="1" ht="25.5">
      <c r="A49" s="60">
        <v>2.1</v>
      </c>
      <c r="B49" s="58" t="s">
        <v>21</v>
      </c>
      <c r="C49" s="59">
        <v>1</v>
      </c>
      <c r="D49" s="64" t="s">
        <v>22</v>
      </c>
      <c r="E49" s="31">
        <v>29743.81</v>
      </c>
      <c r="F49" s="32">
        <f t="shared" si="1"/>
        <v>29743.81</v>
      </c>
      <c r="G49" s="22">
        <v>29743.81</v>
      </c>
    </row>
    <row r="50" spans="1:7" s="22" customFormat="1" ht="25.5">
      <c r="A50" s="65">
        <v>2.2000000000000002</v>
      </c>
      <c r="B50" s="66" t="s">
        <v>38</v>
      </c>
      <c r="C50" s="59">
        <v>1</v>
      </c>
      <c r="D50" s="67" t="s">
        <v>22</v>
      </c>
      <c r="E50" s="31">
        <v>25491.68</v>
      </c>
      <c r="F50" s="32">
        <f t="shared" si="1"/>
        <v>25491.68</v>
      </c>
      <c r="G50" s="22">
        <v>25491.68</v>
      </c>
    </row>
    <row r="51" spans="1:7" s="22" customFormat="1">
      <c r="A51" s="65"/>
      <c r="B51" s="66"/>
      <c r="C51" s="59"/>
      <c r="D51" s="67"/>
      <c r="E51" s="68"/>
      <c r="F51" s="32">
        <f t="shared" si="1"/>
        <v>0</v>
      </c>
    </row>
    <row r="52" spans="1:7" s="22" customFormat="1" ht="38.25">
      <c r="A52" s="69">
        <v>3</v>
      </c>
      <c r="B52" s="70" t="s">
        <v>24</v>
      </c>
      <c r="C52" s="71"/>
      <c r="D52" s="72"/>
      <c r="E52" s="73"/>
      <c r="F52" s="32">
        <f t="shared" si="1"/>
        <v>0</v>
      </c>
    </row>
    <row r="53" spans="1:7" s="22" customFormat="1" ht="38.25">
      <c r="A53" s="65">
        <v>3.1</v>
      </c>
      <c r="B53" s="74" t="s">
        <v>25</v>
      </c>
      <c r="C53" s="71">
        <v>3.43</v>
      </c>
      <c r="D53" s="72" t="s">
        <v>26</v>
      </c>
      <c r="E53" s="31">
        <v>19040.27</v>
      </c>
      <c r="F53" s="32">
        <f t="shared" si="1"/>
        <v>65308.13</v>
      </c>
      <c r="G53" s="22">
        <v>65308.126100000001</v>
      </c>
    </row>
    <row r="54" spans="1:7" s="22" customFormat="1" ht="38.25">
      <c r="A54" s="65">
        <f>+A53+0.1</f>
        <v>3.2</v>
      </c>
      <c r="B54" s="74" t="s">
        <v>27</v>
      </c>
      <c r="C54" s="71">
        <v>9.48</v>
      </c>
      <c r="D54" s="72" t="s">
        <v>26</v>
      </c>
      <c r="E54" s="31">
        <v>33473.550000000003</v>
      </c>
      <c r="F54" s="32">
        <f t="shared" si="1"/>
        <v>317329.25</v>
      </c>
      <c r="G54" s="22">
        <v>317329.25400000002</v>
      </c>
    </row>
    <row r="55" spans="1:7" s="22" customFormat="1" ht="38.25">
      <c r="A55" s="65">
        <f>+A54+0.1</f>
        <v>3.3000000000000003</v>
      </c>
      <c r="B55" s="74" t="s">
        <v>28</v>
      </c>
      <c r="C55" s="71">
        <v>1.65</v>
      </c>
      <c r="D55" s="72" t="s">
        <v>26</v>
      </c>
      <c r="E55" s="31">
        <v>36104.58</v>
      </c>
      <c r="F55" s="32">
        <f t="shared" si="1"/>
        <v>59572.56</v>
      </c>
      <c r="G55" s="22">
        <v>59572.557000000001</v>
      </c>
    </row>
    <row r="56" spans="1:7" s="22" customFormat="1" ht="25.5">
      <c r="A56" s="65">
        <f>+A55+0.1</f>
        <v>3.4000000000000004</v>
      </c>
      <c r="B56" s="74" t="s">
        <v>29</v>
      </c>
      <c r="C56" s="71">
        <v>0.67</v>
      </c>
      <c r="D56" s="72" t="s">
        <v>26</v>
      </c>
      <c r="E56" s="31">
        <v>29650.63</v>
      </c>
      <c r="F56" s="32">
        <f t="shared" si="1"/>
        <v>19865.919999999998</v>
      </c>
      <c r="G56" s="22">
        <v>19776.970209999999</v>
      </c>
    </row>
    <row r="57" spans="1:7" s="22" customFormat="1">
      <c r="A57" s="65"/>
      <c r="B57" s="74"/>
      <c r="C57" s="71"/>
      <c r="D57" s="72"/>
      <c r="E57" s="73"/>
      <c r="F57" s="32">
        <f t="shared" si="1"/>
        <v>0</v>
      </c>
    </row>
    <row r="58" spans="1:7" s="22" customFormat="1">
      <c r="A58" s="69">
        <v>4</v>
      </c>
      <c r="B58" s="75" t="s">
        <v>30</v>
      </c>
      <c r="C58" s="76"/>
      <c r="D58" s="77"/>
      <c r="E58" s="78"/>
      <c r="F58" s="32">
        <f t="shared" si="1"/>
        <v>0</v>
      </c>
    </row>
    <row r="59" spans="1:7" s="22" customFormat="1" ht="38.25">
      <c r="A59" s="79">
        <v>4.0999999999999996</v>
      </c>
      <c r="B59" s="74" t="s">
        <v>31</v>
      </c>
      <c r="C59" s="71">
        <v>8</v>
      </c>
      <c r="D59" s="72" t="s">
        <v>32</v>
      </c>
      <c r="E59" s="31">
        <v>15757.63</v>
      </c>
      <c r="F59" s="32">
        <f t="shared" si="1"/>
        <v>126061.04</v>
      </c>
      <c r="G59" s="22">
        <v>126061.04</v>
      </c>
    </row>
    <row r="60" spans="1:7" s="22" customFormat="1" ht="38.25">
      <c r="A60" s="65">
        <f>+A59+0.1</f>
        <v>4.1999999999999993</v>
      </c>
      <c r="B60" s="74" t="s">
        <v>33</v>
      </c>
      <c r="C60" s="71">
        <v>1</v>
      </c>
      <c r="D60" s="72" t="s">
        <v>12</v>
      </c>
      <c r="E60" s="31">
        <v>15757.63</v>
      </c>
      <c r="F60" s="32">
        <f t="shared" si="1"/>
        <v>15757.63</v>
      </c>
      <c r="G60" s="22">
        <v>15757.63</v>
      </c>
    </row>
    <row r="61" spans="1:7" s="22" customFormat="1">
      <c r="A61" s="65">
        <f>+A60+0.1</f>
        <v>4.2999999999999989</v>
      </c>
      <c r="B61" s="80" t="s">
        <v>34</v>
      </c>
      <c r="C61" s="81">
        <v>1</v>
      </c>
      <c r="D61" s="82" t="s">
        <v>12</v>
      </c>
      <c r="E61" s="31">
        <v>49623.360000000001</v>
      </c>
      <c r="F61" s="32">
        <f t="shared" si="1"/>
        <v>49623.360000000001</v>
      </c>
    </row>
    <row r="62" spans="1:7" s="22" customFormat="1">
      <c r="A62" s="79">
        <v>4.0999999999999996</v>
      </c>
      <c r="B62" s="92" t="s">
        <v>39</v>
      </c>
      <c r="C62" s="85">
        <v>0.83</v>
      </c>
      <c r="D62" s="67" t="s">
        <v>26</v>
      </c>
      <c r="E62" s="31">
        <v>24493.34</v>
      </c>
      <c r="F62" s="32">
        <f t="shared" si="1"/>
        <v>20329.47</v>
      </c>
    </row>
    <row r="63" spans="1:7" s="22" customFormat="1">
      <c r="A63" s="93">
        <v>4.2</v>
      </c>
      <c r="B63" s="58" t="s">
        <v>40</v>
      </c>
      <c r="C63" s="94">
        <v>0.42</v>
      </c>
      <c r="D63" s="64" t="s">
        <v>26</v>
      </c>
      <c r="E63" s="31">
        <v>17981.2</v>
      </c>
      <c r="F63" s="32">
        <f t="shared" si="1"/>
        <v>7552.1</v>
      </c>
    </row>
    <row r="64" spans="1:7" s="22" customFormat="1">
      <c r="A64" s="83"/>
      <c r="B64" s="84"/>
      <c r="C64" s="85"/>
      <c r="D64" s="86"/>
      <c r="E64" s="87"/>
      <c r="F64" s="32">
        <f t="shared" si="1"/>
        <v>0</v>
      </c>
    </row>
    <row r="65" spans="1:6" s="39" customFormat="1">
      <c r="A65" s="88"/>
      <c r="B65" s="88" t="s">
        <v>41</v>
      </c>
      <c r="C65" s="89"/>
      <c r="D65" s="89"/>
      <c r="E65" s="90"/>
      <c r="F65" s="91">
        <f>SUM(F45:F64)</f>
        <v>863037.66999999993</v>
      </c>
    </row>
    <row r="66" spans="1:6" s="22" customFormat="1">
      <c r="A66" s="40"/>
      <c r="B66" s="41"/>
      <c r="C66" s="41"/>
      <c r="D66" s="41"/>
      <c r="E66" s="42"/>
      <c r="F66" s="32"/>
    </row>
    <row r="67" spans="1:6" s="22" customFormat="1">
      <c r="A67" s="83" t="s">
        <v>42</v>
      </c>
      <c r="B67" s="95" t="s">
        <v>43</v>
      </c>
      <c r="C67" s="96"/>
      <c r="D67" s="95"/>
      <c r="E67" s="97"/>
      <c r="F67" s="32"/>
    </row>
    <row r="68" spans="1:6" s="22" customFormat="1">
      <c r="A68" s="98"/>
      <c r="B68" s="99"/>
      <c r="C68" s="100"/>
      <c r="D68" s="101"/>
      <c r="E68" s="102"/>
      <c r="F68" s="32"/>
    </row>
    <row r="69" spans="1:6" s="22" customFormat="1">
      <c r="A69" s="99">
        <v>1</v>
      </c>
      <c r="B69" s="103" t="s">
        <v>44</v>
      </c>
      <c r="C69" s="104"/>
      <c r="D69" s="98"/>
      <c r="E69" s="105"/>
      <c r="F69" s="32"/>
    </row>
    <row r="70" spans="1:6" s="22" customFormat="1">
      <c r="A70" s="106">
        <v>1.1000000000000001</v>
      </c>
      <c r="B70" s="107" t="s">
        <v>45</v>
      </c>
      <c r="C70" s="108">
        <v>3</v>
      </c>
      <c r="D70" s="67" t="s">
        <v>12</v>
      </c>
      <c r="E70" s="31">
        <v>40796.370000000003</v>
      </c>
      <c r="F70" s="32">
        <f t="shared" ref="F70:F113" si="2">ROUND(C70*E70,2)</f>
        <v>122389.11</v>
      </c>
    </row>
    <row r="71" spans="1:6" s="22" customFormat="1">
      <c r="A71" s="109">
        <v>1.2</v>
      </c>
      <c r="B71" s="110" t="s">
        <v>46</v>
      </c>
      <c r="C71" s="111">
        <v>600</v>
      </c>
      <c r="D71" s="112" t="s">
        <v>47</v>
      </c>
      <c r="E71" s="113">
        <v>33.659999999999997</v>
      </c>
      <c r="F71" s="32">
        <f t="shared" si="2"/>
        <v>20196</v>
      </c>
    </row>
    <row r="72" spans="1:6" s="22" customFormat="1">
      <c r="A72" s="106">
        <v>1.3</v>
      </c>
      <c r="B72" s="115" t="s">
        <v>48</v>
      </c>
      <c r="C72" s="108">
        <v>1</v>
      </c>
      <c r="D72" s="67" t="s">
        <v>12</v>
      </c>
      <c r="E72" s="31">
        <v>12512.16</v>
      </c>
      <c r="F72" s="32">
        <f t="shared" si="2"/>
        <v>12512.16</v>
      </c>
    </row>
    <row r="73" spans="1:6" s="22" customFormat="1">
      <c r="A73" s="106">
        <v>1.4</v>
      </c>
      <c r="B73" s="115" t="s">
        <v>49</v>
      </c>
      <c r="C73" s="108">
        <v>2</v>
      </c>
      <c r="D73" s="67" t="s">
        <v>12</v>
      </c>
      <c r="E73" s="31">
        <v>16241.97</v>
      </c>
      <c r="F73" s="32">
        <f t="shared" si="2"/>
        <v>32483.94</v>
      </c>
    </row>
    <row r="74" spans="1:6" s="22" customFormat="1">
      <c r="A74" s="116">
        <v>1.5</v>
      </c>
      <c r="B74" s="115" t="s">
        <v>50</v>
      </c>
      <c r="C74" s="108">
        <v>1</v>
      </c>
      <c r="D74" s="67" t="s">
        <v>12</v>
      </c>
      <c r="E74" s="31">
        <v>25440.1</v>
      </c>
      <c r="F74" s="32">
        <f t="shared" si="2"/>
        <v>25440.1</v>
      </c>
    </row>
    <row r="75" spans="1:6" s="22" customFormat="1">
      <c r="A75" s="106">
        <v>1.6</v>
      </c>
      <c r="B75" s="117" t="s">
        <v>51</v>
      </c>
      <c r="C75" s="118">
        <v>1</v>
      </c>
      <c r="D75" s="67" t="s">
        <v>12</v>
      </c>
      <c r="E75" s="31">
        <v>56529.72</v>
      </c>
      <c r="F75" s="32">
        <f t="shared" si="2"/>
        <v>56529.72</v>
      </c>
    </row>
    <row r="76" spans="1:6" s="22" customFormat="1">
      <c r="A76" s="106">
        <v>1.7</v>
      </c>
      <c r="B76" s="107" t="s">
        <v>52</v>
      </c>
      <c r="C76" s="118">
        <v>1</v>
      </c>
      <c r="D76" s="67" t="s">
        <v>12</v>
      </c>
      <c r="E76" s="31">
        <v>7403.33</v>
      </c>
      <c r="F76" s="32">
        <f t="shared" si="2"/>
        <v>7403.33</v>
      </c>
    </row>
    <row r="77" spans="1:6" s="22" customFormat="1">
      <c r="A77" s="106">
        <v>1.8</v>
      </c>
      <c r="B77" s="107" t="s">
        <v>53</v>
      </c>
      <c r="C77" s="119">
        <v>3</v>
      </c>
      <c r="D77" s="67" t="s">
        <v>12</v>
      </c>
      <c r="E77" s="31">
        <v>7403.33</v>
      </c>
      <c r="F77" s="32">
        <f t="shared" si="2"/>
        <v>22209.99</v>
      </c>
    </row>
    <row r="78" spans="1:6" s="22" customFormat="1">
      <c r="A78" s="116">
        <v>1.9</v>
      </c>
      <c r="B78" s="117" t="s">
        <v>54</v>
      </c>
      <c r="C78" s="118">
        <v>3</v>
      </c>
      <c r="D78" s="67" t="s">
        <v>12</v>
      </c>
      <c r="E78" s="31">
        <v>16529.8</v>
      </c>
      <c r="F78" s="32">
        <f t="shared" si="2"/>
        <v>49589.4</v>
      </c>
    </row>
    <row r="79" spans="1:6" s="22" customFormat="1">
      <c r="A79" s="120">
        <v>1.1000000000000001</v>
      </c>
      <c r="B79" s="121" t="s">
        <v>55</v>
      </c>
      <c r="C79" s="122">
        <v>3</v>
      </c>
      <c r="D79" s="67" t="s">
        <v>12</v>
      </c>
      <c r="E79" s="31">
        <v>7403.33</v>
      </c>
      <c r="F79" s="32">
        <f t="shared" si="2"/>
        <v>22209.99</v>
      </c>
    </row>
    <row r="80" spans="1:6" s="22" customFormat="1">
      <c r="A80" s="120">
        <v>1.1100000000000001</v>
      </c>
      <c r="B80" s="121" t="s">
        <v>56</v>
      </c>
      <c r="C80" s="118">
        <v>1</v>
      </c>
      <c r="D80" s="67" t="s">
        <v>12</v>
      </c>
      <c r="E80" s="31">
        <v>311581.03000000003</v>
      </c>
      <c r="F80" s="32">
        <f t="shared" si="2"/>
        <v>311581.03000000003</v>
      </c>
    </row>
    <row r="81" spans="1:6" s="22" customFormat="1" ht="25.5">
      <c r="A81" s="123">
        <v>1.1200000000000001</v>
      </c>
      <c r="B81" s="117" t="s">
        <v>57</v>
      </c>
      <c r="C81" s="118">
        <v>1</v>
      </c>
      <c r="D81" s="67" t="s">
        <v>12</v>
      </c>
      <c r="E81" s="31">
        <v>311581.03000000003</v>
      </c>
      <c r="F81" s="32">
        <f t="shared" si="2"/>
        <v>311581.03000000003</v>
      </c>
    </row>
    <row r="82" spans="1:6" s="22" customFormat="1" ht="14.25" customHeight="1">
      <c r="A82" s="123">
        <v>1.1299999999999999</v>
      </c>
      <c r="B82" s="107" t="s">
        <v>58</v>
      </c>
      <c r="C82" s="119">
        <v>1</v>
      </c>
      <c r="D82" s="67" t="s">
        <v>12</v>
      </c>
      <c r="E82" s="31">
        <v>469014.48</v>
      </c>
      <c r="F82" s="32">
        <f t="shared" si="2"/>
        <v>469014.48</v>
      </c>
    </row>
    <row r="83" spans="1:6" s="22" customFormat="1">
      <c r="A83" s="123">
        <v>1.1399999999999999</v>
      </c>
      <c r="B83" s="124" t="s">
        <v>59</v>
      </c>
      <c r="C83" s="96">
        <v>3</v>
      </c>
      <c r="D83" s="67" t="s">
        <v>12</v>
      </c>
      <c r="E83" s="31">
        <v>5443.53</v>
      </c>
      <c r="F83" s="32">
        <f t="shared" si="2"/>
        <v>16330.59</v>
      </c>
    </row>
    <row r="84" spans="1:6" s="22" customFormat="1">
      <c r="A84" s="123">
        <v>1.1499999999999999</v>
      </c>
      <c r="B84" s="125" t="s">
        <v>60</v>
      </c>
      <c r="C84" s="126">
        <v>3</v>
      </c>
      <c r="D84" s="67" t="s">
        <v>12</v>
      </c>
      <c r="E84" s="31">
        <v>2712.11</v>
      </c>
      <c r="F84" s="32">
        <f t="shared" si="2"/>
        <v>8136.33</v>
      </c>
    </row>
    <row r="85" spans="1:6" s="22" customFormat="1">
      <c r="A85" s="123">
        <v>1.1599999999999999</v>
      </c>
      <c r="B85" s="117" t="s">
        <v>61</v>
      </c>
      <c r="C85" s="118">
        <v>3</v>
      </c>
      <c r="D85" s="67" t="s">
        <v>12</v>
      </c>
      <c r="E85" s="31">
        <v>2712.11</v>
      </c>
      <c r="F85" s="32">
        <f t="shared" si="2"/>
        <v>8136.33</v>
      </c>
    </row>
    <row r="86" spans="1:6" s="22" customFormat="1">
      <c r="A86" s="123">
        <v>1.17</v>
      </c>
      <c r="B86" s="30" t="s">
        <v>62</v>
      </c>
      <c r="C86" s="127">
        <v>1</v>
      </c>
      <c r="D86" s="67" t="s">
        <v>22</v>
      </c>
      <c r="E86" s="31">
        <v>679800.29</v>
      </c>
      <c r="F86" s="32">
        <f t="shared" si="2"/>
        <v>679800.29</v>
      </c>
    </row>
    <row r="87" spans="1:6" s="22" customFormat="1">
      <c r="A87" s="99"/>
      <c r="B87" s="128"/>
      <c r="C87" s="129"/>
      <c r="D87" s="101"/>
      <c r="E87" s="102"/>
      <c r="F87" s="32">
        <f t="shared" si="2"/>
        <v>0</v>
      </c>
    </row>
    <row r="88" spans="1:6" s="22" customFormat="1">
      <c r="A88" s="99">
        <v>2</v>
      </c>
      <c r="B88" s="103" t="s">
        <v>63</v>
      </c>
      <c r="C88" s="104"/>
      <c r="D88" s="98"/>
      <c r="E88" s="105"/>
      <c r="F88" s="32">
        <f t="shared" si="2"/>
        <v>0</v>
      </c>
    </row>
    <row r="89" spans="1:6" s="22" customFormat="1" ht="68.25" customHeight="1">
      <c r="A89" s="130" t="s">
        <v>64</v>
      </c>
      <c r="B89" s="30" t="s">
        <v>65</v>
      </c>
      <c r="C89" s="85">
        <v>40</v>
      </c>
      <c r="D89" s="131" t="s">
        <v>47</v>
      </c>
      <c r="E89" s="31">
        <v>2879.02</v>
      </c>
      <c r="F89" s="32">
        <f t="shared" si="2"/>
        <v>115160.8</v>
      </c>
    </row>
    <row r="90" spans="1:6" s="22" customFormat="1" ht="51">
      <c r="A90" s="130" t="s">
        <v>66</v>
      </c>
      <c r="B90" s="30" t="s">
        <v>67</v>
      </c>
      <c r="C90" s="85">
        <v>20</v>
      </c>
      <c r="D90" s="131" t="s">
        <v>47</v>
      </c>
      <c r="E90" s="31">
        <v>2879.02</v>
      </c>
      <c r="F90" s="32">
        <f t="shared" si="2"/>
        <v>57580.4</v>
      </c>
    </row>
    <row r="91" spans="1:6" s="22" customFormat="1" ht="51">
      <c r="A91" s="132" t="s">
        <v>68</v>
      </c>
      <c r="B91" s="133" t="s">
        <v>69</v>
      </c>
      <c r="C91" s="134">
        <v>200</v>
      </c>
      <c r="D91" s="135" t="s">
        <v>47</v>
      </c>
      <c r="E91" s="31">
        <v>2425.0700000000002</v>
      </c>
      <c r="F91" s="32">
        <f t="shared" si="2"/>
        <v>485014</v>
      </c>
    </row>
    <row r="92" spans="1:6" s="22" customFormat="1" ht="25.5">
      <c r="A92" s="132" t="s">
        <v>70</v>
      </c>
      <c r="B92" s="136" t="s">
        <v>71</v>
      </c>
      <c r="C92" s="134">
        <v>2</v>
      </c>
      <c r="D92" s="135" t="s">
        <v>12</v>
      </c>
      <c r="E92" s="113">
        <v>41373.75</v>
      </c>
      <c r="F92" s="32">
        <f t="shared" si="2"/>
        <v>82747.5</v>
      </c>
    </row>
    <row r="93" spans="1:6" s="22" customFormat="1">
      <c r="A93" s="99"/>
      <c r="B93" s="137"/>
      <c r="C93" s="138"/>
      <c r="D93" s="101"/>
      <c r="E93" s="102"/>
      <c r="F93" s="32">
        <f t="shared" si="2"/>
        <v>0</v>
      </c>
    </row>
    <row r="94" spans="1:6" s="22" customFormat="1" ht="25.5">
      <c r="A94" s="139">
        <v>3</v>
      </c>
      <c r="B94" s="140" t="s">
        <v>72</v>
      </c>
      <c r="C94" s="141"/>
      <c r="D94" s="142"/>
      <c r="E94" s="143"/>
      <c r="F94" s="32">
        <f t="shared" si="2"/>
        <v>0</v>
      </c>
    </row>
    <row r="95" spans="1:6" s="22" customFormat="1" ht="38.25">
      <c r="A95" s="144">
        <v>3.1</v>
      </c>
      <c r="B95" s="145" t="s">
        <v>73</v>
      </c>
      <c r="C95" s="141">
        <v>1</v>
      </c>
      <c r="D95" s="131" t="s">
        <v>12</v>
      </c>
      <c r="E95" s="31">
        <v>2956152.95</v>
      </c>
      <c r="F95" s="32">
        <f t="shared" si="2"/>
        <v>2956152.95</v>
      </c>
    </row>
    <row r="96" spans="1:6" s="22" customFormat="1" ht="38.25">
      <c r="A96" s="144">
        <v>3.2</v>
      </c>
      <c r="B96" s="145" t="s">
        <v>74</v>
      </c>
      <c r="C96" s="141">
        <v>1</v>
      </c>
      <c r="D96" s="131" t="s">
        <v>12</v>
      </c>
      <c r="E96" s="31">
        <v>2938699.99</v>
      </c>
      <c r="F96" s="32">
        <f t="shared" si="2"/>
        <v>2938699.99</v>
      </c>
    </row>
    <row r="97" spans="1:6" s="22" customFormat="1">
      <c r="A97" s="144">
        <v>3.3</v>
      </c>
      <c r="B97" s="145" t="s">
        <v>75</v>
      </c>
      <c r="C97" s="141">
        <v>1</v>
      </c>
      <c r="D97" s="131" t="s">
        <v>12</v>
      </c>
      <c r="E97" s="31">
        <v>323552.76</v>
      </c>
      <c r="F97" s="32">
        <f t="shared" si="2"/>
        <v>323552.76</v>
      </c>
    </row>
    <row r="98" spans="1:6" s="22" customFormat="1">
      <c r="A98" s="144">
        <v>3.3</v>
      </c>
      <c r="B98" s="145" t="s">
        <v>76</v>
      </c>
      <c r="C98" s="141">
        <v>1</v>
      </c>
      <c r="D98" s="131" t="s">
        <v>12</v>
      </c>
      <c r="E98" s="31">
        <v>290789.76000000001</v>
      </c>
      <c r="F98" s="32">
        <f t="shared" si="2"/>
        <v>290789.76000000001</v>
      </c>
    </row>
    <row r="99" spans="1:6" s="22" customFormat="1">
      <c r="A99" s="144">
        <v>3.4</v>
      </c>
      <c r="B99" s="145" t="s">
        <v>77</v>
      </c>
      <c r="C99" s="141">
        <v>2</v>
      </c>
      <c r="D99" s="131" t="s">
        <v>12</v>
      </c>
      <c r="E99" s="31">
        <v>152684.75</v>
      </c>
      <c r="F99" s="32">
        <f t="shared" si="2"/>
        <v>305369.5</v>
      </c>
    </row>
    <row r="100" spans="1:6" s="22" customFormat="1">
      <c r="A100" s="144">
        <v>3.5</v>
      </c>
      <c r="B100" s="145" t="s">
        <v>78</v>
      </c>
      <c r="C100" s="141">
        <v>2</v>
      </c>
      <c r="D100" s="131" t="s">
        <v>12</v>
      </c>
      <c r="E100" s="31">
        <v>14237.8</v>
      </c>
      <c r="F100" s="32">
        <f t="shared" si="2"/>
        <v>28475.599999999999</v>
      </c>
    </row>
    <row r="101" spans="1:6" s="22" customFormat="1">
      <c r="A101" s="146">
        <v>3.6</v>
      </c>
      <c r="B101" s="147" t="s">
        <v>79</v>
      </c>
      <c r="C101" s="148">
        <v>4</v>
      </c>
      <c r="D101" s="135" t="s">
        <v>12</v>
      </c>
      <c r="E101" s="113">
        <v>9060</v>
      </c>
      <c r="F101" s="32">
        <f t="shared" si="2"/>
        <v>36240</v>
      </c>
    </row>
    <row r="102" spans="1:6" s="22" customFormat="1">
      <c r="A102" s="149">
        <v>3.7</v>
      </c>
      <c r="B102" s="145" t="s">
        <v>80</v>
      </c>
      <c r="C102" s="141">
        <v>2</v>
      </c>
      <c r="D102" s="131" t="s">
        <v>12</v>
      </c>
      <c r="E102" s="31">
        <v>2270.63</v>
      </c>
      <c r="F102" s="32">
        <f t="shared" si="2"/>
        <v>4541.26</v>
      </c>
    </row>
    <row r="103" spans="1:6" s="22" customFormat="1">
      <c r="A103" s="149">
        <v>3.8</v>
      </c>
      <c r="B103" s="145" t="s">
        <v>81</v>
      </c>
      <c r="C103" s="141">
        <v>2</v>
      </c>
      <c r="D103" s="131" t="s">
        <v>12</v>
      </c>
      <c r="E103" s="31">
        <v>117632.32000000001</v>
      </c>
      <c r="F103" s="32">
        <f t="shared" si="2"/>
        <v>235264.64000000001</v>
      </c>
    </row>
    <row r="104" spans="1:6" s="22" customFormat="1">
      <c r="A104" s="149">
        <v>3.9</v>
      </c>
      <c r="B104" s="145" t="s">
        <v>82</v>
      </c>
      <c r="C104" s="141">
        <v>2</v>
      </c>
      <c r="D104" s="131" t="s">
        <v>12</v>
      </c>
      <c r="E104" s="31">
        <v>14827.86</v>
      </c>
      <c r="F104" s="32">
        <f t="shared" si="2"/>
        <v>29655.72</v>
      </c>
    </row>
    <row r="105" spans="1:6" s="22" customFormat="1" ht="18" customHeight="1">
      <c r="A105" s="150">
        <v>3.1</v>
      </c>
      <c r="B105" s="145" t="s">
        <v>83</v>
      </c>
      <c r="C105" s="141">
        <v>2</v>
      </c>
      <c r="D105" s="131" t="s">
        <v>12</v>
      </c>
      <c r="E105" s="31">
        <v>118907.32</v>
      </c>
      <c r="F105" s="32">
        <f t="shared" si="2"/>
        <v>237814.64</v>
      </c>
    </row>
    <row r="106" spans="1:6" s="22" customFormat="1" ht="25.5">
      <c r="A106" s="150">
        <v>3.11</v>
      </c>
      <c r="B106" s="145" t="s">
        <v>84</v>
      </c>
      <c r="C106" s="141">
        <v>2</v>
      </c>
      <c r="D106" s="131" t="s">
        <v>12</v>
      </c>
      <c r="E106" s="31">
        <v>62037.22</v>
      </c>
      <c r="F106" s="32">
        <f t="shared" si="2"/>
        <v>124074.44</v>
      </c>
    </row>
    <row r="107" spans="1:6" s="22" customFormat="1">
      <c r="A107" s="150">
        <v>3.12</v>
      </c>
      <c r="B107" s="145" t="s">
        <v>85</v>
      </c>
      <c r="C107" s="141">
        <v>2</v>
      </c>
      <c r="D107" s="131" t="s">
        <v>12</v>
      </c>
      <c r="E107" s="31">
        <v>32989.51</v>
      </c>
      <c r="F107" s="32">
        <f t="shared" si="2"/>
        <v>65979.02</v>
      </c>
    </row>
    <row r="108" spans="1:6" s="22" customFormat="1">
      <c r="A108" s="150">
        <v>3.13</v>
      </c>
      <c r="B108" s="145" t="s">
        <v>86</v>
      </c>
      <c r="C108" s="141">
        <v>2</v>
      </c>
      <c r="D108" s="131" t="s">
        <v>12</v>
      </c>
      <c r="E108" s="31">
        <v>15517.25</v>
      </c>
      <c r="F108" s="32">
        <f t="shared" si="2"/>
        <v>31034.5</v>
      </c>
    </row>
    <row r="109" spans="1:6" s="22" customFormat="1">
      <c r="A109" s="150">
        <v>3.14</v>
      </c>
      <c r="B109" s="145" t="s">
        <v>87</v>
      </c>
      <c r="C109" s="141">
        <v>4</v>
      </c>
      <c r="D109" s="131" t="s">
        <v>12</v>
      </c>
      <c r="E109" s="31">
        <v>11700.8</v>
      </c>
      <c r="F109" s="32">
        <f t="shared" si="2"/>
        <v>46803.199999999997</v>
      </c>
    </row>
    <row r="110" spans="1:6" s="22" customFormat="1">
      <c r="A110" s="150">
        <v>3.15</v>
      </c>
      <c r="B110" s="145" t="s">
        <v>88</v>
      </c>
      <c r="C110" s="141">
        <v>20</v>
      </c>
      <c r="D110" s="67" t="s">
        <v>89</v>
      </c>
      <c r="E110" s="31">
        <v>47945.599999999999</v>
      </c>
      <c r="F110" s="32">
        <f t="shared" si="2"/>
        <v>958912</v>
      </c>
    </row>
    <row r="111" spans="1:6" s="22" customFormat="1">
      <c r="A111" s="150">
        <v>3.16</v>
      </c>
      <c r="B111" s="145" t="s">
        <v>90</v>
      </c>
      <c r="C111" s="85">
        <v>0.3</v>
      </c>
      <c r="D111" s="67" t="s">
        <v>26</v>
      </c>
      <c r="E111" s="31">
        <v>17640.5</v>
      </c>
      <c r="F111" s="32">
        <f t="shared" si="2"/>
        <v>5292.15</v>
      </c>
    </row>
    <row r="112" spans="1:6" s="22" customFormat="1">
      <c r="A112" s="150">
        <v>3.17</v>
      </c>
      <c r="B112" s="117" t="s">
        <v>91</v>
      </c>
      <c r="C112" s="141">
        <v>1</v>
      </c>
      <c r="D112" s="67" t="s">
        <v>22</v>
      </c>
      <c r="E112" s="31">
        <v>42664</v>
      </c>
      <c r="F112" s="32">
        <f t="shared" si="2"/>
        <v>42664</v>
      </c>
    </row>
    <row r="113" spans="1:6" s="22" customFormat="1">
      <c r="A113" s="150">
        <v>3.18</v>
      </c>
      <c r="B113" s="145" t="s">
        <v>92</v>
      </c>
      <c r="C113" s="151">
        <v>1</v>
      </c>
      <c r="D113" s="67" t="s">
        <v>22</v>
      </c>
      <c r="E113" s="31">
        <v>1438.17</v>
      </c>
      <c r="F113" s="32">
        <f t="shared" si="2"/>
        <v>1438.17</v>
      </c>
    </row>
    <row r="114" spans="1:6" s="39" customFormat="1">
      <c r="A114" s="152"/>
      <c r="B114" s="152" t="s">
        <v>93</v>
      </c>
      <c r="C114" s="153"/>
      <c r="D114" s="153"/>
      <c r="E114" s="154"/>
      <c r="F114" s="155">
        <f>SUM(F70:F113)</f>
        <v>11578800.82</v>
      </c>
    </row>
    <row r="115" spans="1:6" s="22" customFormat="1">
      <c r="A115" s="40"/>
      <c r="B115" s="41"/>
      <c r="C115" s="41"/>
      <c r="D115" s="41"/>
      <c r="E115" s="42"/>
      <c r="F115" s="32"/>
    </row>
    <row r="116" spans="1:6" s="22" customFormat="1" ht="25.5">
      <c r="A116" s="156" t="s">
        <v>94</v>
      </c>
      <c r="B116" s="157" t="s">
        <v>95</v>
      </c>
      <c r="C116" s="94"/>
      <c r="D116" s="158"/>
      <c r="E116" s="159"/>
      <c r="F116" s="32"/>
    </row>
    <row r="117" spans="1:6" s="22" customFormat="1">
      <c r="A117" s="160"/>
      <c r="B117" s="161"/>
      <c r="C117" s="162"/>
      <c r="D117" s="163"/>
      <c r="E117" s="164"/>
      <c r="F117" s="32"/>
    </row>
    <row r="118" spans="1:6" s="22" customFormat="1">
      <c r="A118" s="165">
        <v>1</v>
      </c>
      <c r="B118" s="92" t="s">
        <v>96</v>
      </c>
      <c r="C118" s="85">
        <v>1805.58</v>
      </c>
      <c r="D118" s="166" t="s">
        <v>89</v>
      </c>
      <c r="E118" s="31">
        <v>225.84</v>
      </c>
      <c r="F118" s="32">
        <f t="shared" ref="F118:F170" si="3">ROUND(C118*E118,2)</f>
        <v>407772.19</v>
      </c>
    </row>
    <row r="119" spans="1:6" s="22" customFormat="1">
      <c r="A119" s="167"/>
      <c r="B119" s="92"/>
      <c r="C119" s="85"/>
      <c r="D119" s="166"/>
      <c r="E119" s="168"/>
      <c r="F119" s="32">
        <f t="shared" si="3"/>
        <v>0</v>
      </c>
    </row>
    <row r="120" spans="1:6" s="22" customFormat="1">
      <c r="A120" s="169">
        <v>2</v>
      </c>
      <c r="B120" s="170" t="s">
        <v>97</v>
      </c>
      <c r="C120" s="171"/>
      <c r="D120" s="172"/>
      <c r="E120" s="173"/>
      <c r="F120" s="32">
        <f t="shared" si="3"/>
        <v>0</v>
      </c>
    </row>
    <row r="121" spans="1:6" s="22" customFormat="1">
      <c r="A121" s="174">
        <v>2.1</v>
      </c>
      <c r="B121" s="86" t="s">
        <v>98</v>
      </c>
      <c r="C121" s="171">
        <v>499.6</v>
      </c>
      <c r="D121" s="131" t="s">
        <v>89</v>
      </c>
      <c r="E121" s="31">
        <v>138.06</v>
      </c>
      <c r="F121" s="32">
        <f t="shared" si="3"/>
        <v>68974.78</v>
      </c>
    </row>
    <row r="122" spans="1:6" s="22" customFormat="1" ht="15">
      <c r="A122" s="79">
        <v>2.2000000000000002</v>
      </c>
      <c r="B122" s="86" t="s">
        <v>99</v>
      </c>
      <c r="C122" s="171">
        <v>224.82</v>
      </c>
      <c r="D122" s="131" t="s">
        <v>100</v>
      </c>
      <c r="E122" s="31">
        <v>48.23</v>
      </c>
      <c r="F122" s="32">
        <f t="shared" si="3"/>
        <v>10843.07</v>
      </c>
    </row>
    <row r="123" spans="1:6" s="22" customFormat="1" ht="25.5">
      <c r="A123" s="175">
        <v>2.2999999999999998</v>
      </c>
      <c r="B123" s="176" t="s">
        <v>101</v>
      </c>
      <c r="C123" s="177">
        <v>15.18</v>
      </c>
      <c r="D123" s="178" t="s">
        <v>102</v>
      </c>
      <c r="E123" s="113">
        <v>379.5</v>
      </c>
      <c r="F123" s="32">
        <f t="shared" si="3"/>
        <v>5760.81</v>
      </c>
    </row>
    <row r="124" spans="1:6" s="22" customFormat="1">
      <c r="A124" s="174"/>
      <c r="B124" s="86"/>
      <c r="C124" s="171"/>
      <c r="D124" s="179"/>
      <c r="E124" s="180"/>
      <c r="F124" s="32">
        <f t="shared" si="3"/>
        <v>0</v>
      </c>
    </row>
    <row r="125" spans="1:6" s="22" customFormat="1">
      <c r="A125" s="181">
        <v>3</v>
      </c>
      <c r="B125" s="182" t="s">
        <v>20</v>
      </c>
      <c r="C125" s="171"/>
      <c r="D125" s="179"/>
      <c r="E125" s="180"/>
      <c r="F125" s="32">
        <f t="shared" si="3"/>
        <v>0</v>
      </c>
    </row>
    <row r="126" spans="1:6" s="22" customFormat="1">
      <c r="A126" s="183">
        <v>3.1</v>
      </c>
      <c r="B126" s="184" t="s">
        <v>103</v>
      </c>
      <c r="C126" s="85"/>
      <c r="D126" s="166"/>
      <c r="E126" s="168"/>
      <c r="F126" s="32">
        <f t="shared" si="3"/>
        <v>0</v>
      </c>
    </row>
    <row r="127" spans="1:6" s="22" customFormat="1">
      <c r="A127" s="160" t="s">
        <v>104</v>
      </c>
      <c r="B127" s="92" t="s">
        <v>105</v>
      </c>
      <c r="C127" s="85">
        <v>589.19000000000005</v>
      </c>
      <c r="D127" s="67" t="s">
        <v>26</v>
      </c>
      <c r="E127" s="31">
        <v>399.73</v>
      </c>
      <c r="F127" s="32">
        <f t="shared" si="3"/>
        <v>235516.92</v>
      </c>
    </row>
    <row r="128" spans="1:6" s="22" customFormat="1">
      <c r="A128" s="160" t="s">
        <v>106</v>
      </c>
      <c r="B128" s="92" t="s">
        <v>107</v>
      </c>
      <c r="C128" s="85">
        <v>1374.77</v>
      </c>
      <c r="D128" s="67" t="s">
        <v>26</v>
      </c>
      <c r="E128" s="31">
        <v>2745.47</v>
      </c>
      <c r="F128" s="32">
        <f t="shared" si="3"/>
        <v>3774389.79</v>
      </c>
    </row>
    <row r="129" spans="1:6" s="22" customFormat="1">
      <c r="A129" s="160" t="s">
        <v>108</v>
      </c>
      <c r="B129" s="92" t="s">
        <v>109</v>
      </c>
      <c r="C129" s="85">
        <v>1649.72</v>
      </c>
      <c r="D129" s="67" t="s">
        <v>26</v>
      </c>
      <c r="E129" s="31">
        <v>1435.83</v>
      </c>
      <c r="F129" s="32">
        <f t="shared" si="3"/>
        <v>2368717.4700000002</v>
      </c>
    </row>
    <row r="130" spans="1:6" s="22" customFormat="1" ht="25.5">
      <c r="A130" s="160" t="s">
        <v>110</v>
      </c>
      <c r="B130" s="92" t="s">
        <v>111</v>
      </c>
      <c r="C130" s="85">
        <v>1603.95</v>
      </c>
      <c r="D130" s="67" t="s">
        <v>26</v>
      </c>
      <c r="E130" s="31">
        <v>234.82</v>
      </c>
      <c r="F130" s="32">
        <f t="shared" si="3"/>
        <v>376639.54</v>
      </c>
    </row>
    <row r="131" spans="1:6" s="22" customFormat="1" ht="25.5">
      <c r="A131" s="160" t="s">
        <v>112</v>
      </c>
      <c r="B131" s="66" t="s">
        <v>113</v>
      </c>
      <c r="C131" s="185">
        <v>432</v>
      </c>
      <c r="D131" s="186" t="s">
        <v>26</v>
      </c>
      <c r="E131" s="113">
        <v>397.37</v>
      </c>
      <c r="F131" s="32">
        <f t="shared" si="3"/>
        <v>171663.84</v>
      </c>
    </row>
    <row r="132" spans="1:6" s="22" customFormat="1">
      <c r="A132" s="187"/>
      <c r="B132" s="92"/>
      <c r="C132" s="94"/>
      <c r="D132" s="64"/>
      <c r="E132" s="159"/>
      <c r="F132" s="32">
        <f t="shared" si="3"/>
        <v>0</v>
      </c>
    </row>
    <row r="133" spans="1:6" s="22" customFormat="1">
      <c r="A133" s="167">
        <v>4</v>
      </c>
      <c r="B133" s="184" t="s">
        <v>114</v>
      </c>
      <c r="C133" s="163"/>
      <c r="D133" s="163"/>
      <c r="E133" s="164"/>
      <c r="F133" s="32">
        <f t="shared" si="3"/>
        <v>0</v>
      </c>
    </row>
    <row r="134" spans="1:6" s="22" customFormat="1">
      <c r="A134" s="187">
        <v>4.0999999999999996</v>
      </c>
      <c r="B134" s="92" t="s">
        <v>115</v>
      </c>
      <c r="C134" s="94">
        <v>1613.93</v>
      </c>
      <c r="D134" s="188" t="s">
        <v>89</v>
      </c>
      <c r="E134" s="31">
        <v>9622.9599999999991</v>
      </c>
      <c r="F134" s="32">
        <f t="shared" si="3"/>
        <v>15530783.83</v>
      </c>
    </row>
    <row r="135" spans="1:6" s="22" customFormat="1">
      <c r="A135" s="187">
        <v>4.2</v>
      </c>
      <c r="B135" s="92" t="s">
        <v>116</v>
      </c>
      <c r="C135" s="85">
        <v>191.65</v>
      </c>
      <c r="D135" s="166" t="s">
        <v>89</v>
      </c>
      <c r="E135" s="31">
        <v>6594.62</v>
      </c>
      <c r="F135" s="32">
        <f t="shared" si="3"/>
        <v>1263858.92</v>
      </c>
    </row>
    <row r="136" spans="1:6" s="22" customFormat="1">
      <c r="A136" s="187"/>
      <c r="B136" s="189"/>
      <c r="C136" s="94"/>
      <c r="D136" s="188"/>
      <c r="E136" s="159"/>
      <c r="F136" s="32">
        <f t="shared" si="3"/>
        <v>0</v>
      </c>
    </row>
    <row r="137" spans="1:6" s="22" customFormat="1">
      <c r="A137" s="167">
        <v>5</v>
      </c>
      <c r="B137" s="190" t="s">
        <v>117</v>
      </c>
      <c r="C137" s="94"/>
      <c r="D137" s="188"/>
      <c r="E137" s="159"/>
      <c r="F137" s="32">
        <f t="shared" si="3"/>
        <v>0</v>
      </c>
    </row>
    <row r="138" spans="1:6" s="22" customFormat="1">
      <c r="A138" s="187">
        <v>5.0999999999999996</v>
      </c>
      <c r="B138" s="92" t="s">
        <v>118</v>
      </c>
      <c r="C138" s="85">
        <v>1613.93</v>
      </c>
      <c r="D138" s="166" t="s">
        <v>89</v>
      </c>
      <c r="E138" s="31">
        <v>1076.44</v>
      </c>
      <c r="F138" s="32">
        <f t="shared" si="3"/>
        <v>1737298.81</v>
      </c>
    </row>
    <row r="139" spans="1:6" s="22" customFormat="1">
      <c r="A139" s="187">
        <v>5.2</v>
      </c>
      <c r="B139" s="92" t="s">
        <v>119</v>
      </c>
      <c r="C139" s="85">
        <v>191.65</v>
      </c>
      <c r="D139" s="166" t="s">
        <v>89</v>
      </c>
      <c r="E139" s="31">
        <v>828.19</v>
      </c>
      <c r="F139" s="32">
        <f t="shared" si="3"/>
        <v>158722.60999999999</v>
      </c>
    </row>
    <row r="140" spans="1:6" s="22" customFormat="1">
      <c r="A140" s="187"/>
      <c r="B140" s="189"/>
      <c r="C140" s="94"/>
      <c r="D140" s="188"/>
      <c r="E140" s="159"/>
      <c r="F140" s="32">
        <f t="shared" si="3"/>
        <v>0</v>
      </c>
    </row>
    <row r="141" spans="1:6" s="22" customFormat="1">
      <c r="A141" s="191">
        <v>6</v>
      </c>
      <c r="B141" s="192" t="s">
        <v>120</v>
      </c>
      <c r="C141" s="171"/>
      <c r="D141" s="172"/>
      <c r="E141" s="193"/>
      <c r="F141" s="32">
        <f t="shared" si="3"/>
        <v>0</v>
      </c>
    </row>
    <row r="142" spans="1:6" s="22" customFormat="1">
      <c r="A142" s="194">
        <v>6.1</v>
      </c>
      <c r="B142" s="92" t="s">
        <v>121</v>
      </c>
      <c r="C142" s="171">
        <v>1613.93</v>
      </c>
      <c r="D142" s="166" t="s">
        <v>89</v>
      </c>
      <c r="E142" s="31">
        <v>193.45</v>
      </c>
      <c r="F142" s="32">
        <f t="shared" si="3"/>
        <v>312214.76</v>
      </c>
    </row>
    <row r="143" spans="1:6" s="22" customFormat="1">
      <c r="A143" s="195">
        <v>6.2</v>
      </c>
      <c r="B143" s="176" t="s">
        <v>119</v>
      </c>
      <c r="C143" s="177">
        <v>191.65</v>
      </c>
      <c r="D143" s="196" t="s">
        <v>89</v>
      </c>
      <c r="E143" s="113">
        <v>193.45</v>
      </c>
      <c r="F143" s="32">
        <f t="shared" si="3"/>
        <v>37074.69</v>
      </c>
    </row>
    <row r="144" spans="1:6" s="22" customFormat="1">
      <c r="A144" s="194"/>
      <c r="B144" s="197"/>
      <c r="C144" s="171"/>
      <c r="D144" s="172"/>
      <c r="E144" s="193"/>
      <c r="F144" s="32">
        <f t="shared" si="3"/>
        <v>0</v>
      </c>
    </row>
    <row r="145" spans="1:6" s="22" customFormat="1" ht="25.5">
      <c r="A145" s="191">
        <v>7</v>
      </c>
      <c r="B145" s="198" t="s">
        <v>122</v>
      </c>
      <c r="C145" s="199"/>
      <c r="D145" s="200"/>
      <c r="E145" s="201"/>
      <c r="F145" s="32">
        <f t="shared" si="3"/>
        <v>0</v>
      </c>
    </row>
    <row r="146" spans="1:6" s="22" customFormat="1">
      <c r="A146" s="160" t="s">
        <v>123</v>
      </c>
      <c r="B146" s="202" t="s">
        <v>124</v>
      </c>
      <c r="C146" s="203">
        <v>4</v>
      </c>
      <c r="D146" s="204" t="s">
        <v>12</v>
      </c>
      <c r="E146" s="31">
        <v>28954.61</v>
      </c>
      <c r="F146" s="32">
        <f t="shared" si="3"/>
        <v>115818.44</v>
      </c>
    </row>
    <row r="147" spans="1:6" s="22" customFormat="1">
      <c r="A147" s="160" t="s">
        <v>125</v>
      </c>
      <c r="B147" s="202" t="s">
        <v>126</v>
      </c>
      <c r="C147" s="203">
        <v>1</v>
      </c>
      <c r="D147" s="204" t="s">
        <v>12</v>
      </c>
      <c r="E147" s="31">
        <v>28954.61</v>
      </c>
      <c r="F147" s="32">
        <f t="shared" si="3"/>
        <v>28954.61</v>
      </c>
    </row>
    <row r="148" spans="1:6" s="22" customFormat="1">
      <c r="A148" s="160" t="s">
        <v>127</v>
      </c>
      <c r="B148" s="202" t="s">
        <v>128</v>
      </c>
      <c r="C148" s="203">
        <v>1</v>
      </c>
      <c r="D148" s="204" t="s">
        <v>12</v>
      </c>
      <c r="E148" s="31">
        <v>28954.61</v>
      </c>
      <c r="F148" s="32">
        <f t="shared" si="3"/>
        <v>28954.61</v>
      </c>
    </row>
    <row r="149" spans="1:6" s="22" customFormat="1">
      <c r="A149" s="160" t="s">
        <v>129</v>
      </c>
      <c r="B149" s="202" t="s">
        <v>130</v>
      </c>
      <c r="C149" s="203">
        <v>2</v>
      </c>
      <c r="D149" s="204" t="s">
        <v>12</v>
      </c>
      <c r="E149" s="31">
        <v>28954.61</v>
      </c>
      <c r="F149" s="32">
        <f t="shared" si="3"/>
        <v>57909.22</v>
      </c>
    </row>
    <row r="150" spans="1:6" s="22" customFormat="1">
      <c r="A150" s="160" t="s">
        <v>131</v>
      </c>
      <c r="B150" s="202" t="s">
        <v>132</v>
      </c>
      <c r="C150" s="203">
        <v>3</v>
      </c>
      <c r="D150" s="204" t="s">
        <v>12</v>
      </c>
      <c r="E150" s="31">
        <v>28954.61</v>
      </c>
      <c r="F150" s="32">
        <f t="shared" si="3"/>
        <v>86863.83</v>
      </c>
    </row>
    <row r="151" spans="1:6" s="22" customFormat="1">
      <c r="A151" s="160" t="s">
        <v>133</v>
      </c>
      <c r="B151" s="202" t="s">
        <v>134</v>
      </c>
      <c r="C151" s="203">
        <v>4</v>
      </c>
      <c r="D151" s="204" t="s">
        <v>12</v>
      </c>
      <c r="E151" s="31">
        <v>28954.61</v>
      </c>
      <c r="F151" s="32">
        <f t="shared" si="3"/>
        <v>115818.44</v>
      </c>
    </row>
    <row r="152" spans="1:6" s="22" customFormat="1">
      <c r="A152" s="160" t="s">
        <v>135</v>
      </c>
      <c r="B152" s="92" t="s">
        <v>136</v>
      </c>
      <c r="C152" s="203">
        <v>25.69</v>
      </c>
      <c r="D152" s="204" t="s">
        <v>26</v>
      </c>
      <c r="E152" s="31">
        <v>17640.5</v>
      </c>
      <c r="F152" s="32">
        <f t="shared" si="3"/>
        <v>453184.45</v>
      </c>
    </row>
    <row r="153" spans="1:6" s="22" customFormat="1">
      <c r="A153" s="160"/>
      <c r="B153" s="202"/>
      <c r="C153" s="203"/>
      <c r="D153" s="204"/>
      <c r="E153" s="205"/>
      <c r="F153" s="32">
        <f t="shared" si="3"/>
        <v>0</v>
      </c>
    </row>
    <row r="154" spans="1:6" s="22" customFormat="1">
      <c r="A154" s="156" t="s">
        <v>137</v>
      </c>
      <c r="B154" s="206" t="s">
        <v>138</v>
      </c>
      <c r="C154" s="203"/>
      <c r="D154" s="207"/>
      <c r="E154" s="205"/>
      <c r="F154" s="32">
        <f t="shared" si="3"/>
        <v>0</v>
      </c>
    </row>
    <row r="155" spans="1:6" s="22" customFormat="1" ht="51">
      <c r="A155" s="160" t="s">
        <v>139</v>
      </c>
      <c r="B155" s="92" t="s">
        <v>140</v>
      </c>
      <c r="C155" s="203">
        <v>3</v>
      </c>
      <c r="D155" s="204" t="s">
        <v>12</v>
      </c>
      <c r="E155" s="31">
        <v>72372.91</v>
      </c>
      <c r="F155" s="32">
        <f t="shared" si="3"/>
        <v>217118.73</v>
      </c>
    </row>
    <row r="156" spans="1:6" s="22" customFormat="1">
      <c r="A156" s="160" t="s">
        <v>141</v>
      </c>
      <c r="B156" s="208" t="s">
        <v>142</v>
      </c>
      <c r="C156" s="203">
        <v>3</v>
      </c>
      <c r="D156" s="204" t="s">
        <v>12</v>
      </c>
      <c r="E156" s="31">
        <v>83859.11</v>
      </c>
      <c r="F156" s="32">
        <f t="shared" si="3"/>
        <v>251577.33</v>
      </c>
    </row>
    <row r="157" spans="1:6" s="22" customFormat="1">
      <c r="A157" s="160" t="s">
        <v>143</v>
      </c>
      <c r="B157" s="92" t="s">
        <v>144</v>
      </c>
      <c r="C157" s="209">
        <v>3</v>
      </c>
      <c r="D157" s="204" t="s">
        <v>12</v>
      </c>
      <c r="E157" s="31">
        <v>14758.28</v>
      </c>
      <c r="F157" s="32">
        <f t="shared" si="3"/>
        <v>44274.84</v>
      </c>
    </row>
    <row r="158" spans="1:6" s="22" customFormat="1" ht="25.5">
      <c r="A158" s="210" t="s">
        <v>145</v>
      </c>
      <c r="B158" s="211" t="s">
        <v>146</v>
      </c>
      <c r="C158" s="212">
        <v>3</v>
      </c>
      <c r="D158" s="213" t="s">
        <v>12</v>
      </c>
      <c r="E158" s="113">
        <v>17640.5</v>
      </c>
      <c r="F158" s="32">
        <f t="shared" si="3"/>
        <v>52921.5</v>
      </c>
    </row>
    <row r="159" spans="1:6" s="22" customFormat="1">
      <c r="A159" s="160"/>
      <c r="B159" s="202"/>
      <c r="C159" s="203"/>
      <c r="D159" s="204"/>
      <c r="E159" s="205"/>
      <c r="F159" s="32">
        <f t="shared" si="3"/>
        <v>0</v>
      </c>
    </row>
    <row r="160" spans="1:6" s="22" customFormat="1">
      <c r="A160" s="214">
        <v>9</v>
      </c>
      <c r="B160" s="215" t="s">
        <v>147</v>
      </c>
      <c r="C160" s="216"/>
      <c r="D160" s="131"/>
      <c r="E160" s="217"/>
      <c r="F160" s="32">
        <f t="shared" si="3"/>
        <v>0</v>
      </c>
    </row>
    <row r="161" spans="1:6" s="22" customFormat="1" ht="14.25">
      <c r="A161" s="29">
        <v>9.1</v>
      </c>
      <c r="B161" s="218" t="s">
        <v>148</v>
      </c>
      <c r="C161" s="219">
        <v>224.82</v>
      </c>
      <c r="D161" s="220" t="s">
        <v>149</v>
      </c>
      <c r="E161" s="31">
        <v>175.15</v>
      </c>
      <c r="F161" s="32">
        <f t="shared" si="3"/>
        <v>39377.22</v>
      </c>
    </row>
    <row r="162" spans="1:6" s="22" customFormat="1" ht="25.5">
      <c r="A162" s="29">
        <f>+A161+0.1</f>
        <v>9.1999999999999993</v>
      </c>
      <c r="B162" s="218" t="s">
        <v>150</v>
      </c>
      <c r="C162" s="221">
        <v>224.82</v>
      </c>
      <c r="D162" s="220" t="s">
        <v>149</v>
      </c>
      <c r="E162" s="31">
        <v>852.27</v>
      </c>
      <c r="F162" s="32">
        <f t="shared" si="3"/>
        <v>191607.34</v>
      </c>
    </row>
    <row r="163" spans="1:6" s="22" customFormat="1">
      <c r="A163" s="29">
        <f>+A162+0.1</f>
        <v>9.2999999999999989</v>
      </c>
      <c r="B163" s="218" t="s">
        <v>151</v>
      </c>
      <c r="C163" s="222">
        <v>834.53</v>
      </c>
      <c r="D163" s="223" t="s">
        <v>152</v>
      </c>
      <c r="E163" s="31">
        <v>38.090000000000003</v>
      </c>
      <c r="F163" s="32">
        <f t="shared" si="3"/>
        <v>31787.25</v>
      </c>
    </row>
    <row r="164" spans="1:6" s="22" customFormat="1">
      <c r="A164" s="160"/>
      <c r="B164" s="202"/>
      <c r="C164" s="203"/>
      <c r="D164" s="204"/>
      <c r="E164" s="205"/>
      <c r="F164" s="32">
        <f t="shared" si="3"/>
        <v>0</v>
      </c>
    </row>
    <row r="165" spans="1:6" s="22" customFormat="1">
      <c r="A165" s="156" t="s">
        <v>153</v>
      </c>
      <c r="B165" s="224" t="s">
        <v>154</v>
      </c>
      <c r="C165" s="203"/>
      <c r="D165" s="204"/>
      <c r="E165" s="205"/>
      <c r="F165" s="32">
        <f t="shared" si="3"/>
        <v>0</v>
      </c>
    </row>
    <row r="166" spans="1:6" s="22" customFormat="1" ht="25.5">
      <c r="A166" s="160" t="s">
        <v>155</v>
      </c>
      <c r="B166" s="225" t="s">
        <v>156</v>
      </c>
      <c r="C166" s="199">
        <v>249.8</v>
      </c>
      <c r="D166" s="200" t="s">
        <v>89</v>
      </c>
      <c r="E166" s="31">
        <v>63.56</v>
      </c>
      <c r="F166" s="32">
        <f t="shared" si="3"/>
        <v>15877.29</v>
      </c>
    </row>
    <row r="167" spans="1:6" s="22" customFormat="1" ht="76.5">
      <c r="A167" s="160" t="s">
        <v>157</v>
      </c>
      <c r="B167" s="70" t="s">
        <v>158</v>
      </c>
      <c r="C167" s="199">
        <v>1</v>
      </c>
      <c r="D167" s="200" t="s">
        <v>22</v>
      </c>
      <c r="E167" s="31">
        <v>24.08</v>
      </c>
      <c r="F167" s="32">
        <f t="shared" si="3"/>
        <v>24.08</v>
      </c>
    </row>
    <row r="168" spans="1:6" s="22" customFormat="1">
      <c r="A168" s="160" t="s">
        <v>159</v>
      </c>
      <c r="B168" s="226" t="s">
        <v>160</v>
      </c>
      <c r="C168" s="199">
        <v>18</v>
      </c>
      <c r="D168" s="200" t="s">
        <v>161</v>
      </c>
      <c r="E168" s="31">
        <v>7537.23</v>
      </c>
      <c r="F168" s="32">
        <f t="shared" si="3"/>
        <v>135670.14000000001</v>
      </c>
    </row>
    <row r="169" spans="1:6" s="228" customFormat="1">
      <c r="A169" s="40"/>
      <c r="B169" s="227"/>
      <c r="C169" s="41"/>
      <c r="D169" s="41"/>
      <c r="E169" s="42"/>
      <c r="F169" s="32">
        <f t="shared" si="3"/>
        <v>0</v>
      </c>
    </row>
    <row r="170" spans="1:6" s="22" customFormat="1" ht="25.5">
      <c r="A170" s="40">
        <v>11</v>
      </c>
      <c r="B170" s="218" t="s">
        <v>162</v>
      </c>
      <c r="C170" s="229">
        <v>249.8</v>
      </c>
      <c r="D170" s="200" t="s">
        <v>89</v>
      </c>
      <c r="E170" s="31">
        <v>41.81</v>
      </c>
      <c r="F170" s="32">
        <f t="shared" si="3"/>
        <v>10444.14</v>
      </c>
    </row>
    <row r="171" spans="1:6" s="39" customFormat="1">
      <c r="A171" s="152"/>
      <c r="B171" s="152" t="s">
        <v>163</v>
      </c>
      <c r="C171" s="153"/>
      <c r="D171" s="153"/>
      <c r="E171" s="154"/>
      <c r="F171" s="155">
        <f>SUM(F116:F170)</f>
        <v>28338415.489999998</v>
      </c>
    </row>
    <row r="172" spans="1:6" s="22" customFormat="1">
      <c r="A172" s="40"/>
      <c r="B172" s="41"/>
      <c r="C172" s="41"/>
      <c r="D172" s="41"/>
      <c r="E172" s="42"/>
      <c r="F172" s="32"/>
    </row>
    <row r="173" spans="1:6" s="22" customFormat="1" ht="27">
      <c r="A173" s="230" t="s">
        <v>164</v>
      </c>
      <c r="B173" s="231" t="s">
        <v>165</v>
      </c>
      <c r="C173" s="232"/>
      <c r="D173" s="232"/>
      <c r="E173" s="233"/>
      <c r="F173" s="32"/>
    </row>
    <row r="174" spans="1:6" s="22" customFormat="1">
      <c r="A174" s="230"/>
      <c r="B174" s="234"/>
      <c r="C174" s="232"/>
      <c r="D174" s="232"/>
      <c r="E174" s="233"/>
      <c r="F174" s="32"/>
    </row>
    <row r="175" spans="1:6" s="22" customFormat="1">
      <c r="A175" s="235">
        <v>1</v>
      </c>
      <c r="B175" s="236" t="s">
        <v>166</v>
      </c>
      <c r="C175" s="237">
        <v>220</v>
      </c>
      <c r="D175" s="238" t="s">
        <v>89</v>
      </c>
      <c r="E175" s="31">
        <v>465.05</v>
      </c>
      <c r="F175" s="32">
        <f t="shared" ref="F175:F196" si="4">ROUND(C175*E175,2)</f>
        <v>102311</v>
      </c>
    </row>
    <row r="176" spans="1:6" s="22" customFormat="1">
      <c r="A176" s="239">
        <v>2</v>
      </c>
      <c r="B176" s="136" t="s">
        <v>167</v>
      </c>
      <c r="C176" s="240">
        <v>1210</v>
      </c>
      <c r="D176" s="241" t="s">
        <v>168</v>
      </c>
      <c r="E176" s="113">
        <v>62.73</v>
      </c>
      <c r="F176" s="32">
        <f t="shared" si="4"/>
        <v>75903.3</v>
      </c>
    </row>
    <row r="177" spans="1:6" s="22" customFormat="1">
      <c r="A177" s="235"/>
      <c r="B177" s="236"/>
      <c r="C177" s="237"/>
      <c r="D177" s="238"/>
      <c r="E177" s="233"/>
      <c r="F177" s="32">
        <f t="shared" si="4"/>
        <v>0</v>
      </c>
    </row>
    <row r="178" spans="1:6" s="22" customFormat="1">
      <c r="A178" s="230">
        <v>3</v>
      </c>
      <c r="B178" s="231" t="s">
        <v>20</v>
      </c>
      <c r="C178" s="237"/>
      <c r="D178" s="238"/>
      <c r="E178" s="233"/>
      <c r="F178" s="32">
        <f t="shared" si="4"/>
        <v>0</v>
      </c>
    </row>
    <row r="179" spans="1:6" s="22" customFormat="1">
      <c r="A179" s="235">
        <v>3.1</v>
      </c>
      <c r="B179" s="236" t="s">
        <v>169</v>
      </c>
      <c r="C179" s="242">
        <v>211.98</v>
      </c>
      <c r="D179" s="238" t="s">
        <v>170</v>
      </c>
      <c r="E179" s="31">
        <v>268.60000000000002</v>
      </c>
      <c r="F179" s="32">
        <f t="shared" si="4"/>
        <v>56937.83</v>
      </c>
    </row>
    <row r="180" spans="1:6" s="22" customFormat="1" ht="25.5">
      <c r="A180" s="235">
        <v>3.2</v>
      </c>
      <c r="B180" s="66" t="s">
        <v>113</v>
      </c>
      <c r="C180" s="242">
        <v>275.57</v>
      </c>
      <c r="D180" s="238" t="s">
        <v>171</v>
      </c>
      <c r="E180" s="31">
        <v>397.37</v>
      </c>
      <c r="F180" s="32">
        <f t="shared" si="4"/>
        <v>109503.25</v>
      </c>
    </row>
    <row r="181" spans="1:6" s="22" customFormat="1">
      <c r="A181" s="235"/>
      <c r="B181" s="236"/>
      <c r="C181" s="242"/>
      <c r="D181" s="238"/>
      <c r="E181" s="243"/>
      <c r="F181" s="32">
        <f t="shared" si="4"/>
        <v>0</v>
      </c>
    </row>
    <row r="182" spans="1:6" s="22" customFormat="1">
      <c r="A182" s="230">
        <v>3.3</v>
      </c>
      <c r="B182" s="231" t="s">
        <v>172</v>
      </c>
      <c r="C182" s="244"/>
      <c r="D182" s="245"/>
      <c r="E182" s="246"/>
      <c r="F182" s="32">
        <f t="shared" si="4"/>
        <v>0</v>
      </c>
    </row>
    <row r="183" spans="1:6" s="22" customFormat="1">
      <c r="A183" s="235" t="s">
        <v>173</v>
      </c>
      <c r="B183" s="236" t="s">
        <v>174</v>
      </c>
      <c r="C183" s="247">
        <v>187.75</v>
      </c>
      <c r="D183" s="238" t="s">
        <v>175</v>
      </c>
      <c r="E183" s="31">
        <v>1435.83</v>
      </c>
      <c r="F183" s="32">
        <f t="shared" si="4"/>
        <v>269577.08</v>
      </c>
    </row>
    <row r="184" spans="1:6" s="22" customFormat="1">
      <c r="A184" s="235" t="s">
        <v>176</v>
      </c>
      <c r="B184" s="248" t="s">
        <v>177</v>
      </c>
      <c r="C184" s="237">
        <v>187.75</v>
      </c>
      <c r="D184" s="238" t="s">
        <v>170</v>
      </c>
      <c r="E184" s="31">
        <v>280.45</v>
      </c>
      <c r="F184" s="32">
        <f t="shared" si="4"/>
        <v>52654.49</v>
      </c>
    </row>
    <row r="185" spans="1:6" s="22" customFormat="1">
      <c r="A185" s="235" t="s">
        <v>178</v>
      </c>
      <c r="B185" s="236" t="s">
        <v>179</v>
      </c>
      <c r="C185" s="237">
        <v>156.46</v>
      </c>
      <c r="D185" s="238" t="s">
        <v>26</v>
      </c>
      <c r="E185" s="31">
        <v>336.52</v>
      </c>
      <c r="F185" s="32">
        <f t="shared" si="4"/>
        <v>52651.92</v>
      </c>
    </row>
    <row r="186" spans="1:6" s="22" customFormat="1">
      <c r="A186" s="235"/>
      <c r="B186" s="236"/>
      <c r="C186" s="237"/>
      <c r="D186" s="238"/>
      <c r="E186" s="233"/>
      <c r="F186" s="32">
        <f t="shared" si="4"/>
        <v>0</v>
      </c>
    </row>
    <row r="187" spans="1:6" s="22" customFormat="1" ht="25.5">
      <c r="A187" s="249">
        <v>4</v>
      </c>
      <c r="B187" s="231" t="s">
        <v>180</v>
      </c>
      <c r="C187" s="237"/>
      <c r="D187" s="238"/>
      <c r="E187" s="233"/>
      <c r="F187" s="32">
        <f t="shared" si="4"/>
        <v>0</v>
      </c>
    </row>
    <row r="188" spans="1:6" s="22" customFormat="1">
      <c r="A188" s="235">
        <v>4.0999999999999996</v>
      </c>
      <c r="B188" s="250" t="s">
        <v>181</v>
      </c>
      <c r="C188" s="251">
        <v>400</v>
      </c>
      <c r="D188" s="252" t="s">
        <v>89</v>
      </c>
      <c r="E188" s="31">
        <v>225.84</v>
      </c>
      <c r="F188" s="32">
        <f t="shared" si="4"/>
        <v>90336</v>
      </c>
    </row>
    <row r="189" spans="1:6" s="22" customFormat="1">
      <c r="A189" s="235">
        <v>4.2</v>
      </c>
      <c r="B189" s="218" t="s">
        <v>182</v>
      </c>
      <c r="C189" s="253">
        <v>800</v>
      </c>
      <c r="D189" s="238" t="s">
        <v>89</v>
      </c>
      <c r="E189" s="31">
        <v>886.3</v>
      </c>
      <c r="F189" s="32">
        <f t="shared" si="4"/>
        <v>709040</v>
      </c>
    </row>
    <row r="190" spans="1:6" s="22" customFormat="1" ht="17.25" customHeight="1">
      <c r="A190" s="254">
        <v>4.3</v>
      </c>
      <c r="B190" s="255" t="s">
        <v>183</v>
      </c>
      <c r="C190" s="253">
        <v>50.4</v>
      </c>
      <c r="D190" s="238" t="s">
        <v>26</v>
      </c>
      <c r="E190" s="31">
        <v>234.82</v>
      </c>
      <c r="F190" s="32">
        <f t="shared" si="4"/>
        <v>11834.93</v>
      </c>
    </row>
    <row r="191" spans="1:6" s="22" customFormat="1">
      <c r="A191" s="256">
        <v>4.4000000000000004</v>
      </c>
      <c r="B191" s="257" t="s">
        <v>184</v>
      </c>
      <c r="C191" s="258">
        <v>504</v>
      </c>
      <c r="D191" s="241" t="s">
        <v>168</v>
      </c>
      <c r="E191" s="113">
        <v>1440.56</v>
      </c>
      <c r="F191" s="32">
        <f t="shared" si="4"/>
        <v>726042.24</v>
      </c>
    </row>
    <row r="192" spans="1:6" s="22" customFormat="1">
      <c r="A192" s="230"/>
      <c r="B192" s="234"/>
      <c r="C192" s="232"/>
      <c r="D192" s="232"/>
      <c r="E192" s="233"/>
      <c r="F192" s="32">
        <f t="shared" si="4"/>
        <v>0</v>
      </c>
    </row>
    <row r="193" spans="1:6" s="22" customFormat="1">
      <c r="A193" s="230">
        <v>5</v>
      </c>
      <c r="B193" s="231" t="s">
        <v>185</v>
      </c>
      <c r="C193" s="237"/>
      <c r="D193" s="238"/>
      <c r="E193" s="233"/>
      <c r="F193" s="32">
        <f t="shared" si="4"/>
        <v>0</v>
      </c>
    </row>
    <row r="194" spans="1:6" s="22" customFormat="1">
      <c r="A194" s="235">
        <v>5.0999999999999996</v>
      </c>
      <c r="B194" s="236" t="s">
        <v>148</v>
      </c>
      <c r="C194" s="237">
        <v>1100</v>
      </c>
      <c r="D194" s="238" t="s">
        <v>168</v>
      </c>
      <c r="E194" s="31">
        <v>175.15</v>
      </c>
      <c r="F194" s="32">
        <f t="shared" si="4"/>
        <v>192665</v>
      </c>
    </row>
    <row r="195" spans="1:6" s="22" customFormat="1" ht="25.5">
      <c r="A195" s="235">
        <v>5.2</v>
      </c>
      <c r="B195" s="259" t="s">
        <v>186</v>
      </c>
      <c r="C195" s="260">
        <v>1100</v>
      </c>
      <c r="D195" s="238" t="s">
        <v>168</v>
      </c>
      <c r="E195" s="31">
        <v>852.27</v>
      </c>
      <c r="F195" s="32">
        <f t="shared" si="4"/>
        <v>937497</v>
      </c>
    </row>
    <row r="196" spans="1:6" s="22" customFormat="1">
      <c r="A196" s="235">
        <v>5.2</v>
      </c>
      <c r="B196" s="261" t="s">
        <v>187</v>
      </c>
      <c r="C196" s="260">
        <v>4083.2000000000003</v>
      </c>
      <c r="D196" s="82" t="s">
        <v>188</v>
      </c>
      <c r="E196" s="31">
        <v>38.090000000000003</v>
      </c>
      <c r="F196" s="32">
        <f t="shared" si="4"/>
        <v>155529.09</v>
      </c>
    </row>
    <row r="197" spans="1:6" s="39" customFormat="1">
      <c r="A197" s="152"/>
      <c r="B197" s="152" t="s">
        <v>189</v>
      </c>
      <c r="C197" s="153"/>
      <c r="D197" s="153"/>
      <c r="E197" s="154"/>
      <c r="F197" s="155">
        <f>SUM(F173:F196)</f>
        <v>3542483.13</v>
      </c>
    </row>
    <row r="198" spans="1:6" s="22" customFormat="1">
      <c r="A198" s="40"/>
      <c r="B198" s="41"/>
      <c r="C198" s="41"/>
      <c r="D198" s="41"/>
      <c r="E198" s="42"/>
      <c r="F198" s="32"/>
    </row>
    <row r="199" spans="1:6" s="22" customFormat="1" ht="38.25">
      <c r="A199" s="262" t="s">
        <v>190</v>
      </c>
      <c r="B199" s="263" t="s">
        <v>191</v>
      </c>
      <c r="C199" s="264"/>
      <c r="D199" s="265"/>
      <c r="E199" s="159"/>
      <c r="F199" s="32"/>
    </row>
    <row r="200" spans="1:6" s="22" customFormat="1" ht="15.75">
      <c r="A200" s="266"/>
      <c r="B200" s="267"/>
      <c r="C200" s="264"/>
      <c r="D200" s="64"/>
      <c r="E200" s="159"/>
      <c r="F200" s="32"/>
    </row>
    <row r="201" spans="1:6" s="22" customFormat="1">
      <c r="A201" s="268">
        <v>1</v>
      </c>
      <c r="B201" s="263" t="s">
        <v>17</v>
      </c>
      <c r="C201" s="264"/>
      <c r="D201" s="64"/>
      <c r="E201" s="159"/>
      <c r="F201" s="32"/>
    </row>
    <row r="202" spans="1:6" s="22" customFormat="1">
      <c r="A202" s="269">
        <v>1.1000000000000001</v>
      </c>
      <c r="B202" s="270" t="s">
        <v>192</v>
      </c>
      <c r="C202" s="264">
        <v>1</v>
      </c>
      <c r="D202" s="64" t="s">
        <v>22</v>
      </c>
      <c r="E202" s="31">
        <v>46314.239999999998</v>
      </c>
      <c r="F202" s="32">
        <f t="shared" ref="F202:F265" si="5">ROUND(C202*E202,2)</f>
        <v>46314.239999999998</v>
      </c>
    </row>
    <row r="203" spans="1:6" s="22" customFormat="1" ht="25.5">
      <c r="A203" s="29">
        <v>1.2</v>
      </c>
      <c r="B203" s="92" t="s">
        <v>193</v>
      </c>
      <c r="C203" s="260">
        <v>1</v>
      </c>
      <c r="D203" s="29" t="s">
        <v>22</v>
      </c>
      <c r="E203" s="31">
        <v>384196.37</v>
      </c>
      <c r="F203" s="32">
        <f t="shared" si="5"/>
        <v>384196.37</v>
      </c>
    </row>
    <row r="204" spans="1:6" s="22" customFormat="1">
      <c r="A204" s="268"/>
      <c r="B204" s="271"/>
      <c r="C204" s="264"/>
      <c r="D204" s="64"/>
      <c r="E204" s="159"/>
      <c r="F204" s="32">
        <f t="shared" si="5"/>
        <v>0</v>
      </c>
    </row>
    <row r="205" spans="1:6" s="22" customFormat="1" ht="15.75">
      <c r="A205" s="262">
        <v>2</v>
      </c>
      <c r="B205" s="272" t="s">
        <v>194</v>
      </c>
      <c r="C205" s="273"/>
      <c r="D205" s="274"/>
      <c r="E205" s="275"/>
      <c r="F205" s="32">
        <f t="shared" si="5"/>
        <v>0</v>
      </c>
    </row>
    <row r="206" spans="1:6" s="22" customFormat="1">
      <c r="A206" s="29">
        <v>2.1</v>
      </c>
      <c r="B206" s="86" t="s">
        <v>195</v>
      </c>
      <c r="C206" s="85">
        <v>2615.17</v>
      </c>
      <c r="D206" s="29" t="s">
        <v>175</v>
      </c>
      <c r="E206" s="31">
        <v>268.60000000000002</v>
      </c>
      <c r="F206" s="32">
        <f t="shared" si="5"/>
        <v>702434.66</v>
      </c>
    </row>
    <row r="207" spans="1:6" s="22" customFormat="1">
      <c r="A207" s="29">
        <f>+A206+0.1</f>
        <v>2.2000000000000002</v>
      </c>
      <c r="B207" s="86" t="s">
        <v>196</v>
      </c>
      <c r="C207" s="85">
        <v>81.61</v>
      </c>
      <c r="D207" s="29" t="s">
        <v>175</v>
      </c>
      <c r="E207" s="31">
        <v>1282.53</v>
      </c>
      <c r="F207" s="32">
        <f t="shared" si="5"/>
        <v>104667.27</v>
      </c>
    </row>
    <row r="208" spans="1:6" s="22" customFormat="1">
      <c r="A208" s="29">
        <v>2.2999999999999998</v>
      </c>
      <c r="B208" s="92" t="s">
        <v>197</v>
      </c>
      <c r="C208" s="276">
        <v>97.93</v>
      </c>
      <c r="D208" s="67" t="s">
        <v>26</v>
      </c>
      <c r="E208" s="31">
        <v>1275.5</v>
      </c>
      <c r="F208" s="32">
        <f t="shared" si="5"/>
        <v>124909.72</v>
      </c>
    </row>
    <row r="209" spans="1:6" s="22" customFormat="1">
      <c r="A209" s="29">
        <v>2.4</v>
      </c>
      <c r="B209" s="86" t="s">
        <v>198</v>
      </c>
      <c r="C209" s="85">
        <v>784.24</v>
      </c>
      <c r="D209" s="29" t="s">
        <v>170</v>
      </c>
      <c r="E209" s="31">
        <v>234.82</v>
      </c>
      <c r="F209" s="32">
        <f t="shared" si="5"/>
        <v>184155.24</v>
      </c>
    </row>
    <row r="210" spans="1:6" s="22" customFormat="1" ht="25.5">
      <c r="A210" s="29">
        <f>+A209+0.1</f>
        <v>2.5</v>
      </c>
      <c r="B210" s="74" t="s">
        <v>199</v>
      </c>
      <c r="C210" s="85">
        <v>2295.0500000000002</v>
      </c>
      <c r="D210" s="29" t="s">
        <v>171</v>
      </c>
      <c r="E210" s="31">
        <v>397.37</v>
      </c>
      <c r="F210" s="32">
        <f t="shared" si="5"/>
        <v>911984.02</v>
      </c>
    </row>
    <row r="211" spans="1:6" s="22" customFormat="1">
      <c r="A211" s="40"/>
      <c r="B211" s="41"/>
      <c r="C211" s="260"/>
      <c r="D211" s="40"/>
      <c r="E211" s="277"/>
      <c r="F211" s="32">
        <f t="shared" si="5"/>
        <v>0</v>
      </c>
    </row>
    <row r="212" spans="1:6" s="22" customFormat="1">
      <c r="A212" s="83">
        <v>3</v>
      </c>
      <c r="B212" s="215" t="s">
        <v>200</v>
      </c>
      <c r="C212" s="260"/>
      <c r="D212" s="40"/>
      <c r="E212" s="277"/>
      <c r="F212" s="32">
        <f t="shared" si="5"/>
        <v>0</v>
      </c>
    </row>
    <row r="213" spans="1:6" s="22" customFormat="1">
      <c r="A213" s="29">
        <f t="shared" ref="A213:A221" si="6">+A212+0.1</f>
        <v>3.1</v>
      </c>
      <c r="B213" s="86" t="s">
        <v>201</v>
      </c>
      <c r="C213" s="151">
        <v>64.84</v>
      </c>
      <c r="D213" s="29" t="s">
        <v>26</v>
      </c>
      <c r="E213" s="31">
        <v>24084.81</v>
      </c>
      <c r="F213" s="32">
        <f t="shared" si="5"/>
        <v>1561659.08</v>
      </c>
    </row>
    <row r="214" spans="1:6" s="22" customFormat="1">
      <c r="A214" s="29">
        <f t="shared" si="6"/>
        <v>3.2</v>
      </c>
      <c r="B214" s="86" t="s">
        <v>202</v>
      </c>
      <c r="C214" s="151">
        <v>2.4</v>
      </c>
      <c r="D214" s="29" t="s">
        <v>26</v>
      </c>
      <c r="E214" s="31">
        <v>20518.7</v>
      </c>
      <c r="F214" s="32">
        <f t="shared" si="5"/>
        <v>49244.88</v>
      </c>
    </row>
    <row r="215" spans="1:6" s="22" customFormat="1">
      <c r="A215" s="278">
        <f t="shared" si="6"/>
        <v>3.3000000000000003</v>
      </c>
      <c r="B215" s="279" t="s">
        <v>203</v>
      </c>
      <c r="C215" s="134">
        <v>36.770000000000003</v>
      </c>
      <c r="D215" s="278" t="s">
        <v>26</v>
      </c>
      <c r="E215" s="113">
        <v>24493.34</v>
      </c>
      <c r="F215" s="32">
        <f t="shared" si="5"/>
        <v>900620.11</v>
      </c>
    </row>
    <row r="216" spans="1:6" s="22" customFormat="1">
      <c r="A216" s="29">
        <f t="shared" si="6"/>
        <v>3.4000000000000004</v>
      </c>
      <c r="B216" s="86" t="s">
        <v>204</v>
      </c>
      <c r="C216" s="85">
        <v>2.2999999999999998</v>
      </c>
      <c r="D216" s="29" t="s">
        <v>26</v>
      </c>
      <c r="E216" s="31">
        <v>64597.08</v>
      </c>
      <c r="F216" s="32">
        <f t="shared" si="5"/>
        <v>148573.28</v>
      </c>
    </row>
    <row r="217" spans="1:6" s="22" customFormat="1">
      <c r="A217" s="29">
        <f t="shared" si="6"/>
        <v>3.5000000000000004</v>
      </c>
      <c r="B217" s="86" t="s">
        <v>205</v>
      </c>
      <c r="C217" s="85">
        <v>6.16</v>
      </c>
      <c r="D217" s="29" t="s">
        <v>26</v>
      </c>
      <c r="E217" s="31">
        <v>39947.660000000003</v>
      </c>
      <c r="F217" s="32">
        <f t="shared" si="5"/>
        <v>246077.59</v>
      </c>
    </row>
    <row r="218" spans="1:6" s="22" customFormat="1">
      <c r="A218" s="29">
        <f t="shared" si="6"/>
        <v>3.6000000000000005</v>
      </c>
      <c r="B218" s="86" t="s">
        <v>206</v>
      </c>
      <c r="C218" s="85">
        <v>35.33</v>
      </c>
      <c r="D218" s="29" t="s">
        <v>26</v>
      </c>
      <c r="E218" s="31">
        <v>10428.030000000001</v>
      </c>
      <c r="F218" s="32">
        <f t="shared" si="5"/>
        <v>368422.3</v>
      </c>
    </row>
    <row r="219" spans="1:6" s="22" customFormat="1">
      <c r="A219" s="29">
        <f t="shared" si="6"/>
        <v>3.7000000000000006</v>
      </c>
      <c r="B219" s="86" t="s">
        <v>207</v>
      </c>
      <c r="C219" s="85">
        <v>133.71</v>
      </c>
      <c r="D219" s="29" t="s">
        <v>26</v>
      </c>
      <c r="E219" s="31">
        <v>27618.95</v>
      </c>
      <c r="F219" s="32">
        <f t="shared" si="5"/>
        <v>3692929.8</v>
      </c>
    </row>
    <row r="220" spans="1:6" s="22" customFormat="1">
      <c r="A220" s="29">
        <f t="shared" si="6"/>
        <v>3.8000000000000007</v>
      </c>
      <c r="B220" s="86" t="s">
        <v>208</v>
      </c>
      <c r="C220" s="85">
        <v>4.7</v>
      </c>
      <c r="D220" s="29" t="s">
        <v>26</v>
      </c>
      <c r="E220" s="31">
        <v>28472.74</v>
      </c>
      <c r="F220" s="32">
        <f t="shared" si="5"/>
        <v>133821.88</v>
      </c>
    </row>
    <row r="221" spans="1:6" s="22" customFormat="1">
      <c r="A221" s="40">
        <f t="shared" si="6"/>
        <v>3.9000000000000008</v>
      </c>
      <c r="B221" s="86" t="s">
        <v>209</v>
      </c>
      <c r="C221" s="260">
        <v>30.16</v>
      </c>
      <c r="D221" s="40" t="s">
        <v>26</v>
      </c>
      <c r="E221" s="31">
        <v>40302.31</v>
      </c>
      <c r="F221" s="32">
        <f t="shared" si="5"/>
        <v>1215517.67</v>
      </c>
    </row>
    <row r="222" spans="1:6" s="22" customFormat="1">
      <c r="A222" s="280">
        <v>3.1</v>
      </c>
      <c r="B222" s="86" t="s">
        <v>210</v>
      </c>
      <c r="C222" s="260">
        <v>0.03</v>
      </c>
      <c r="D222" s="40" t="s">
        <v>26</v>
      </c>
      <c r="E222" s="31">
        <v>27618.95</v>
      </c>
      <c r="F222" s="32">
        <f t="shared" si="5"/>
        <v>828.57</v>
      </c>
    </row>
    <row r="223" spans="1:6" s="22" customFormat="1">
      <c r="A223" s="280">
        <v>3.11</v>
      </c>
      <c r="B223" s="86" t="s">
        <v>211</v>
      </c>
      <c r="C223" s="260">
        <v>18.8</v>
      </c>
      <c r="D223" s="40" t="s">
        <v>26</v>
      </c>
      <c r="E223" s="31">
        <v>17981.2</v>
      </c>
      <c r="F223" s="32">
        <f t="shared" si="5"/>
        <v>338046.56</v>
      </c>
    </row>
    <row r="224" spans="1:6" s="22" customFormat="1">
      <c r="A224" s="281">
        <v>3.12</v>
      </c>
      <c r="B224" s="279" t="s">
        <v>212</v>
      </c>
      <c r="C224" s="282">
        <v>281.02999999999997</v>
      </c>
      <c r="D224" s="278" t="s">
        <v>26</v>
      </c>
      <c r="E224" s="113">
        <v>340.69</v>
      </c>
      <c r="F224" s="32">
        <f t="shared" si="5"/>
        <v>95744.11</v>
      </c>
    </row>
    <row r="225" spans="1:6" s="22" customFormat="1">
      <c r="A225" s="40"/>
      <c r="B225" s="41"/>
      <c r="C225" s="260"/>
      <c r="D225" s="40"/>
      <c r="E225" s="277"/>
      <c r="F225" s="32">
        <f t="shared" si="5"/>
        <v>0</v>
      </c>
    </row>
    <row r="226" spans="1:6" s="22" customFormat="1">
      <c r="A226" s="83">
        <v>4</v>
      </c>
      <c r="B226" s="215" t="s">
        <v>213</v>
      </c>
      <c r="C226" s="260"/>
      <c r="D226" s="40"/>
      <c r="E226" s="277"/>
      <c r="F226" s="32">
        <f t="shared" si="5"/>
        <v>0</v>
      </c>
    </row>
    <row r="227" spans="1:6" s="22" customFormat="1">
      <c r="A227" s="40">
        <f t="shared" ref="A227:A233" si="7">+A226+0.1</f>
        <v>4.0999999999999996</v>
      </c>
      <c r="B227" s="86" t="s">
        <v>214</v>
      </c>
      <c r="C227" s="260">
        <v>1154.72</v>
      </c>
      <c r="D227" s="40" t="s">
        <v>168</v>
      </c>
      <c r="E227" s="31">
        <v>1192.79</v>
      </c>
      <c r="F227" s="32">
        <f t="shared" si="5"/>
        <v>1377338.47</v>
      </c>
    </row>
    <row r="228" spans="1:6" s="22" customFormat="1">
      <c r="A228" s="40">
        <f t="shared" si="7"/>
        <v>4.1999999999999993</v>
      </c>
      <c r="B228" s="86" t="s">
        <v>215</v>
      </c>
      <c r="C228" s="260">
        <v>339.29</v>
      </c>
      <c r="D228" s="40" t="s">
        <v>168</v>
      </c>
      <c r="E228" s="31">
        <v>1192.79</v>
      </c>
      <c r="F228" s="32">
        <f t="shared" si="5"/>
        <v>404701.72</v>
      </c>
    </row>
    <row r="229" spans="1:6" s="22" customFormat="1">
      <c r="A229" s="40">
        <f t="shared" si="7"/>
        <v>4.2999999999999989</v>
      </c>
      <c r="B229" s="86" t="s">
        <v>216</v>
      </c>
      <c r="C229" s="260">
        <v>183.85</v>
      </c>
      <c r="D229" s="40" t="s">
        <v>168</v>
      </c>
      <c r="E229" s="31">
        <v>1694.16</v>
      </c>
      <c r="F229" s="32">
        <f t="shared" si="5"/>
        <v>311471.32</v>
      </c>
    </row>
    <row r="230" spans="1:6" s="22" customFormat="1">
      <c r="A230" s="40">
        <f t="shared" si="7"/>
        <v>4.3999999999999986</v>
      </c>
      <c r="B230" s="86" t="s">
        <v>217</v>
      </c>
      <c r="C230" s="260">
        <v>201.06</v>
      </c>
      <c r="D230" s="40" t="s">
        <v>168</v>
      </c>
      <c r="E230" s="31">
        <v>1514.16</v>
      </c>
      <c r="F230" s="32">
        <f t="shared" si="5"/>
        <v>304437.01</v>
      </c>
    </row>
    <row r="231" spans="1:6" s="22" customFormat="1">
      <c r="A231" s="40">
        <f t="shared" si="7"/>
        <v>4.4999999999999982</v>
      </c>
      <c r="B231" s="86" t="s">
        <v>218</v>
      </c>
      <c r="C231" s="260">
        <v>191.71</v>
      </c>
      <c r="D231" s="40" t="s">
        <v>89</v>
      </c>
      <c r="E231" s="31">
        <v>226.51</v>
      </c>
      <c r="F231" s="32">
        <f t="shared" si="5"/>
        <v>43424.23</v>
      </c>
    </row>
    <row r="232" spans="1:6" s="22" customFormat="1">
      <c r="A232" s="40">
        <f t="shared" si="7"/>
        <v>4.5999999999999979</v>
      </c>
      <c r="B232" s="86" t="s">
        <v>219</v>
      </c>
      <c r="C232" s="260">
        <v>50.27</v>
      </c>
      <c r="D232" s="29" t="s">
        <v>89</v>
      </c>
      <c r="E232" s="31">
        <v>233.73</v>
      </c>
      <c r="F232" s="32">
        <f t="shared" si="5"/>
        <v>11749.61</v>
      </c>
    </row>
    <row r="233" spans="1:6" s="22" customFormat="1" ht="25.5">
      <c r="A233" s="283">
        <f t="shared" si="7"/>
        <v>4.6999999999999975</v>
      </c>
      <c r="B233" s="176" t="s">
        <v>220</v>
      </c>
      <c r="C233" s="134">
        <v>1338.57</v>
      </c>
      <c r="D233" s="278" t="s">
        <v>168</v>
      </c>
      <c r="E233" s="113">
        <v>1192.79</v>
      </c>
      <c r="F233" s="32">
        <f t="shared" si="5"/>
        <v>1596632.91</v>
      </c>
    </row>
    <row r="234" spans="1:6" s="22" customFormat="1">
      <c r="A234" s="40"/>
      <c r="B234" s="41"/>
      <c r="C234" s="260"/>
      <c r="D234" s="40"/>
      <c r="E234" s="277"/>
      <c r="F234" s="32">
        <f t="shared" si="5"/>
        <v>0</v>
      </c>
    </row>
    <row r="235" spans="1:6" s="22" customFormat="1">
      <c r="A235" s="83">
        <v>5</v>
      </c>
      <c r="B235" s="215" t="s">
        <v>221</v>
      </c>
      <c r="C235" s="260"/>
      <c r="D235" s="40"/>
      <c r="E235" s="277"/>
      <c r="F235" s="32">
        <f t="shared" si="5"/>
        <v>0</v>
      </c>
    </row>
    <row r="236" spans="1:6" s="22" customFormat="1">
      <c r="A236" s="284">
        <v>5.0999999999999996</v>
      </c>
      <c r="B236" s="86" t="s">
        <v>222</v>
      </c>
      <c r="C236" s="260">
        <v>281.02999999999997</v>
      </c>
      <c r="D236" s="29" t="s">
        <v>26</v>
      </c>
      <c r="E236" s="31">
        <v>562.77</v>
      </c>
      <c r="F236" s="32">
        <f t="shared" si="5"/>
        <v>158155.25</v>
      </c>
    </row>
    <row r="237" spans="1:6" s="22" customFormat="1">
      <c r="A237" s="284">
        <v>5.2</v>
      </c>
      <c r="B237" s="86" t="s">
        <v>223</v>
      </c>
      <c r="C237" s="260">
        <v>281.02999999999997</v>
      </c>
      <c r="D237" s="29" t="s">
        <v>26</v>
      </c>
      <c r="E237" s="31">
        <v>380.87</v>
      </c>
      <c r="F237" s="32">
        <f t="shared" si="5"/>
        <v>107035.9</v>
      </c>
    </row>
    <row r="238" spans="1:6" s="22" customFormat="1">
      <c r="A238" s="29">
        <v>5.2</v>
      </c>
      <c r="B238" s="86" t="s">
        <v>224</v>
      </c>
      <c r="C238" s="85">
        <v>1677.87</v>
      </c>
      <c r="D238" s="29" t="s">
        <v>168</v>
      </c>
      <c r="E238" s="31">
        <v>7.11</v>
      </c>
      <c r="F238" s="32">
        <f t="shared" si="5"/>
        <v>11929.66</v>
      </c>
    </row>
    <row r="239" spans="1:6" s="22" customFormat="1">
      <c r="A239" s="40"/>
      <c r="B239" s="41"/>
      <c r="C239" s="260"/>
      <c r="D239" s="40"/>
      <c r="E239" s="277"/>
      <c r="F239" s="32">
        <f t="shared" si="5"/>
        <v>0</v>
      </c>
    </row>
    <row r="240" spans="1:6" s="22" customFormat="1">
      <c r="A240" s="29">
        <v>6</v>
      </c>
      <c r="B240" s="86" t="s">
        <v>225</v>
      </c>
      <c r="C240" s="85">
        <v>201.06</v>
      </c>
      <c r="D240" s="29" t="s">
        <v>89</v>
      </c>
      <c r="E240" s="31">
        <v>650.5</v>
      </c>
      <c r="F240" s="32">
        <f t="shared" si="5"/>
        <v>130789.53</v>
      </c>
    </row>
    <row r="241" spans="1:6" s="22" customFormat="1">
      <c r="A241" s="40"/>
      <c r="B241" s="41"/>
      <c r="C241" s="260"/>
      <c r="D241" s="40"/>
      <c r="E241" s="277"/>
      <c r="F241" s="32">
        <f t="shared" si="5"/>
        <v>0</v>
      </c>
    </row>
    <row r="242" spans="1:6" s="22" customFormat="1" ht="38.25">
      <c r="A242" s="230">
        <v>7</v>
      </c>
      <c r="B242" s="184" t="s">
        <v>226</v>
      </c>
      <c r="C242" s="260"/>
      <c r="D242" s="40"/>
      <c r="E242" s="277"/>
      <c r="F242" s="32">
        <f t="shared" si="5"/>
        <v>0</v>
      </c>
    </row>
    <row r="243" spans="1:6" s="22" customFormat="1">
      <c r="A243" s="29">
        <v>7.1</v>
      </c>
      <c r="B243" s="86" t="s">
        <v>227</v>
      </c>
      <c r="C243" s="85">
        <v>3</v>
      </c>
      <c r="D243" s="29" t="s">
        <v>12</v>
      </c>
      <c r="E243" s="31">
        <v>22710.26</v>
      </c>
      <c r="F243" s="32">
        <f t="shared" si="5"/>
        <v>68130.78</v>
      </c>
    </row>
    <row r="244" spans="1:6" s="22" customFormat="1">
      <c r="A244" s="29">
        <v>7.2</v>
      </c>
      <c r="B244" s="86" t="s">
        <v>228</v>
      </c>
      <c r="C244" s="85">
        <v>2</v>
      </c>
      <c r="D244" s="29" t="s">
        <v>12</v>
      </c>
      <c r="E244" s="31">
        <v>22710.26</v>
      </c>
      <c r="F244" s="32">
        <f t="shared" si="5"/>
        <v>45420.52</v>
      </c>
    </row>
    <row r="245" spans="1:6" s="22" customFormat="1">
      <c r="A245" s="29">
        <v>7.3</v>
      </c>
      <c r="B245" s="86" t="s">
        <v>229</v>
      </c>
      <c r="C245" s="85">
        <v>2</v>
      </c>
      <c r="D245" s="29" t="s">
        <v>12</v>
      </c>
      <c r="E245" s="31">
        <v>28759.88</v>
      </c>
      <c r="F245" s="32">
        <f t="shared" si="5"/>
        <v>57519.76</v>
      </c>
    </row>
    <row r="246" spans="1:6" s="22" customFormat="1">
      <c r="A246" s="29">
        <v>7.4</v>
      </c>
      <c r="B246" s="86" t="s">
        <v>230</v>
      </c>
      <c r="C246" s="85">
        <v>4</v>
      </c>
      <c r="D246" s="29" t="s">
        <v>12</v>
      </c>
      <c r="E246" s="31">
        <v>9060</v>
      </c>
      <c r="F246" s="32">
        <f t="shared" si="5"/>
        <v>36240</v>
      </c>
    </row>
    <row r="247" spans="1:6" s="22" customFormat="1">
      <c r="A247" s="29">
        <v>7.5</v>
      </c>
      <c r="B247" s="86" t="s">
        <v>231</v>
      </c>
      <c r="C247" s="85">
        <v>4</v>
      </c>
      <c r="D247" s="29" t="s">
        <v>12</v>
      </c>
      <c r="E247" s="31">
        <v>31608.7</v>
      </c>
      <c r="F247" s="32">
        <f t="shared" si="5"/>
        <v>126434.8</v>
      </c>
    </row>
    <row r="248" spans="1:6" s="22" customFormat="1">
      <c r="A248" s="29">
        <v>7.6</v>
      </c>
      <c r="B248" s="86" t="s">
        <v>232</v>
      </c>
      <c r="C248" s="85">
        <v>1</v>
      </c>
      <c r="D248" s="29" t="s">
        <v>12</v>
      </c>
      <c r="E248" s="31">
        <v>18558.400000000001</v>
      </c>
      <c r="F248" s="32">
        <f t="shared" si="5"/>
        <v>18558.400000000001</v>
      </c>
    </row>
    <row r="249" spans="1:6" s="22" customFormat="1">
      <c r="A249" s="29">
        <v>7.7</v>
      </c>
      <c r="B249" s="86" t="s">
        <v>233</v>
      </c>
      <c r="C249" s="85">
        <v>2</v>
      </c>
      <c r="D249" s="29" t="s">
        <v>12</v>
      </c>
      <c r="E249" s="31">
        <v>31608.7</v>
      </c>
      <c r="F249" s="32">
        <f t="shared" si="5"/>
        <v>63217.4</v>
      </c>
    </row>
    <row r="250" spans="1:6" s="22" customFormat="1">
      <c r="A250" s="29">
        <v>7.8</v>
      </c>
      <c r="B250" s="86" t="s">
        <v>234</v>
      </c>
      <c r="C250" s="85">
        <v>2</v>
      </c>
      <c r="D250" s="29" t="s">
        <v>12</v>
      </c>
      <c r="E250" s="31">
        <v>18558.400000000001</v>
      </c>
      <c r="F250" s="32">
        <f t="shared" si="5"/>
        <v>37116.800000000003</v>
      </c>
    </row>
    <row r="251" spans="1:6" s="22" customFormat="1">
      <c r="A251" s="29">
        <v>7.9</v>
      </c>
      <c r="B251" s="86" t="s">
        <v>235</v>
      </c>
      <c r="C251" s="85">
        <v>1</v>
      </c>
      <c r="D251" s="29" t="s">
        <v>12</v>
      </c>
      <c r="E251" s="31">
        <v>42142.720000000001</v>
      </c>
      <c r="F251" s="32">
        <f t="shared" si="5"/>
        <v>42142.720000000001</v>
      </c>
    </row>
    <row r="252" spans="1:6" s="22" customFormat="1">
      <c r="A252" s="285">
        <v>7.1</v>
      </c>
      <c r="B252" s="86" t="s">
        <v>236</v>
      </c>
      <c r="C252" s="85">
        <v>1</v>
      </c>
      <c r="D252" s="29" t="s">
        <v>12</v>
      </c>
      <c r="E252" s="31">
        <v>22409.599999999999</v>
      </c>
      <c r="F252" s="32">
        <f t="shared" si="5"/>
        <v>22409.599999999999</v>
      </c>
    </row>
    <row r="253" spans="1:6" s="22" customFormat="1">
      <c r="A253" s="29">
        <v>7.11</v>
      </c>
      <c r="B253" s="86" t="s">
        <v>237</v>
      </c>
      <c r="C253" s="85">
        <v>1</v>
      </c>
      <c r="D253" s="29" t="s">
        <v>12</v>
      </c>
      <c r="E253" s="31">
        <v>31538.12</v>
      </c>
      <c r="F253" s="32">
        <f t="shared" si="5"/>
        <v>31538.12</v>
      </c>
    </row>
    <row r="254" spans="1:6" s="22" customFormat="1">
      <c r="A254" s="29">
        <v>7.12</v>
      </c>
      <c r="B254" s="86" t="s">
        <v>238</v>
      </c>
      <c r="C254" s="85">
        <v>3</v>
      </c>
      <c r="D254" s="29" t="s">
        <v>12</v>
      </c>
      <c r="E254" s="31">
        <v>5538.23</v>
      </c>
      <c r="F254" s="32">
        <f t="shared" si="5"/>
        <v>16614.689999999999</v>
      </c>
    </row>
    <row r="255" spans="1:6" s="22" customFormat="1">
      <c r="A255" s="29">
        <v>7.13</v>
      </c>
      <c r="B255" s="86" t="s">
        <v>239</v>
      </c>
      <c r="C255" s="85">
        <v>1</v>
      </c>
      <c r="D255" s="29" t="s">
        <v>12</v>
      </c>
      <c r="E255" s="31">
        <v>3782.98</v>
      </c>
      <c r="F255" s="32">
        <f t="shared" si="5"/>
        <v>3782.98</v>
      </c>
    </row>
    <row r="256" spans="1:6" s="22" customFormat="1">
      <c r="A256" s="280">
        <v>7.14</v>
      </c>
      <c r="B256" s="86" t="s">
        <v>240</v>
      </c>
      <c r="C256" s="260">
        <v>3</v>
      </c>
      <c r="D256" s="29" t="s">
        <v>12</v>
      </c>
      <c r="E256" s="31">
        <v>79489.42</v>
      </c>
      <c r="F256" s="32">
        <f t="shared" si="5"/>
        <v>238468.26</v>
      </c>
    </row>
    <row r="257" spans="1:6" s="22" customFormat="1">
      <c r="A257" s="280">
        <v>7.15</v>
      </c>
      <c r="B257" s="86" t="s">
        <v>241</v>
      </c>
      <c r="C257" s="260">
        <v>1</v>
      </c>
      <c r="D257" s="29" t="s">
        <v>12</v>
      </c>
      <c r="E257" s="31">
        <v>68456.42</v>
      </c>
      <c r="F257" s="32">
        <f t="shared" si="5"/>
        <v>68456.42</v>
      </c>
    </row>
    <row r="258" spans="1:6" s="22" customFormat="1">
      <c r="A258" s="29">
        <v>7.16</v>
      </c>
      <c r="B258" s="86" t="s">
        <v>242</v>
      </c>
      <c r="C258" s="85">
        <v>15</v>
      </c>
      <c r="D258" s="29" t="s">
        <v>89</v>
      </c>
      <c r="E258" s="31">
        <v>9622.9599999999991</v>
      </c>
      <c r="F258" s="32">
        <f t="shared" si="5"/>
        <v>144344.4</v>
      </c>
    </row>
    <row r="259" spans="1:6" s="22" customFormat="1">
      <c r="A259" s="278">
        <v>7.17</v>
      </c>
      <c r="B259" s="279" t="s">
        <v>243</v>
      </c>
      <c r="C259" s="134">
        <v>15</v>
      </c>
      <c r="D259" s="278" t="s">
        <v>89</v>
      </c>
      <c r="E259" s="113">
        <v>6594.62</v>
      </c>
      <c r="F259" s="32">
        <f t="shared" si="5"/>
        <v>98919.3</v>
      </c>
    </row>
    <row r="260" spans="1:6" s="22" customFormat="1">
      <c r="A260" s="29">
        <v>7.18</v>
      </c>
      <c r="B260" s="86" t="s">
        <v>244</v>
      </c>
      <c r="C260" s="85">
        <v>160</v>
      </c>
      <c r="D260" s="29" t="s">
        <v>12</v>
      </c>
      <c r="E260" s="31">
        <v>260.77999999999997</v>
      </c>
      <c r="F260" s="32">
        <f t="shared" si="5"/>
        <v>41724.800000000003</v>
      </c>
    </row>
    <row r="261" spans="1:6" s="22" customFormat="1">
      <c r="A261" s="29">
        <v>7.19</v>
      </c>
      <c r="B261" s="86" t="s">
        <v>245</v>
      </c>
      <c r="C261" s="85">
        <v>48</v>
      </c>
      <c r="D261" s="29" t="s">
        <v>12</v>
      </c>
      <c r="E261" s="31">
        <v>160.47999999999999</v>
      </c>
      <c r="F261" s="32">
        <f t="shared" si="5"/>
        <v>7703.04</v>
      </c>
    </row>
    <row r="262" spans="1:6" s="22" customFormat="1">
      <c r="A262" s="285">
        <v>7.2</v>
      </c>
      <c r="B262" s="86" t="s">
        <v>246</v>
      </c>
      <c r="C262" s="85">
        <v>8</v>
      </c>
      <c r="D262" s="29" t="s">
        <v>12</v>
      </c>
      <c r="E262" s="31">
        <v>1520.55</v>
      </c>
      <c r="F262" s="32">
        <f t="shared" si="5"/>
        <v>12164.4</v>
      </c>
    </row>
    <row r="263" spans="1:6" s="22" customFormat="1">
      <c r="A263" s="29">
        <v>7.21</v>
      </c>
      <c r="B263" s="86" t="s">
        <v>247</v>
      </c>
      <c r="C263" s="85">
        <v>3</v>
      </c>
      <c r="D263" s="29" t="s">
        <v>12</v>
      </c>
      <c r="E263" s="31">
        <v>1520.55</v>
      </c>
      <c r="F263" s="32">
        <f t="shared" si="5"/>
        <v>4561.6499999999996</v>
      </c>
    </row>
    <row r="264" spans="1:6" s="22" customFormat="1">
      <c r="A264" s="40">
        <v>7.22</v>
      </c>
      <c r="B264" s="86" t="s">
        <v>248</v>
      </c>
      <c r="C264" s="260">
        <v>1</v>
      </c>
      <c r="D264" s="29" t="s">
        <v>12</v>
      </c>
      <c r="E264" s="31">
        <v>188849.98</v>
      </c>
      <c r="F264" s="32">
        <f t="shared" si="5"/>
        <v>188849.98</v>
      </c>
    </row>
    <row r="265" spans="1:6" s="22" customFormat="1">
      <c r="A265" s="29">
        <v>7.23</v>
      </c>
      <c r="B265" s="86" t="s">
        <v>249</v>
      </c>
      <c r="C265" s="85">
        <v>2</v>
      </c>
      <c r="D265" s="29" t="s">
        <v>12</v>
      </c>
      <c r="E265" s="31">
        <v>188849.98</v>
      </c>
      <c r="F265" s="32">
        <f t="shared" si="5"/>
        <v>377699.96</v>
      </c>
    </row>
    <row r="266" spans="1:6" s="22" customFormat="1">
      <c r="A266" s="40">
        <v>7.24</v>
      </c>
      <c r="B266" s="86" t="s">
        <v>250</v>
      </c>
      <c r="C266" s="260">
        <v>3</v>
      </c>
      <c r="D266" s="29" t="s">
        <v>12</v>
      </c>
      <c r="E266" s="31">
        <v>24943.67</v>
      </c>
      <c r="F266" s="32">
        <f t="shared" ref="F266:F303" si="8">ROUND(C266*E266,2)</f>
        <v>74831.009999999995</v>
      </c>
    </row>
    <row r="267" spans="1:6" s="22" customFormat="1">
      <c r="A267" s="40">
        <v>7.25</v>
      </c>
      <c r="B267" s="86" t="s">
        <v>251</v>
      </c>
      <c r="C267" s="260">
        <v>1</v>
      </c>
      <c r="D267" s="29" t="s">
        <v>22</v>
      </c>
      <c r="E267" s="31">
        <v>71518.259999999995</v>
      </c>
      <c r="F267" s="32">
        <f t="shared" si="8"/>
        <v>71518.259999999995</v>
      </c>
    </row>
    <row r="268" spans="1:6" s="22" customFormat="1">
      <c r="A268" s="40"/>
      <c r="B268" s="41"/>
      <c r="C268" s="260"/>
      <c r="D268" s="40"/>
      <c r="E268" s="277"/>
      <c r="F268" s="32">
        <f t="shared" si="8"/>
        <v>0</v>
      </c>
    </row>
    <row r="269" spans="1:6" s="22" customFormat="1">
      <c r="A269" s="83">
        <v>8</v>
      </c>
      <c r="B269" s="215" t="s">
        <v>252</v>
      </c>
      <c r="C269" s="260"/>
      <c r="D269" s="40"/>
      <c r="E269" s="277"/>
      <c r="F269" s="32">
        <f t="shared" si="8"/>
        <v>0</v>
      </c>
    </row>
    <row r="270" spans="1:6" s="22" customFormat="1">
      <c r="A270" s="40">
        <v>8.1</v>
      </c>
      <c r="B270" s="86" t="s">
        <v>253</v>
      </c>
      <c r="C270" s="260">
        <v>1</v>
      </c>
      <c r="D270" s="29" t="s">
        <v>12</v>
      </c>
      <c r="E270" s="31">
        <v>223135.3</v>
      </c>
      <c r="F270" s="32">
        <f t="shared" si="8"/>
        <v>223135.3</v>
      </c>
    </row>
    <row r="271" spans="1:6" s="22" customFormat="1">
      <c r="A271" s="29">
        <v>8.1999999999999993</v>
      </c>
      <c r="B271" s="86" t="s">
        <v>254</v>
      </c>
      <c r="C271" s="85">
        <v>1</v>
      </c>
      <c r="D271" s="29" t="s">
        <v>12</v>
      </c>
      <c r="E271" s="31">
        <v>247785.64</v>
      </c>
      <c r="F271" s="32">
        <f t="shared" si="8"/>
        <v>247785.64</v>
      </c>
    </row>
    <row r="272" spans="1:6" s="22" customFormat="1">
      <c r="A272" s="278">
        <v>8.3000000000000007</v>
      </c>
      <c r="B272" s="279" t="s">
        <v>255</v>
      </c>
      <c r="C272" s="134">
        <v>1</v>
      </c>
      <c r="D272" s="278" t="s">
        <v>12</v>
      </c>
      <c r="E272" s="113">
        <v>40621.1</v>
      </c>
      <c r="F272" s="32">
        <f t="shared" si="8"/>
        <v>40621.1</v>
      </c>
    </row>
    <row r="273" spans="1:6" s="22" customFormat="1">
      <c r="A273" s="40"/>
      <c r="B273" s="41"/>
      <c r="C273" s="260"/>
      <c r="D273" s="40"/>
      <c r="E273" s="277"/>
      <c r="F273" s="32">
        <f t="shared" si="8"/>
        <v>0</v>
      </c>
    </row>
    <row r="274" spans="1:6" s="22" customFormat="1" ht="25.5">
      <c r="A274" s="83">
        <v>9</v>
      </c>
      <c r="B274" s="70" t="s">
        <v>256</v>
      </c>
      <c r="C274" s="41"/>
      <c r="D274" s="41"/>
      <c r="E274" s="277"/>
      <c r="F274" s="32">
        <f t="shared" si="8"/>
        <v>0</v>
      </c>
    </row>
    <row r="275" spans="1:6" s="22" customFormat="1" ht="25.5">
      <c r="A275" s="29">
        <v>9.1</v>
      </c>
      <c r="B275" s="226" t="s">
        <v>257</v>
      </c>
      <c r="C275" s="260">
        <v>1</v>
      </c>
      <c r="D275" s="29" t="s">
        <v>12</v>
      </c>
      <c r="E275" s="31">
        <v>2816135.62</v>
      </c>
      <c r="F275" s="32">
        <f t="shared" si="8"/>
        <v>2816135.62</v>
      </c>
    </row>
    <row r="276" spans="1:6" s="22" customFormat="1">
      <c r="A276" s="278">
        <v>9.1999999999999993</v>
      </c>
      <c r="B276" s="279" t="s">
        <v>258</v>
      </c>
      <c r="C276" s="286">
        <v>3</v>
      </c>
      <c r="D276" s="278" t="s">
        <v>259</v>
      </c>
      <c r="E276" s="113">
        <v>240000</v>
      </c>
      <c r="F276" s="32">
        <f t="shared" si="8"/>
        <v>720000</v>
      </c>
    </row>
    <row r="277" spans="1:6" s="22" customFormat="1">
      <c r="A277" s="40"/>
      <c r="B277" s="41"/>
      <c r="C277" s="260"/>
      <c r="D277" s="40"/>
      <c r="E277" s="277"/>
      <c r="F277" s="32">
        <f t="shared" si="8"/>
        <v>0</v>
      </c>
    </row>
    <row r="278" spans="1:6" s="22" customFormat="1">
      <c r="A278" s="83">
        <v>10</v>
      </c>
      <c r="B278" s="95" t="s">
        <v>260</v>
      </c>
      <c r="C278" s="96"/>
      <c r="D278" s="95"/>
      <c r="E278" s="97"/>
      <c r="F278" s="32">
        <f t="shared" si="8"/>
        <v>0</v>
      </c>
    </row>
    <row r="279" spans="1:6" s="22" customFormat="1">
      <c r="A279" s="106">
        <v>10.1</v>
      </c>
      <c r="B279" s="107" t="s">
        <v>261</v>
      </c>
      <c r="C279" s="108">
        <v>1</v>
      </c>
      <c r="D279" s="29" t="s">
        <v>12</v>
      </c>
      <c r="E279" s="31">
        <v>40796.370000000003</v>
      </c>
      <c r="F279" s="32">
        <f t="shared" si="8"/>
        <v>40796.370000000003</v>
      </c>
    </row>
    <row r="280" spans="1:6" s="22" customFormat="1">
      <c r="A280" s="106">
        <v>10.199999999999999</v>
      </c>
      <c r="B280" s="107" t="s">
        <v>262</v>
      </c>
      <c r="C280" s="108">
        <v>6</v>
      </c>
      <c r="D280" s="29" t="s">
        <v>12</v>
      </c>
      <c r="E280" s="31">
        <v>29899.43</v>
      </c>
      <c r="F280" s="32">
        <f t="shared" si="8"/>
        <v>179396.58</v>
      </c>
    </row>
    <row r="281" spans="1:6" s="22" customFormat="1">
      <c r="A281" s="116">
        <v>10.3</v>
      </c>
      <c r="B281" s="115" t="s">
        <v>263</v>
      </c>
      <c r="C281" s="108">
        <v>1148</v>
      </c>
      <c r="D281" s="287" t="s">
        <v>47</v>
      </c>
      <c r="E281" s="31">
        <v>29.79</v>
      </c>
      <c r="F281" s="32">
        <f t="shared" si="8"/>
        <v>34198.92</v>
      </c>
    </row>
    <row r="282" spans="1:6" s="22" customFormat="1">
      <c r="A282" s="106">
        <v>10.4</v>
      </c>
      <c r="B282" s="115" t="s">
        <v>264</v>
      </c>
      <c r="C282" s="108">
        <v>2</v>
      </c>
      <c r="D282" s="29" t="s">
        <v>12</v>
      </c>
      <c r="E282" s="31">
        <v>12512.16</v>
      </c>
      <c r="F282" s="32">
        <f t="shared" si="8"/>
        <v>25024.32</v>
      </c>
    </row>
    <row r="283" spans="1:6" s="22" customFormat="1">
      <c r="A283" s="106">
        <v>10.5</v>
      </c>
      <c r="B283" s="115" t="s">
        <v>265</v>
      </c>
      <c r="C283" s="108">
        <v>2</v>
      </c>
      <c r="D283" s="29" t="s">
        <v>12</v>
      </c>
      <c r="E283" s="31">
        <v>36807.360000000001</v>
      </c>
      <c r="F283" s="32">
        <f t="shared" si="8"/>
        <v>73614.720000000001</v>
      </c>
    </row>
    <row r="284" spans="1:6" s="22" customFormat="1">
      <c r="A284" s="116">
        <v>10.6</v>
      </c>
      <c r="B284" s="115" t="s">
        <v>266</v>
      </c>
      <c r="C284" s="108">
        <v>1</v>
      </c>
      <c r="D284" s="29" t="s">
        <v>12</v>
      </c>
      <c r="E284" s="31">
        <v>36807.360000000001</v>
      </c>
      <c r="F284" s="32">
        <f t="shared" si="8"/>
        <v>36807.360000000001</v>
      </c>
    </row>
    <row r="285" spans="1:6" s="22" customFormat="1">
      <c r="A285" s="106">
        <v>10.7</v>
      </c>
      <c r="B285" s="115" t="s">
        <v>267</v>
      </c>
      <c r="C285" s="118">
        <v>2</v>
      </c>
      <c r="D285" s="29" t="s">
        <v>12</v>
      </c>
      <c r="E285" s="31">
        <v>36807.360000000001</v>
      </c>
      <c r="F285" s="32">
        <f t="shared" si="8"/>
        <v>73614.720000000001</v>
      </c>
    </row>
    <row r="286" spans="1:6" s="22" customFormat="1">
      <c r="A286" s="106">
        <v>10.8</v>
      </c>
      <c r="B286" s="115" t="s">
        <v>53</v>
      </c>
      <c r="C286" s="118">
        <v>2</v>
      </c>
      <c r="D286" s="29" t="s">
        <v>12</v>
      </c>
      <c r="E286" s="31">
        <v>7403.33</v>
      </c>
      <c r="F286" s="32">
        <f t="shared" si="8"/>
        <v>14806.66</v>
      </c>
    </row>
    <row r="287" spans="1:6" s="22" customFormat="1">
      <c r="A287" s="106">
        <v>10.9</v>
      </c>
      <c r="B287" s="115" t="s">
        <v>268</v>
      </c>
      <c r="C287" s="288">
        <v>3</v>
      </c>
      <c r="D287" s="29" t="s">
        <v>12</v>
      </c>
      <c r="E287" s="31">
        <v>14806.65</v>
      </c>
      <c r="F287" s="32">
        <f t="shared" si="8"/>
        <v>44419.95</v>
      </c>
    </row>
    <row r="288" spans="1:6" s="22" customFormat="1">
      <c r="A288" s="123">
        <v>10.1</v>
      </c>
      <c r="B288" s="115" t="s">
        <v>54</v>
      </c>
      <c r="C288" s="118">
        <v>7</v>
      </c>
      <c r="D288" s="29" t="s">
        <v>12</v>
      </c>
      <c r="E288" s="31">
        <v>16529.8</v>
      </c>
      <c r="F288" s="32">
        <f t="shared" si="8"/>
        <v>115708.6</v>
      </c>
    </row>
    <row r="289" spans="1:6" s="22" customFormat="1">
      <c r="A289" s="120">
        <v>10.11</v>
      </c>
      <c r="B289" s="115" t="s">
        <v>269</v>
      </c>
      <c r="C289" s="122">
        <v>1</v>
      </c>
      <c r="D289" s="29" t="s">
        <v>12</v>
      </c>
      <c r="E289" s="31">
        <v>27320.61</v>
      </c>
      <c r="F289" s="32">
        <f t="shared" si="8"/>
        <v>27320.61</v>
      </c>
    </row>
    <row r="290" spans="1:6" s="22" customFormat="1" ht="25.5">
      <c r="A290" s="123">
        <v>10.119999999999999</v>
      </c>
      <c r="B290" s="117" t="s">
        <v>270</v>
      </c>
      <c r="C290" s="118">
        <v>1</v>
      </c>
      <c r="D290" s="29" t="s">
        <v>12</v>
      </c>
      <c r="E290" s="31">
        <v>123358.15</v>
      </c>
      <c r="F290" s="32">
        <f t="shared" si="8"/>
        <v>123358.15</v>
      </c>
    </row>
    <row r="291" spans="1:6" s="22" customFormat="1">
      <c r="A291" s="123">
        <v>10.130000000000001</v>
      </c>
      <c r="B291" s="124" t="s">
        <v>271</v>
      </c>
      <c r="C291" s="96">
        <v>7</v>
      </c>
      <c r="D291" s="29" t="s">
        <v>12</v>
      </c>
      <c r="E291" s="31">
        <v>5443.53</v>
      </c>
      <c r="F291" s="32">
        <f t="shared" si="8"/>
        <v>38104.71</v>
      </c>
    </row>
    <row r="292" spans="1:6" s="22" customFormat="1">
      <c r="A292" s="123">
        <v>10.14</v>
      </c>
      <c r="B292" s="125" t="s">
        <v>272</v>
      </c>
      <c r="C292" s="126">
        <v>7</v>
      </c>
      <c r="D292" s="29" t="s">
        <v>12</v>
      </c>
      <c r="E292" s="31">
        <v>2712.11</v>
      </c>
      <c r="F292" s="32">
        <f t="shared" si="8"/>
        <v>18984.77</v>
      </c>
    </row>
    <row r="293" spans="1:6" s="22" customFormat="1">
      <c r="A293" s="123">
        <v>10.15</v>
      </c>
      <c r="B293" s="117" t="s">
        <v>273</v>
      </c>
      <c r="C293" s="118">
        <v>8</v>
      </c>
      <c r="D293" s="29" t="s">
        <v>12</v>
      </c>
      <c r="E293" s="31">
        <v>2712.11</v>
      </c>
      <c r="F293" s="32">
        <f t="shared" si="8"/>
        <v>21696.880000000001</v>
      </c>
    </row>
    <row r="294" spans="1:6" s="22" customFormat="1">
      <c r="A294" s="123">
        <v>10.16</v>
      </c>
      <c r="B294" s="30" t="s">
        <v>274</v>
      </c>
      <c r="C294" s="127">
        <v>1</v>
      </c>
      <c r="D294" s="67" t="s">
        <v>22</v>
      </c>
      <c r="E294" s="31">
        <v>382387.66</v>
      </c>
      <c r="F294" s="32">
        <f t="shared" si="8"/>
        <v>382387.66</v>
      </c>
    </row>
    <row r="295" spans="1:6" s="22" customFormat="1">
      <c r="A295" s="123"/>
      <c r="B295" s="117"/>
      <c r="C295" s="118"/>
      <c r="D295" s="67"/>
      <c r="E295" s="289"/>
      <c r="F295" s="32">
        <f t="shared" si="8"/>
        <v>0</v>
      </c>
    </row>
    <row r="296" spans="1:6" s="22" customFormat="1">
      <c r="A296" s="99">
        <v>11</v>
      </c>
      <c r="B296" s="103" t="s">
        <v>275</v>
      </c>
      <c r="C296" s="104"/>
      <c r="D296" s="98"/>
      <c r="E296" s="105"/>
      <c r="F296" s="32">
        <f t="shared" si="8"/>
        <v>0</v>
      </c>
    </row>
    <row r="297" spans="1:6" s="22" customFormat="1" ht="51">
      <c r="A297" s="130" t="s">
        <v>276</v>
      </c>
      <c r="B297" s="30" t="s">
        <v>277</v>
      </c>
      <c r="C297" s="85">
        <v>1</v>
      </c>
      <c r="D297" s="29" t="s">
        <v>12</v>
      </c>
      <c r="E297" s="31">
        <v>378644.03</v>
      </c>
      <c r="F297" s="32">
        <f t="shared" si="8"/>
        <v>378644.03</v>
      </c>
    </row>
    <row r="298" spans="1:6" s="22" customFormat="1" ht="25.5">
      <c r="A298" s="130" t="s">
        <v>278</v>
      </c>
      <c r="B298" s="117" t="s">
        <v>279</v>
      </c>
      <c r="C298" s="85">
        <v>1</v>
      </c>
      <c r="D298" s="29" t="s">
        <v>12</v>
      </c>
      <c r="E298" s="31">
        <v>63441.85</v>
      </c>
      <c r="F298" s="32">
        <f t="shared" si="8"/>
        <v>63441.85</v>
      </c>
    </row>
    <row r="299" spans="1:6" s="22" customFormat="1">
      <c r="A299" s="116">
        <v>11.3</v>
      </c>
      <c r="B299" s="117" t="s">
        <v>280</v>
      </c>
      <c r="C299" s="118">
        <v>1</v>
      </c>
      <c r="D299" s="29" t="s">
        <v>12</v>
      </c>
      <c r="E299" s="31">
        <v>4174.51</v>
      </c>
      <c r="F299" s="32">
        <f t="shared" si="8"/>
        <v>4174.51</v>
      </c>
    </row>
    <row r="300" spans="1:6" s="22" customFormat="1">
      <c r="A300" s="290"/>
      <c r="B300" s="136"/>
      <c r="C300" s="291"/>
      <c r="D300" s="186"/>
      <c r="E300" s="292"/>
      <c r="F300" s="32">
        <f t="shared" si="8"/>
        <v>0</v>
      </c>
    </row>
    <row r="301" spans="1:6" s="22" customFormat="1">
      <c r="A301" s="29">
        <v>12</v>
      </c>
      <c r="B301" s="86" t="s">
        <v>281</v>
      </c>
      <c r="C301" s="260">
        <v>1</v>
      </c>
      <c r="D301" s="29" t="s">
        <v>12</v>
      </c>
      <c r="E301" s="31">
        <v>80100.899999999994</v>
      </c>
      <c r="F301" s="32">
        <f t="shared" si="8"/>
        <v>80100.899999999994</v>
      </c>
    </row>
    <row r="302" spans="1:6" s="22" customFormat="1">
      <c r="A302" s="29"/>
      <c r="B302" s="86"/>
      <c r="C302" s="260"/>
      <c r="D302" s="40"/>
      <c r="E302" s="277"/>
      <c r="F302" s="32">
        <f t="shared" si="8"/>
        <v>0</v>
      </c>
    </row>
    <row r="303" spans="1:6" s="22" customFormat="1">
      <c r="A303" s="29">
        <v>13</v>
      </c>
      <c r="B303" s="86" t="s">
        <v>282</v>
      </c>
      <c r="C303" s="260">
        <v>1</v>
      </c>
      <c r="D303" s="29" t="s">
        <v>22</v>
      </c>
      <c r="E303" s="31">
        <v>109327.22</v>
      </c>
      <c r="F303" s="32">
        <f t="shared" si="8"/>
        <v>109327.22</v>
      </c>
    </row>
    <row r="304" spans="1:6" s="39" customFormat="1">
      <c r="A304" s="152"/>
      <c r="B304" s="152" t="s">
        <v>283</v>
      </c>
      <c r="C304" s="153"/>
      <c r="D304" s="153"/>
      <c r="E304" s="154"/>
      <c r="F304" s="155">
        <f>SUM(F200:F303)</f>
        <v>23499788.160000004</v>
      </c>
    </row>
    <row r="305" spans="1:6" s="22" customFormat="1">
      <c r="A305" s="40"/>
      <c r="B305" s="41"/>
      <c r="C305" s="41"/>
      <c r="D305" s="41"/>
      <c r="E305" s="42"/>
      <c r="F305" s="32"/>
    </row>
    <row r="306" spans="1:6" s="22" customFormat="1" ht="25.5">
      <c r="A306" s="83" t="s">
        <v>284</v>
      </c>
      <c r="B306" s="184" t="s">
        <v>285</v>
      </c>
      <c r="C306" s="293"/>
      <c r="D306" s="29"/>
      <c r="E306" s="294"/>
      <c r="F306" s="32"/>
    </row>
    <row r="307" spans="1:6" s="22" customFormat="1">
      <c r="A307" s="83"/>
      <c r="B307" s="92"/>
      <c r="C307" s="293"/>
      <c r="D307" s="29"/>
      <c r="E307" s="294"/>
      <c r="F307" s="32"/>
    </row>
    <row r="308" spans="1:6" s="22" customFormat="1">
      <c r="A308" s="83">
        <v>1</v>
      </c>
      <c r="B308" s="215" t="s">
        <v>286</v>
      </c>
      <c r="C308" s="96"/>
      <c r="D308" s="64"/>
      <c r="E308" s="295"/>
      <c r="F308" s="32">
        <f t="shared" ref="F275:F338" si="9">+C308*E308</f>
        <v>0</v>
      </c>
    </row>
    <row r="309" spans="1:6" s="22" customFormat="1">
      <c r="A309" s="29">
        <v>1.1000000000000001</v>
      </c>
      <c r="B309" s="86" t="s">
        <v>287</v>
      </c>
      <c r="C309" s="85">
        <v>13.72</v>
      </c>
      <c r="D309" s="29" t="s">
        <v>288</v>
      </c>
      <c r="E309" s="31">
        <v>886.3</v>
      </c>
      <c r="F309" s="32">
        <f t="shared" ref="F309:F366" si="10">ROUND(C309*E309,2)</f>
        <v>12160.04</v>
      </c>
    </row>
    <row r="310" spans="1:6" s="22" customFormat="1" ht="25.5">
      <c r="A310" s="296">
        <v>1.2</v>
      </c>
      <c r="B310" s="176" t="s">
        <v>289</v>
      </c>
      <c r="C310" s="134">
        <v>16.46</v>
      </c>
      <c r="D310" s="278" t="s">
        <v>290</v>
      </c>
      <c r="E310" s="113">
        <v>397.37</v>
      </c>
      <c r="F310" s="32">
        <f t="shared" si="10"/>
        <v>6540.71</v>
      </c>
    </row>
    <row r="311" spans="1:6" s="22" customFormat="1">
      <c r="A311" s="297"/>
      <c r="B311" s="92"/>
      <c r="C311" s="96"/>
      <c r="D311" s="64"/>
      <c r="E311" s="294"/>
      <c r="F311" s="32">
        <f t="shared" si="10"/>
        <v>0</v>
      </c>
    </row>
    <row r="312" spans="1:6" s="22" customFormat="1">
      <c r="A312" s="298">
        <v>2</v>
      </c>
      <c r="B312" s="215" t="s">
        <v>291</v>
      </c>
      <c r="C312" s="299"/>
      <c r="D312" s="64"/>
      <c r="E312" s="295"/>
      <c r="F312" s="32">
        <f t="shared" si="10"/>
        <v>0</v>
      </c>
    </row>
    <row r="313" spans="1:6" s="22" customFormat="1">
      <c r="A313" s="297">
        <v>2.1</v>
      </c>
      <c r="B313" s="300" t="s">
        <v>292</v>
      </c>
      <c r="C313" s="299">
        <v>1.41</v>
      </c>
      <c r="D313" s="67" t="s">
        <v>26</v>
      </c>
      <c r="E313" s="31">
        <v>13560.24</v>
      </c>
      <c r="F313" s="32">
        <f t="shared" si="10"/>
        <v>19119.939999999999</v>
      </c>
    </row>
    <row r="314" spans="1:6" s="22" customFormat="1">
      <c r="A314" s="297">
        <v>2.2000000000000002</v>
      </c>
      <c r="B314" s="300" t="s">
        <v>293</v>
      </c>
      <c r="C314" s="299">
        <v>3.02</v>
      </c>
      <c r="D314" s="64" t="s">
        <v>26</v>
      </c>
      <c r="E314" s="31">
        <v>15680.38</v>
      </c>
      <c r="F314" s="32">
        <f t="shared" si="10"/>
        <v>47354.75</v>
      </c>
    </row>
    <row r="315" spans="1:6" s="22" customFormat="1">
      <c r="A315" s="297">
        <v>2.2999999999999998</v>
      </c>
      <c r="B315" s="300" t="s">
        <v>294</v>
      </c>
      <c r="C315" s="299">
        <v>0.66</v>
      </c>
      <c r="D315" s="67" t="s">
        <v>26</v>
      </c>
      <c r="E315" s="31">
        <v>27681.26</v>
      </c>
      <c r="F315" s="32">
        <f t="shared" si="10"/>
        <v>18269.63</v>
      </c>
    </row>
    <row r="316" spans="1:6" s="22" customFormat="1">
      <c r="A316" s="297">
        <v>2.4</v>
      </c>
      <c r="B316" s="300" t="s">
        <v>295</v>
      </c>
      <c r="C316" s="299">
        <v>0.44</v>
      </c>
      <c r="D316" s="67" t="s">
        <v>26</v>
      </c>
      <c r="E316" s="31">
        <v>48793.01</v>
      </c>
      <c r="F316" s="32">
        <f t="shared" si="10"/>
        <v>21468.92</v>
      </c>
    </row>
    <row r="317" spans="1:6" s="22" customFormat="1">
      <c r="A317" s="297">
        <v>2.5</v>
      </c>
      <c r="B317" s="300" t="s">
        <v>296</v>
      </c>
      <c r="C317" s="299">
        <v>1.97</v>
      </c>
      <c r="D317" s="67" t="s">
        <v>26</v>
      </c>
      <c r="E317" s="31">
        <v>47907.37</v>
      </c>
      <c r="F317" s="32">
        <f t="shared" si="10"/>
        <v>94377.52</v>
      </c>
    </row>
    <row r="318" spans="1:6" s="22" customFormat="1">
      <c r="A318" s="297">
        <v>2.6</v>
      </c>
      <c r="B318" s="300" t="s">
        <v>297</v>
      </c>
      <c r="C318" s="299">
        <v>0.69</v>
      </c>
      <c r="D318" s="67" t="s">
        <v>26</v>
      </c>
      <c r="E318" s="31">
        <v>38828.31</v>
      </c>
      <c r="F318" s="32">
        <f t="shared" si="10"/>
        <v>26791.53</v>
      </c>
    </row>
    <row r="319" spans="1:6" s="22" customFormat="1">
      <c r="A319" s="296">
        <v>2.7</v>
      </c>
      <c r="B319" s="301" t="s">
        <v>298</v>
      </c>
      <c r="C319" s="302">
        <v>0.35</v>
      </c>
      <c r="D319" s="186" t="s">
        <v>26</v>
      </c>
      <c r="E319" s="31">
        <v>38828.31</v>
      </c>
      <c r="F319" s="32">
        <f t="shared" si="10"/>
        <v>13589.91</v>
      </c>
    </row>
    <row r="320" spans="1:6" s="22" customFormat="1">
      <c r="A320" s="297">
        <v>2.8</v>
      </c>
      <c r="B320" s="300" t="s">
        <v>299</v>
      </c>
      <c r="C320" s="299">
        <v>2.5499999999999998</v>
      </c>
      <c r="D320" s="67" t="s">
        <v>26</v>
      </c>
      <c r="E320" s="31">
        <v>21014.97</v>
      </c>
      <c r="F320" s="32">
        <f t="shared" si="10"/>
        <v>53588.17</v>
      </c>
    </row>
    <row r="321" spans="1:6" s="22" customFormat="1">
      <c r="A321" s="297">
        <v>2.9</v>
      </c>
      <c r="B321" s="300" t="s">
        <v>300</v>
      </c>
      <c r="C321" s="299">
        <v>2.98</v>
      </c>
      <c r="D321" s="67" t="s">
        <v>26</v>
      </c>
      <c r="E321" s="31">
        <v>33033.54</v>
      </c>
      <c r="F321" s="32">
        <f t="shared" si="10"/>
        <v>98439.95</v>
      </c>
    </row>
    <row r="322" spans="1:6" s="22" customFormat="1" ht="25.5">
      <c r="A322" s="303">
        <v>2.1</v>
      </c>
      <c r="B322" s="92" t="s">
        <v>301</v>
      </c>
      <c r="C322" s="299">
        <v>0.35</v>
      </c>
      <c r="D322" s="67" t="s">
        <v>26</v>
      </c>
      <c r="E322" s="31">
        <v>17981.2</v>
      </c>
      <c r="F322" s="32">
        <f t="shared" si="10"/>
        <v>6293.42</v>
      </c>
    </row>
    <row r="323" spans="1:6" s="22" customFormat="1">
      <c r="A323" s="303">
        <v>2.11</v>
      </c>
      <c r="B323" s="300" t="s">
        <v>302</v>
      </c>
      <c r="C323" s="299">
        <v>15.68</v>
      </c>
      <c r="D323" s="67" t="s">
        <v>168</v>
      </c>
      <c r="E323" s="31">
        <v>2191.6</v>
      </c>
      <c r="F323" s="32">
        <f t="shared" si="10"/>
        <v>34364.29</v>
      </c>
    </row>
    <row r="324" spans="1:6" s="22" customFormat="1">
      <c r="A324" s="297"/>
      <c r="B324" s="300"/>
      <c r="C324" s="299"/>
      <c r="D324" s="166"/>
      <c r="E324" s="87"/>
      <c r="F324" s="32">
        <f t="shared" si="10"/>
        <v>0</v>
      </c>
    </row>
    <row r="325" spans="1:6" s="22" customFormat="1">
      <c r="A325" s="304">
        <v>3</v>
      </c>
      <c r="B325" s="305" t="s">
        <v>303</v>
      </c>
      <c r="C325" s="41"/>
      <c r="D325" s="41"/>
      <c r="E325" s="42"/>
      <c r="F325" s="32">
        <f t="shared" si="10"/>
        <v>0</v>
      </c>
    </row>
    <row r="326" spans="1:6" s="22" customFormat="1">
      <c r="A326" s="29">
        <v>3.1</v>
      </c>
      <c r="B326" s="300" t="s">
        <v>304</v>
      </c>
      <c r="C326" s="299">
        <v>5.92</v>
      </c>
      <c r="D326" s="57" t="s">
        <v>168</v>
      </c>
      <c r="E326" s="31">
        <v>2313.1799999999998</v>
      </c>
      <c r="F326" s="32">
        <f t="shared" si="10"/>
        <v>13694.03</v>
      </c>
    </row>
    <row r="327" spans="1:6" s="22" customFormat="1">
      <c r="A327" s="297">
        <v>3.2</v>
      </c>
      <c r="B327" s="300" t="s">
        <v>305</v>
      </c>
      <c r="C327" s="299">
        <v>15.54</v>
      </c>
      <c r="D327" s="57" t="s">
        <v>168</v>
      </c>
      <c r="E327" s="31">
        <v>2313.1799999999998</v>
      </c>
      <c r="F327" s="32">
        <f t="shared" si="10"/>
        <v>35946.82</v>
      </c>
    </row>
    <row r="328" spans="1:6" s="22" customFormat="1">
      <c r="A328" s="297">
        <v>3.3</v>
      </c>
      <c r="B328" s="300" t="s">
        <v>306</v>
      </c>
      <c r="C328" s="299">
        <v>16.8</v>
      </c>
      <c r="D328" s="57" t="s">
        <v>168</v>
      </c>
      <c r="E328" s="31">
        <v>3005.99</v>
      </c>
      <c r="F328" s="32">
        <f t="shared" si="10"/>
        <v>50500.63</v>
      </c>
    </row>
    <row r="329" spans="1:6" s="22" customFormat="1">
      <c r="A329" s="297"/>
      <c r="B329" s="86"/>
      <c r="C329" s="306"/>
      <c r="D329" s="307"/>
      <c r="E329" s="87"/>
      <c r="F329" s="32">
        <f t="shared" si="10"/>
        <v>0</v>
      </c>
    </row>
    <row r="330" spans="1:6" s="22" customFormat="1">
      <c r="A330" s="298">
        <v>4</v>
      </c>
      <c r="B330" s="215" t="s">
        <v>307</v>
      </c>
      <c r="C330" s="299"/>
      <c r="D330" s="57"/>
      <c r="E330" s="87"/>
      <c r="F330" s="32">
        <f t="shared" si="10"/>
        <v>0</v>
      </c>
    </row>
    <row r="331" spans="1:6" s="22" customFormat="1">
      <c r="A331" s="297">
        <v>4.0999999999999996</v>
      </c>
      <c r="B331" s="300" t="s">
        <v>308</v>
      </c>
      <c r="C331" s="299">
        <v>38.33</v>
      </c>
      <c r="D331" s="57" t="s">
        <v>168</v>
      </c>
      <c r="E331" s="31">
        <v>907.18</v>
      </c>
      <c r="F331" s="32">
        <f t="shared" si="10"/>
        <v>34772.21</v>
      </c>
    </row>
    <row r="332" spans="1:6" s="22" customFormat="1">
      <c r="A332" s="297">
        <v>4.2</v>
      </c>
      <c r="B332" s="300" t="s">
        <v>309</v>
      </c>
      <c r="C332" s="299">
        <v>25.02</v>
      </c>
      <c r="D332" s="57" t="s">
        <v>168</v>
      </c>
      <c r="E332" s="31">
        <v>769.74</v>
      </c>
      <c r="F332" s="32">
        <f t="shared" si="10"/>
        <v>19258.89</v>
      </c>
    </row>
    <row r="333" spans="1:6" s="22" customFormat="1">
      <c r="A333" s="297">
        <v>4.3</v>
      </c>
      <c r="B333" s="300" t="s">
        <v>310</v>
      </c>
      <c r="C333" s="299">
        <v>15.91</v>
      </c>
      <c r="D333" s="57" t="s">
        <v>168</v>
      </c>
      <c r="E333" s="31">
        <v>957.67</v>
      </c>
      <c r="F333" s="32">
        <f t="shared" si="10"/>
        <v>15236.53</v>
      </c>
    </row>
    <row r="334" spans="1:6" s="22" customFormat="1">
      <c r="A334" s="297">
        <v>4.4000000000000004</v>
      </c>
      <c r="B334" s="300" t="s">
        <v>311</v>
      </c>
      <c r="C334" s="299">
        <v>20.45</v>
      </c>
      <c r="D334" s="57" t="s">
        <v>168</v>
      </c>
      <c r="E334" s="31">
        <v>734.56</v>
      </c>
      <c r="F334" s="32">
        <f t="shared" si="10"/>
        <v>15021.75</v>
      </c>
    </row>
    <row r="335" spans="1:6" s="22" customFormat="1">
      <c r="A335" s="297">
        <v>4.5</v>
      </c>
      <c r="B335" s="300" t="s">
        <v>312</v>
      </c>
      <c r="C335" s="299">
        <v>15.91</v>
      </c>
      <c r="D335" s="57" t="s">
        <v>168</v>
      </c>
      <c r="E335" s="31">
        <v>734.56</v>
      </c>
      <c r="F335" s="32">
        <f t="shared" si="10"/>
        <v>11686.85</v>
      </c>
    </row>
    <row r="336" spans="1:6" s="22" customFormat="1">
      <c r="A336" s="297">
        <v>4.5</v>
      </c>
      <c r="B336" s="300" t="s">
        <v>313</v>
      </c>
      <c r="C336" s="299">
        <v>79.260000000000005</v>
      </c>
      <c r="D336" s="57" t="s">
        <v>168</v>
      </c>
      <c r="E336" s="31">
        <v>319.8</v>
      </c>
      <c r="F336" s="32">
        <f t="shared" si="10"/>
        <v>25347.35</v>
      </c>
    </row>
    <row r="337" spans="1:6" s="22" customFormat="1">
      <c r="A337" s="308">
        <v>4.5999999999999996</v>
      </c>
      <c r="B337" s="300" t="s">
        <v>218</v>
      </c>
      <c r="C337" s="299">
        <v>163.9</v>
      </c>
      <c r="D337" s="166" t="s">
        <v>89</v>
      </c>
      <c r="E337" s="31">
        <v>226.51</v>
      </c>
      <c r="F337" s="32">
        <f t="shared" si="10"/>
        <v>37124.99</v>
      </c>
    </row>
    <row r="338" spans="1:6" s="22" customFormat="1">
      <c r="A338" s="29">
        <v>4.7</v>
      </c>
      <c r="B338" s="300" t="s">
        <v>314</v>
      </c>
      <c r="C338" s="96">
        <v>20</v>
      </c>
      <c r="D338" s="57" t="s">
        <v>89</v>
      </c>
      <c r="E338" s="31">
        <v>692.63</v>
      </c>
      <c r="F338" s="32">
        <f t="shared" si="10"/>
        <v>13852.6</v>
      </c>
    </row>
    <row r="339" spans="1:6" s="22" customFormat="1">
      <c r="A339" s="29">
        <v>4.8</v>
      </c>
      <c r="B339" s="86" t="s">
        <v>315</v>
      </c>
      <c r="C339" s="96">
        <v>20</v>
      </c>
      <c r="D339" s="307" t="s">
        <v>89</v>
      </c>
      <c r="E339" s="31">
        <v>233.73</v>
      </c>
      <c r="F339" s="32">
        <f t="shared" si="10"/>
        <v>4674.6000000000004</v>
      </c>
    </row>
    <row r="340" spans="1:6" s="22" customFormat="1">
      <c r="A340" s="29"/>
      <c r="B340" s="86"/>
      <c r="C340" s="96"/>
      <c r="D340" s="307"/>
      <c r="E340" s="87"/>
      <c r="F340" s="32">
        <f t="shared" si="10"/>
        <v>0</v>
      </c>
    </row>
    <row r="341" spans="1:6" s="22" customFormat="1">
      <c r="A341" s="169">
        <v>5</v>
      </c>
      <c r="B341" s="215" t="s">
        <v>316</v>
      </c>
      <c r="C341" s="96"/>
      <c r="D341" s="64"/>
      <c r="E341" s="87"/>
      <c r="F341" s="32">
        <f t="shared" si="10"/>
        <v>0</v>
      </c>
    </row>
    <row r="342" spans="1:6" s="22" customFormat="1">
      <c r="A342" s="29">
        <v>5.0999999999999996</v>
      </c>
      <c r="B342" s="86" t="s">
        <v>317</v>
      </c>
      <c r="C342" s="96">
        <v>1</v>
      </c>
      <c r="D342" s="67" t="s">
        <v>12</v>
      </c>
      <c r="E342" s="31">
        <v>7248.69</v>
      </c>
      <c r="F342" s="32">
        <f t="shared" si="10"/>
        <v>7248.69</v>
      </c>
    </row>
    <row r="343" spans="1:6" s="22" customFormat="1">
      <c r="A343" s="29">
        <v>5.2</v>
      </c>
      <c r="B343" s="86" t="s">
        <v>318</v>
      </c>
      <c r="C343" s="96">
        <v>2</v>
      </c>
      <c r="D343" s="67" t="s">
        <v>12</v>
      </c>
      <c r="E343" s="31">
        <v>2031.12</v>
      </c>
      <c r="F343" s="32">
        <f t="shared" si="10"/>
        <v>4062.24</v>
      </c>
    </row>
    <row r="344" spans="1:6" s="22" customFormat="1">
      <c r="A344" s="309">
        <v>5.3</v>
      </c>
      <c r="B344" s="279" t="s">
        <v>319</v>
      </c>
      <c r="C344" s="310">
        <v>1</v>
      </c>
      <c r="D344" s="186" t="s">
        <v>12</v>
      </c>
      <c r="E344" s="113">
        <v>2536.96</v>
      </c>
      <c r="F344" s="32">
        <f t="shared" si="10"/>
        <v>2536.96</v>
      </c>
    </row>
    <row r="345" spans="1:6" s="22" customFormat="1">
      <c r="A345" s="29">
        <v>5.4</v>
      </c>
      <c r="B345" s="86" t="s">
        <v>320</v>
      </c>
      <c r="C345" s="96">
        <v>2</v>
      </c>
      <c r="D345" s="67" t="s">
        <v>12</v>
      </c>
      <c r="E345" s="31">
        <v>2161.9899999999998</v>
      </c>
      <c r="F345" s="32">
        <f t="shared" si="10"/>
        <v>4323.9799999999996</v>
      </c>
    </row>
    <row r="346" spans="1:6" s="22" customFormat="1">
      <c r="A346" s="29">
        <v>5.5</v>
      </c>
      <c r="B346" s="86" t="s">
        <v>321</v>
      </c>
      <c r="C346" s="96">
        <v>2</v>
      </c>
      <c r="D346" s="67" t="s">
        <v>12</v>
      </c>
      <c r="E346" s="31">
        <v>9327.52</v>
      </c>
      <c r="F346" s="32">
        <f t="shared" si="10"/>
        <v>18655.04</v>
      </c>
    </row>
    <row r="347" spans="1:6" s="22" customFormat="1">
      <c r="A347" s="278">
        <v>5.6</v>
      </c>
      <c r="B347" s="176" t="s">
        <v>322</v>
      </c>
      <c r="C347" s="310">
        <v>1</v>
      </c>
      <c r="D347" s="309" t="s">
        <v>22</v>
      </c>
      <c r="E347" s="113">
        <v>6991.37</v>
      </c>
      <c r="F347" s="32">
        <f t="shared" si="10"/>
        <v>6991.37</v>
      </c>
    </row>
    <row r="348" spans="1:6" s="22" customFormat="1">
      <c r="A348" s="29"/>
      <c r="B348" s="92"/>
      <c r="C348" s="96"/>
      <c r="D348" s="307"/>
      <c r="E348" s="87"/>
      <c r="F348" s="32">
        <f t="shared" si="10"/>
        <v>0</v>
      </c>
    </row>
    <row r="349" spans="1:6" s="22" customFormat="1">
      <c r="A349" s="83">
        <v>6</v>
      </c>
      <c r="B349" s="215" t="s">
        <v>323</v>
      </c>
      <c r="C349" s="96"/>
      <c r="D349" s="64"/>
      <c r="E349" s="311"/>
      <c r="F349" s="32">
        <f t="shared" si="10"/>
        <v>0</v>
      </c>
    </row>
    <row r="350" spans="1:6" s="22" customFormat="1" ht="51">
      <c r="A350" s="29">
        <v>6.1</v>
      </c>
      <c r="B350" s="92" t="s">
        <v>324</v>
      </c>
      <c r="C350" s="96">
        <v>2</v>
      </c>
      <c r="D350" s="67" t="s">
        <v>12</v>
      </c>
      <c r="E350" s="31">
        <v>301178.13</v>
      </c>
      <c r="F350" s="32">
        <f t="shared" si="10"/>
        <v>602356.26</v>
      </c>
    </row>
    <row r="351" spans="1:6" s="22" customFormat="1">
      <c r="A351" s="29">
        <v>6.2</v>
      </c>
      <c r="B351" s="92" t="s">
        <v>325</v>
      </c>
      <c r="C351" s="96">
        <v>2</v>
      </c>
      <c r="D351" s="67" t="s">
        <v>12</v>
      </c>
      <c r="E351" s="31">
        <v>1483135.84</v>
      </c>
      <c r="F351" s="32">
        <f t="shared" si="10"/>
        <v>2966271.68</v>
      </c>
    </row>
    <row r="352" spans="1:6" s="22" customFormat="1">
      <c r="A352" s="29">
        <v>6.3</v>
      </c>
      <c r="B352" s="92" t="s">
        <v>326</v>
      </c>
      <c r="C352" s="96">
        <v>1</v>
      </c>
      <c r="D352" s="67" t="s">
        <v>12</v>
      </c>
      <c r="E352" s="31">
        <v>351369.88</v>
      </c>
      <c r="F352" s="32">
        <f t="shared" si="10"/>
        <v>351369.88</v>
      </c>
    </row>
    <row r="353" spans="1:6" s="22" customFormat="1">
      <c r="A353" s="29">
        <v>6.5</v>
      </c>
      <c r="B353" s="92" t="s">
        <v>327</v>
      </c>
      <c r="C353" s="96">
        <v>1</v>
      </c>
      <c r="D353" s="67" t="s">
        <v>12</v>
      </c>
      <c r="E353" s="31">
        <v>51059.21</v>
      </c>
      <c r="F353" s="32">
        <f t="shared" si="10"/>
        <v>51059.21</v>
      </c>
    </row>
    <row r="354" spans="1:6" s="22" customFormat="1">
      <c r="A354" s="29">
        <v>6.6</v>
      </c>
      <c r="B354" s="92" t="s">
        <v>328</v>
      </c>
      <c r="C354" s="96">
        <v>2</v>
      </c>
      <c r="D354" s="67" t="s">
        <v>12</v>
      </c>
      <c r="E354" s="31">
        <v>84307.16</v>
      </c>
      <c r="F354" s="32">
        <f t="shared" si="10"/>
        <v>168614.32</v>
      </c>
    </row>
    <row r="355" spans="1:6" s="22" customFormat="1">
      <c r="A355" s="29">
        <v>6.7</v>
      </c>
      <c r="B355" s="92" t="s">
        <v>329</v>
      </c>
      <c r="C355" s="96">
        <v>1</v>
      </c>
      <c r="D355" s="67" t="s">
        <v>12</v>
      </c>
      <c r="E355" s="31">
        <v>6846.78</v>
      </c>
      <c r="F355" s="32">
        <f t="shared" si="10"/>
        <v>6846.78</v>
      </c>
    </row>
    <row r="356" spans="1:6" s="22" customFormat="1">
      <c r="A356" s="29">
        <v>6.8</v>
      </c>
      <c r="B356" s="92" t="s">
        <v>330</v>
      </c>
      <c r="C356" s="96">
        <v>5</v>
      </c>
      <c r="D356" s="67" t="s">
        <v>12</v>
      </c>
      <c r="E356" s="31">
        <v>2041.11</v>
      </c>
      <c r="F356" s="32">
        <f t="shared" si="10"/>
        <v>10205.549999999999</v>
      </c>
    </row>
    <row r="357" spans="1:6" s="22" customFormat="1" ht="25.5">
      <c r="A357" s="29">
        <v>6.9</v>
      </c>
      <c r="B357" s="92" t="s">
        <v>331</v>
      </c>
      <c r="C357" s="96">
        <v>1</v>
      </c>
      <c r="D357" s="67" t="s">
        <v>12</v>
      </c>
      <c r="E357" s="31">
        <v>232354.98</v>
      </c>
      <c r="F357" s="32">
        <f t="shared" si="10"/>
        <v>232354.98</v>
      </c>
    </row>
    <row r="358" spans="1:6" s="22" customFormat="1" ht="25.5">
      <c r="A358" s="312">
        <v>6.1</v>
      </c>
      <c r="B358" s="92" t="s">
        <v>332</v>
      </c>
      <c r="C358" s="96">
        <v>2</v>
      </c>
      <c r="D358" s="67" t="s">
        <v>12</v>
      </c>
      <c r="E358" s="31">
        <v>4964.8500000000004</v>
      </c>
      <c r="F358" s="32">
        <f t="shared" si="10"/>
        <v>9929.7000000000007</v>
      </c>
    </row>
    <row r="359" spans="1:6" s="22" customFormat="1">
      <c r="A359" s="312">
        <v>6.11</v>
      </c>
      <c r="B359" s="92" t="s">
        <v>333</v>
      </c>
      <c r="C359" s="96">
        <v>1</v>
      </c>
      <c r="D359" s="67" t="s">
        <v>12</v>
      </c>
      <c r="E359" s="31">
        <v>1659185.57</v>
      </c>
      <c r="F359" s="32">
        <f t="shared" si="10"/>
        <v>1659185.57</v>
      </c>
    </row>
    <row r="360" spans="1:6" s="22" customFormat="1">
      <c r="A360" s="29">
        <v>6.11</v>
      </c>
      <c r="B360" s="92" t="s">
        <v>334</v>
      </c>
      <c r="C360" s="96">
        <v>1</v>
      </c>
      <c r="D360" s="67" t="s">
        <v>12</v>
      </c>
      <c r="E360" s="31">
        <v>92827.19</v>
      </c>
      <c r="F360" s="32">
        <f t="shared" si="10"/>
        <v>92827.19</v>
      </c>
    </row>
    <row r="361" spans="1:6" s="22" customFormat="1">
      <c r="A361" s="29">
        <v>6.12</v>
      </c>
      <c r="B361" s="92" t="s">
        <v>335</v>
      </c>
      <c r="C361" s="96">
        <v>1</v>
      </c>
      <c r="D361" s="67" t="s">
        <v>12</v>
      </c>
      <c r="E361" s="31">
        <v>42918.37</v>
      </c>
      <c r="F361" s="32">
        <f t="shared" si="10"/>
        <v>42918.37</v>
      </c>
    </row>
    <row r="362" spans="1:6" s="22" customFormat="1" ht="25.5">
      <c r="A362" s="29">
        <v>6.13</v>
      </c>
      <c r="B362" s="92" t="s">
        <v>336</v>
      </c>
      <c r="C362" s="96">
        <v>1</v>
      </c>
      <c r="D362" s="67" t="s">
        <v>12</v>
      </c>
      <c r="E362" s="31">
        <v>11797.23</v>
      </c>
      <c r="F362" s="32">
        <f t="shared" si="10"/>
        <v>11797.23</v>
      </c>
    </row>
    <row r="363" spans="1:6" s="22" customFormat="1">
      <c r="A363" s="312">
        <v>6.14</v>
      </c>
      <c r="B363" s="92" t="s">
        <v>337</v>
      </c>
      <c r="C363" s="96">
        <v>25</v>
      </c>
      <c r="D363" s="64" t="s">
        <v>89</v>
      </c>
      <c r="E363" s="31">
        <v>588.37</v>
      </c>
      <c r="F363" s="32">
        <f t="shared" si="10"/>
        <v>14709.25</v>
      </c>
    </row>
    <row r="364" spans="1:6" s="22" customFormat="1">
      <c r="A364" s="29">
        <v>6.15</v>
      </c>
      <c r="B364" s="92" t="s">
        <v>338</v>
      </c>
      <c r="C364" s="96">
        <v>1</v>
      </c>
      <c r="D364" s="67" t="s">
        <v>12</v>
      </c>
      <c r="E364" s="31">
        <v>188849.98</v>
      </c>
      <c r="F364" s="32">
        <f t="shared" si="10"/>
        <v>188849.98</v>
      </c>
    </row>
    <row r="365" spans="1:6" s="22" customFormat="1">
      <c r="A365" s="29"/>
      <c r="B365" s="92"/>
      <c r="C365" s="96"/>
      <c r="D365" s="67"/>
      <c r="E365" s="311"/>
      <c r="F365" s="32">
        <f t="shared" si="10"/>
        <v>0</v>
      </c>
    </row>
    <row r="366" spans="1:6" s="314" customFormat="1">
      <c r="A366" s="313">
        <v>7</v>
      </c>
      <c r="B366" s="86" t="s">
        <v>339</v>
      </c>
      <c r="C366" s="96">
        <v>1</v>
      </c>
      <c r="D366" s="67" t="s">
        <v>12</v>
      </c>
      <c r="E366" s="31">
        <v>109327.22</v>
      </c>
      <c r="F366" s="32">
        <f t="shared" si="10"/>
        <v>109327.22</v>
      </c>
    </row>
    <row r="367" spans="1:6" s="39" customFormat="1">
      <c r="A367" s="152"/>
      <c r="B367" s="152" t="s">
        <v>340</v>
      </c>
      <c r="C367" s="153"/>
      <c r="D367" s="153"/>
      <c r="E367" s="154"/>
      <c r="F367" s="155">
        <f>SUM(F306:F366)</f>
        <v>7291917.4800000023</v>
      </c>
    </row>
    <row r="368" spans="1:6" s="22" customFormat="1">
      <c r="A368" s="40"/>
      <c r="B368" s="41"/>
      <c r="C368" s="41"/>
      <c r="D368" s="41"/>
      <c r="E368" s="42"/>
      <c r="F368" s="32"/>
    </row>
    <row r="369" spans="1:6" s="22" customFormat="1">
      <c r="A369" s="230" t="s">
        <v>341</v>
      </c>
      <c r="B369" s="231" t="s">
        <v>342</v>
      </c>
      <c r="C369" s="315"/>
      <c r="D369" s="316"/>
      <c r="E369" s="317"/>
      <c r="F369" s="32"/>
    </row>
    <row r="370" spans="1:6" s="22" customFormat="1">
      <c r="A370" s="235"/>
      <c r="B370" s="318"/>
      <c r="C370" s="232"/>
      <c r="D370" s="232"/>
      <c r="E370" s="233"/>
      <c r="F370" s="32"/>
    </row>
    <row r="371" spans="1:6" s="22" customFormat="1">
      <c r="A371" s="230">
        <v>1</v>
      </c>
      <c r="B371" s="231" t="s">
        <v>343</v>
      </c>
      <c r="C371" s="237">
        <v>1</v>
      </c>
      <c r="D371" s="319" t="s">
        <v>22</v>
      </c>
      <c r="E371" s="31">
        <v>46314.239999999998</v>
      </c>
      <c r="F371" s="32">
        <f t="shared" ref="F371:F431" si="11">ROUND(C371*E371,2)</f>
        <v>46314.239999999998</v>
      </c>
    </row>
    <row r="372" spans="1:6" s="22" customFormat="1">
      <c r="A372" s="235"/>
      <c r="B372" s="236"/>
      <c r="C372" s="315"/>
      <c r="D372" s="235"/>
      <c r="E372" s="320"/>
      <c r="F372" s="32">
        <f t="shared" si="11"/>
        <v>0</v>
      </c>
    </row>
    <row r="373" spans="1:6" s="22" customFormat="1">
      <c r="A373" s="230">
        <v>2</v>
      </c>
      <c r="B373" s="231" t="s">
        <v>20</v>
      </c>
      <c r="C373" s="232"/>
      <c r="D373" s="232"/>
      <c r="E373" s="233"/>
      <c r="F373" s="32">
        <f t="shared" si="11"/>
        <v>0</v>
      </c>
    </row>
    <row r="374" spans="1:6" s="22" customFormat="1">
      <c r="A374" s="235">
        <v>2.1</v>
      </c>
      <c r="B374" s="250" t="s">
        <v>287</v>
      </c>
      <c r="C374" s="237">
        <v>4.05</v>
      </c>
      <c r="D374" s="235" t="s">
        <v>175</v>
      </c>
      <c r="E374" s="31">
        <v>886.3</v>
      </c>
      <c r="F374" s="32">
        <f t="shared" si="11"/>
        <v>3589.52</v>
      </c>
    </row>
    <row r="375" spans="1:6" s="22" customFormat="1">
      <c r="A375" s="235">
        <v>2.2000000000000002</v>
      </c>
      <c r="B375" s="250" t="s">
        <v>344</v>
      </c>
      <c r="C375" s="237">
        <v>1.59</v>
      </c>
      <c r="D375" s="235" t="s">
        <v>170</v>
      </c>
      <c r="E375" s="31">
        <v>2323.5100000000002</v>
      </c>
      <c r="F375" s="32">
        <f t="shared" si="11"/>
        <v>3694.38</v>
      </c>
    </row>
    <row r="376" spans="1:6" s="22" customFormat="1" ht="25.5">
      <c r="A376" s="321">
        <v>2.2999999999999998</v>
      </c>
      <c r="B376" s="250" t="s">
        <v>289</v>
      </c>
      <c r="C376" s="237">
        <v>1.91</v>
      </c>
      <c r="D376" s="235" t="s">
        <v>171</v>
      </c>
      <c r="E376" s="31">
        <v>397.37</v>
      </c>
      <c r="F376" s="32">
        <f t="shared" si="11"/>
        <v>758.98</v>
      </c>
    </row>
    <row r="377" spans="1:6" s="22" customFormat="1">
      <c r="A377" s="235"/>
      <c r="B377" s="236"/>
      <c r="C377" s="315"/>
      <c r="D377" s="322"/>
      <c r="E377" s="320"/>
      <c r="F377" s="32">
        <f t="shared" si="11"/>
        <v>0</v>
      </c>
    </row>
    <row r="378" spans="1:6" s="22" customFormat="1">
      <c r="A378" s="230">
        <v>3</v>
      </c>
      <c r="B378" s="231" t="s">
        <v>345</v>
      </c>
      <c r="C378" s="232"/>
      <c r="D378" s="232"/>
      <c r="E378" s="233"/>
      <c r="F378" s="32">
        <f t="shared" si="11"/>
        <v>0</v>
      </c>
    </row>
    <row r="379" spans="1:6" s="22" customFormat="1">
      <c r="A379" s="235">
        <v>3.1</v>
      </c>
      <c r="B379" s="250" t="s">
        <v>346</v>
      </c>
      <c r="C379" s="237">
        <v>1.19</v>
      </c>
      <c r="D379" s="319" t="s">
        <v>26</v>
      </c>
      <c r="E379" s="31">
        <v>14223.21</v>
      </c>
      <c r="F379" s="32">
        <f t="shared" si="11"/>
        <v>16925.62</v>
      </c>
    </row>
    <row r="380" spans="1:6" s="22" customFormat="1">
      <c r="A380" s="235">
        <v>3.2</v>
      </c>
      <c r="B380" s="323" t="s">
        <v>347</v>
      </c>
      <c r="C380" s="237">
        <v>0.32</v>
      </c>
      <c r="D380" s="319" t="s">
        <v>26</v>
      </c>
      <c r="E380" s="31">
        <v>55122.09</v>
      </c>
      <c r="F380" s="32">
        <f t="shared" si="11"/>
        <v>17639.07</v>
      </c>
    </row>
    <row r="381" spans="1:6" s="22" customFormat="1">
      <c r="A381" s="235">
        <v>3.3</v>
      </c>
      <c r="B381" s="323" t="s">
        <v>348</v>
      </c>
      <c r="C381" s="237">
        <v>0.19</v>
      </c>
      <c r="D381" s="319" t="s">
        <v>26</v>
      </c>
      <c r="E381" s="31">
        <v>27681.26</v>
      </c>
      <c r="F381" s="32">
        <f t="shared" si="11"/>
        <v>5259.44</v>
      </c>
    </row>
    <row r="382" spans="1:6" s="22" customFormat="1">
      <c r="A382" s="235">
        <v>3.4</v>
      </c>
      <c r="B382" s="236" t="s">
        <v>349</v>
      </c>
      <c r="C382" s="237">
        <v>0.6</v>
      </c>
      <c r="D382" s="319" t="s">
        <v>26</v>
      </c>
      <c r="E382" s="31">
        <v>24493.34</v>
      </c>
      <c r="F382" s="32">
        <f t="shared" si="11"/>
        <v>14696</v>
      </c>
    </row>
    <row r="383" spans="1:6" s="22" customFormat="1">
      <c r="A383" s="235">
        <v>3.5</v>
      </c>
      <c r="B383" s="323" t="s">
        <v>350</v>
      </c>
      <c r="C383" s="237">
        <v>0.91</v>
      </c>
      <c r="D383" s="319" t="s">
        <v>26</v>
      </c>
      <c r="E383" s="31">
        <v>40302.31</v>
      </c>
      <c r="F383" s="32">
        <f t="shared" si="11"/>
        <v>36675.1</v>
      </c>
    </row>
    <row r="384" spans="1:6" s="22" customFormat="1">
      <c r="A384" s="239">
        <v>3.6</v>
      </c>
      <c r="B384" s="324" t="s">
        <v>351</v>
      </c>
      <c r="C384" s="240">
        <v>0.15</v>
      </c>
      <c r="D384" s="325" t="s">
        <v>26</v>
      </c>
      <c r="E384" s="113">
        <v>64597.08</v>
      </c>
      <c r="F384" s="32">
        <f t="shared" si="11"/>
        <v>9689.56</v>
      </c>
    </row>
    <row r="385" spans="1:6" s="22" customFormat="1">
      <c r="A385" s="326">
        <v>3.7</v>
      </c>
      <c r="B385" s="327" t="s">
        <v>352</v>
      </c>
      <c r="C385" s="328">
        <v>0.52</v>
      </c>
      <c r="D385" s="329" t="s">
        <v>26</v>
      </c>
      <c r="E385" s="330">
        <v>42586.54</v>
      </c>
      <c r="F385" s="32">
        <f t="shared" si="11"/>
        <v>22145</v>
      </c>
    </row>
    <row r="386" spans="1:6" s="22" customFormat="1">
      <c r="A386" s="331"/>
      <c r="B386" s="332"/>
      <c r="C386" s="315"/>
      <c r="D386" s="235"/>
      <c r="E386" s="31"/>
      <c r="F386" s="32">
        <f t="shared" si="11"/>
        <v>0</v>
      </c>
    </row>
    <row r="387" spans="1:6" s="22" customFormat="1">
      <c r="A387" s="333">
        <v>4</v>
      </c>
      <c r="B387" s="231" t="s">
        <v>353</v>
      </c>
      <c r="C387" s="315"/>
      <c r="D387" s="235"/>
      <c r="E387" s="320"/>
      <c r="F387" s="32">
        <f t="shared" si="11"/>
        <v>0</v>
      </c>
    </row>
    <row r="388" spans="1:6" s="22" customFormat="1">
      <c r="A388" s="334">
        <v>4.0999999999999996</v>
      </c>
      <c r="B388" s="236" t="s">
        <v>354</v>
      </c>
      <c r="C388" s="237">
        <v>4.24</v>
      </c>
      <c r="D388" s="60" t="s">
        <v>168</v>
      </c>
      <c r="E388" s="31">
        <v>2308.7800000000002</v>
      </c>
      <c r="F388" s="32">
        <f t="shared" si="11"/>
        <v>9789.23</v>
      </c>
    </row>
    <row r="389" spans="1:6" s="22" customFormat="1">
      <c r="A389" s="334">
        <v>4.2</v>
      </c>
      <c r="B389" s="236" t="s">
        <v>355</v>
      </c>
      <c r="C389" s="237">
        <v>20.59</v>
      </c>
      <c r="D389" s="60" t="s">
        <v>168</v>
      </c>
      <c r="E389" s="31">
        <v>2308.7800000000002</v>
      </c>
      <c r="F389" s="32">
        <f t="shared" si="11"/>
        <v>47537.78</v>
      </c>
    </row>
    <row r="390" spans="1:6" s="22" customFormat="1">
      <c r="A390" s="334">
        <v>4.3</v>
      </c>
      <c r="B390" s="236" t="s">
        <v>356</v>
      </c>
      <c r="C390" s="237">
        <v>1.75</v>
      </c>
      <c r="D390" s="60" t="s">
        <v>168</v>
      </c>
      <c r="E390" s="31">
        <v>3005.99</v>
      </c>
      <c r="F390" s="32">
        <f t="shared" si="11"/>
        <v>5260.48</v>
      </c>
    </row>
    <row r="391" spans="1:6" s="22" customFormat="1">
      <c r="A391" s="335"/>
      <c r="B391" s="236"/>
      <c r="C391" s="237"/>
      <c r="D391" s="60"/>
      <c r="E391" s="320"/>
      <c r="F391" s="32">
        <f t="shared" si="11"/>
        <v>0</v>
      </c>
    </row>
    <row r="392" spans="1:6" s="22" customFormat="1">
      <c r="A392" s="336">
        <v>5</v>
      </c>
      <c r="B392" s="234" t="s">
        <v>307</v>
      </c>
      <c r="C392" s="237"/>
      <c r="D392" s="235"/>
      <c r="E392" s="320"/>
      <c r="F392" s="32">
        <f t="shared" si="11"/>
        <v>0</v>
      </c>
    </row>
    <row r="393" spans="1:6" s="22" customFormat="1">
      <c r="A393" s="337">
        <v>5.0999999999999996</v>
      </c>
      <c r="B393" s="323" t="s">
        <v>308</v>
      </c>
      <c r="C393" s="237">
        <v>31.9</v>
      </c>
      <c r="D393" s="60" t="s">
        <v>168</v>
      </c>
      <c r="E393" s="31">
        <v>907.18</v>
      </c>
      <c r="F393" s="32">
        <f t="shared" si="11"/>
        <v>28939.040000000001</v>
      </c>
    </row>
    <row r="394" spans="1:6" s="22" customFormat="1">
      <c r="A394" s="337">
        <v>5.2</v>
      </c>
      <c r="B394" s="323" t="s">
        <v>309</v>
      </c>
      <c r="C394" s="237">
        <v>38.9</v>
      </c>
      <c r="D394" s="60" t="s">
        <v>168</v>
      </c>
      <c r="E394" s="31">
        <v>769.74</v>
      </c>
      <c r="F394" s="32">
        <f t="shared" si="11"/>
        <v>29942.89</v>
      </c>
    </row>
    <row r="395" spans="1:6" s="22" customFormat="1">
      <c r="A395" s="337">
        <v>5.3</v>
      </c>
      <c r="B395" s="323" t="s">
        <v>310</v>
      </c>
      <c r="C395" s="237">
        <v>6</v>
      </c>
      <c r="D395" s="60" t="s">
        <v>168</v>
      </c>
      <c r="E395" s="31">
        <v>957.67</v>
      </c>
      <c r="F395" s="32">
        <f t="shared" si="11"/>
        <v>5746.02</v>
      </c>
    </row>
    <row r="396" spans="1:6" s="22" customFormat="1">
      <c r="A396" s="337">
        <v>5.4</v>
      </c>
      <c r="B396" s="323" t="s">
        <v>357</v>
      </c>
      <c r="C396" s="237">
        <v>6.77</v>
      </c>
      <c r="D396" s="60" t="s">
        <v>168</v>
      </c>
      <c r="E396" s="31">
        <v>734.56</v>
      </c>
      <c r="F396" s="32">
        <f t="shared" si="11"/>
        <v>4972.97</v>
      </c>
    </row>
    <row r="397" spans="1:6" s="22" customFormat="1">
      <c r="A397" s="337">
        <v>5.5</v>
      </c>
      <c r="B397" s="323" t="s">
        <v>358</v>
      </c>
      <c r="C397" s="237">
        <v>6</v>
      </c>
      <c r="D397" s="60" t="s">
        <v>168</v>
      </c>
      <c r="E397" s="31">
        <v>734.56</v>
      </c>
      <c r="F397" s="32">
        <f t="shared" si="11"/>
        <v>4407.3599999999997</v>
      </c>
    </row>
    <row r="398" spans="1:6" s="22" customFormat="1">
      <c r="A398" s="337">
        <v>5.6</v>
      </c>
      <c r="B398" s="323" t="s">
        <v>313</v>
      </c>
      <c r="C398" s="237">
        <v>76.790000000000006</v>
      </c>
      <c r="D398" s="60" t="s">
        <v>168</v>
      </c>
      <c r="E398" s="31">
        <v>319.8</v>
      </c>
      <c r="F398" s="32">
        <f t="shared" si="11"/>
        <v>24557.439999999999</v>
      </c>
    </row>
    <row r="399" spans="1:6" s="22" customFormat="1">
      <c r="A399" s="337">
        <v>5.7</v>
      </c>
      <c r="B399" s="323" t="s">
        <v>218</v>
      </c>
      <c r="C399" s="237">
        <v>50.6</v>
      </c>
      <c r="D399" s="235" t="s">
        <v>89</v>
      </c>
      <c r="E399" s="31">
        <v>226.51</v>
      </c>
      <c r="F399" s="32">
        <f t="shared" si="11"/>
        <v>11461.41</v>
      </c>
    </row>
    <row r="400" spans="1:6" s="22" customFormat="1">
      <c r="A400" s="337">
        <v>5.8</v>
      </c>
      <c r="B400" s="323" t="s">
        <v>314</v>
      </c>
      <c r="C400" s="237">
        <v>0.32</v>
      </c>
      <c r="D400" s="235" t="s">
        <v>26</v>
      </c>
      <c r="E400" s="31">
        <v>692.63</v>
      </c>
      <c r="F400" s="32">
        <f t="shared" si="11"/>
        <v>221.64</v>
      </c>
    </row>
    <row r="401" spans="1:6" s="22" customFormat="1">
      <c r="A401" s="337">
        <v>5.9</v>
      </c>
      <c r="B401" s="250" t="s">
        <v>315</v>
      </c>
      <c r="C401" s="237">
        <v>10.6</v>
      </c>
      <c r="D401" s="235" t="s">
        <v>89</v>
      </c>
      <c r="E401" s="31">
        <v>233.73</v>
      </c>
      <c r="F401" s="32">
        <f t="shared" si="11"/>
        <v>2477.54</v>
      </c>
    </row>
    <row r="402" spans="1:6" s="22" customFormat="1">
      <c r="A402" s="335">
        <v>5.0999999999999996</v>
      </c>
      <c r="B402" s="250" t="s">
        <v>359</v>
      </c>
      <c r="C402" s="237">
        <v>1</v>
      </c>
      <c r="D402" s="338" t="s">
        <v>12</v>
      </c>
      <c r="E402" s="31">
        <v>4141.5600000000004</v>
      </c>
      <c r="F402" s="32">
        <f t="shared" si="11"/>
        <v>4141.5600000000004</v>
      </c>
    </row>
    <row r="403" spans="1:6" s="22" customFormat="1">
      <c r="A403" s="336"/>
      <c r="B403" s="231"/>
      <c r="C403" s="237"/>
      <c r="D403" s="235"/>
      <c r="E403" s="320"/>
      <c r="F403" s="32">
        <f t="shared" si="11"/>
        <v>0</v>
      </c>
    </row>
    <row r="404" spans="1:6" s="22" customFormat="1">
      <c r="A404" s="336">
        <v>6</v>
      </c>
      <c r="B404" s="231" t="s">
        <v>360</v>
      </c>
      <c r="C404" s="237"/>
      <c r="D404" s="235"/>
      <c r="E404" s="320"/>
      <c r="F404" s="32">
        <f t="shared" si="11"/>
        <v>0</v>
      </c>
    </row>
    <row r="405" spans="1:6" s="22" customFormat="1">
      <c r="A405" s="337">
        <v>6.1</v>
      </c>
      <c r="B405" s="236" t="s">
        <v>361</v>
      </c>
      <c r="C405" s="237">
        <v>1</v>
      </c>
      <c r="D405" s="338" t="s">
        <v>12</v>
      </c>
      <c r="E405" s="31">
        <v>13282.84</v>
      </c>
      <c r="F405" s="32">
        <f t="shared" si="11"/>
        <v>13282.84</v>
      </c>
    </row>
    <row r="406" spans="1:6" s="22" customFormat="1">
      <c r="A406" s="337">
        <v>6.2</v>
      </c>
      <c r="B406" s="236" t="s">
        <v>362</v>
      </c>
      <c r="C406" s="237">
        <v>1</v>
      </c>
      <c r="D406" s="338" t="s">
        <v>12</v>
      </c>
      <c r="E406" s="31">
        <v>433.28</v>
      </c>
      <c r="F406" s="32">
        <f t="shared" si="11"/>
        <v>433.28</v>
      </c>
    </row>
    <row r="407" spans="1:6" s="22" customFormat="1">
      <c r="A407" s="337">
        <v>6.3</v>
      </c>
      <c r="B407" s="236" t="s">
        <v>363</v>
      </c>
      <c r="C407" s="237">
        <v>2</v>
      </c>
      <c r="D407" s="338" t="s">
        <v>12</v>
      </c>
      <c r="E407" s="31">
        <v>433.28</v>
      </c>
      <c r="F407" s="32">
        <f t="shared" si="11"/>
        <v>866.56</v>
      </c>
    </row>
    <row r="408" spans="1:6" s="22" customFormat="1" ht="25.5">
      <c r="A408" s="337">
        <v>6.4</v>
      </c>
      <c r="B408" s="236" t="s">
        <v>364</v>
      </c>
      <c r="C408" s="237">
        <v>43.57</v>
      </c>
      <c r="D408" s="235" t="s">
        <v>365</v>
      </c>
      <c r="E408" s="31">
        <v>4646.6899999999996</v>
      </c>
      <c r="F408" s="32">
        <f t="shared" si="11"/>
        <v>202456.28</v>
      </c>
    </row>
    <row r="409" spans="1:6" s="22" customFormat="1">
      <c r="A409" s="336"/>
      <c r="B409" s="231"/>
      <c r="C409" s="237"/>
      <c r="D409" s="235"/>
      <c r="E409" s="320"/>
      <c r="F409" s="32">
        <f t="shared" si="11"/>
        <v>0</v>
      </c>
    </row>
    <row r="410" spans="1:6" s="22" customFormat="1">
      <c r="A410" s="336">
        <v>7</v>
      </c>
      <c r="B410" s="231" t="s">
        <v>366</v>
      </c>
      <c r="C410" s="237"/>
      <c r="D410" s="338"/>
      <c r="E410" s="320"/>
      <c r="F410" s="32">
        <f t="shared" si="11"/>
        <v>0</v>
      </c>
    </row>
    <row r="411" spans="1:6" s="22" customFormat="1">
      <c r="A411" s="337">
        <v>7.1</v>
      </c>
      <c r="B411" s="236" t="s">
        <v>367</v>
      </c>
      <c r="C411" s="237">
        <v>1</v>
      </c>
      <c r="D411" s="338" t="s">
        <v>12</v>
      </c>
      <c r="E411" s="31">
        <v>15314.22</v>
      </c>
      <c r="F411" s="32">
        <f t="shared" si="11"/>
        <v>15314.22</v>
      </c>
    </row>
    <row r="412" spans="1:6" s="22" customFormat="1">
      <c r="A412" s="337">
        <v>7.2</v>
      </c>
      <c r="B412" s="236" t="s">
        <v>368</v>
      </c>
      <c r="C412" s="237">
        <v>1</v>
      </c>
      <c r="D412" s="338" t="s">
        <v>12</v>
      </c>
      <c r="E412" s="31">
        <v>11708.95</v>
      </c>
      <c r="F412" s="32">
        <f t="shared" si="11"/>
        <v>11708.95</v>
      </c>
    </row>
    <row r="413" spans="1:6" s="22" customFormat="1">
      <c r="A413" s="337">
        <v>7.3</v>
      </c>
      <c r="B413" s="236" t="s">
        <v>369</v>
      </c>
      <c r="C413" s="237">
        <v>1</v>
      </c>
      <c r="D413" s="338" t="s">
        <v>12</v>
      </c>
      <c r="E413" s="31">
        <v>17287.18</v>
      </c>
      <c r="F413" s="32">
        <f t="shared" si="11"/>
        <v>17287.18</v>
      </c>
    </row>
    <row r="414" spans="1:6" s="22" customFormat="1">
      <c r="A414" s="337">
        <v>7.4</v>
      </c>
      <c r="B414" s="250" t="s">
        <v>370</v>
      </c>
      <c r="C414" s="237">
        <v>1</v>
      </c>
      <c r="D414" s="338" t="s">
        <v>12</v>
      </c>
      <c r="E414" s="31">
        <v>4141.5600000000004</v>
      </c>
      <c r="F414" s="32">
        <f t="shared" si="11"/>
        <v>4141.5600000000004</v>
      </c>
    </row>
    <row r="415" spans="1:6" s="22" customFormat="1">
      <c r="A415" s="337">
        <v>7.5</v>
      </c>
      <c r="B415" s="236" t="s">
        <v>371</v>
      </c>
      <c r="C415" s="237">
        <v>1</v>
      </c>
      <c r="D415" s="338" t="s">
        <v>12</v>
      </c>
      <c r="E415" s="31">
        <v>13132.74</v>
      </c>
      <c r="F415" s="32">
        <f t="shared" si="11"/>
        <v>13132.74</v>
      </c>
    </row>
    <row r="416" spans="1:6" s="22" customFormat="1">
      <c r="A416" s="337">
        <v>7.6</v>
      </c>
      <c r="B416" s="236" t="s">
        <v>372</v>
      </c>
      <c r="C416" s="237">
        <v>1</v>
      </c>
      <c r="D416" s="338" t="s">
        <v>12</v>
      </c>
      <c r="E416" s="31">
        <v>8187.78</v>
      </c>
      <c r="F416" s="32">
        <f t="shared" si="11"/>
        <v>8187.78</v>
      </c>
    </row>
    <row r="417" spans="1:6" s="22" customFormat="1">
      <c r="A417" s="337">
        <v>7.7</v>
      </c>
      <c r="B417" s="236" t="s">
        <v>373</v>
      </c>
      <c r="C417" s="237">
        <v>1</v>
      </c>
      <c r="D417" s="338" t="s">
        <v>12</v>
      </c>
      <c r="E417" s="31">
        <v>42966.17</v>
      </c>
      <c r="F417" s="32">
        <f t="shared" si="11"/>
        <v>42966.17</v>
      </c>
    </row>
    <row r="418" spans="1:6" s="22" customFormat="1">
      <c r="A418" s="337">
        <v>7.8</v>
      </c>
      <c r="B418" s="236" t="s">
        <v>374</v>
      </c>
      <c r="C418" s="237">
        <v>1</v>
      </c>
      <c r="D418" s="338" t="s">
        <v>12</v>
      </c>
      <c r="E418" s="31">
        <v>340204</v>
      </c>
      <c r="F418" s="32">
        <f t="shared" si="11"/>
        <v>340204</v>
      </c>
    </row>
    <row r="419" spans="1:6" s="22" customFormat="1">
      <c r="A419" s="336"/>
      <c r="B419" s="231"/>
      <c r="C419" s="237"/>
      <c r="D419" s="235"/>
      <c r="E419" s="320"/>
      <c r="F419" s="32">
        <f t="shared" si="11"/>
        <v>0</v>
      </c>
    </row>
    <row r="420" spans="1:6" s="22" customFormat="1">
      <c r="A420" s="336">
        <v>8</v>
      </c>
      <c r="B420" s="231" t="s">
        <v>375</v>
      </c>
      <c r="C420" s="237"/>
      <c r="D420" s="235"/>
      <c r="E420" s="339"/>
      <c r="F420" s="32">
        <f t="shared" si="11"/>
        <v>0</v>
      </c>
    </row>
    <row r="421" spans="1:6" s="22" customFormat="1">
      <c r="A421" s="340">
        <v>8.1</v>
      </c>
      <c r="B421" s="136" t="s">
        <v>376</v>
      </c>
      <c r="C421" s="240">
        <v>2</v>
      </c>
      <c r="D421" s="341" t="s">
        <v>12</v>
      </c>
      <c r="E421" s="113">
        <v>9327.52</v>
      </c>
      <c r="F421" s="32">
        <f t="shared" si="11"/>
        <v>18655.04</v>
      </c>
    </row>
    <row r="422" spans="1:6" s="22" customFormat="1">
      <c r="A422" s="334">
        <v>8.1999999999999993</v>
      </c>
      <c r="B422" s="236" t="s">
        <v>377</v>
      </c>
      <c r="C422" s="237">
        <v>4</v>
      </c>
      <c r="D422" s="338" t="s">
        <v>12</v>
      </c>
      <c r="E422" s="31">
        <v>9327.52</v>
      </c>
      <c r="F422" s="32">
        <f t="shared" si="11"/>
        <v>37310.080000000002</v>
      </c>
    </row>
    <row r="423" spans="1:6" s="22" customFormat="1">
      <c r="A423" s="334">
        <v>8.3000000000000007</v>
      </c>
      <c r="B423" s="236" t="s">
        <v>378</v>
      </c>
      <c r="C423" s="237">
        <v>3</v>
      </c>
      <c r="D423" s="338" t="s">
        <v>12</v>
      </c>
      <c r="E423" s="31">
        <v>2161.9899999999998</v>
      </c>
      <c r="F423" s="32">
        <f t="shared" si="11"/>
        <v>6485.97</v>
      </c>
    </row>
    <row r="424" spans="1:6" s="22" customFormat="1">
      <c r="A424" s="334">
        <v>8.4</v>
      </c>
      <c r="B424" s="236" t="s">
        <v>379</v>
      </c>
      <c r="C424" s="237">
        <v>1</v>
      </c>
      <c r="D424" s="338" t="s">
        <v>12</v>
      </c>
      <c r="E424" s="31">
        <v>2536.96</v>
      </c>
      <c r="F424" s="32">
        <f t="shared" si="11"/>
        <v>2536.96</v>
      </c>
    </row>
    <row r="425" spans="1:6" s="22" customFormat="1">
      <c r="A425" s="334">
        <v>8.5</v>
      </c>
      <c r="B425" s="236" t="s">
        <v>380</v>
      </c>
      <c r="C425" s="237">
        <v>1</v>
      </c>
      <c r="D425" s="338" t="s">
        <v>12</v>
      </c>
      <c r="E425" s="31">
        <v>2536.96</v>
      </c>
      <c r="F425" s="32">
        <f t="shared" si="11"/>
        <v>2536.96</v>
      </c>
    </row>
    <row r="426" spans="1:6" s="22" customFormat="1">
      <c r="A426" s="334">
        <v>8.6</v>
      </c>
      <c r="B426" s="236" t="s">
        <v>381</v>
      </c>
      <c r="C426" s="237">
        <v>1</v>
      </c>
      <c r="D426" s="338" t="s">
        <v>12</v>
      </c>
      <c r="E426" s="31">
        <v>7248.69</v>
      </c>
      <c r="F426" s="32">
        <f t="shared" si="11"/>
        <v>7248.69</v>
      </c>
    </row>
    <row r="427" spans="1:6" s="22" customFormat="1">
      <c r="A427" s="239">
        <v>8.6999999999999993</v>
      </c>
      <c r="B427" s="257" t="s">
        <v>322</v>
      </c>
      <c r="C427" s="342">
        <v>1</v>
      </c>
      <c r="D427" s="343" t="s">
        <v>22</v>
      </c>
      <c r="E427" s="113">
        <v>6991.37</v>
      </c>
      <c r="F427" s="32">
        <f t="shared" si="11"/>
        <v>6991.37</v>
      </c>
    </row>
    <row r="428" spans="1:6" s="22" customFormat="1">
      <c r="A428" s="334"/>
      <c r="B428" s="236"/>
      <c r="C428" s="315"/>
      <c r="D428" s="235"/>
      <c r="E428" s="320"/>
      <c r="F428" s="32">
        <f t="shared" si="11"/>
        <v>0</v>
      </c>
    </row>
    <row r="429" spans="1:6" s="22" customFormat="1">
      <c r="A429" s="344">
        <v>9</v>
      </c>
      <c r="B429" s="236" t="s">
        <v>382</v>
      </c>
      <c r="C429" s="345">
        <v>8.48</v>
      </c>
      <c r="D429" s="319" t="s">
        <v>168</v>
      </c>
      <c r="E429" s="31">
        <v>2191.6</v>
      </c>
      <c r="F429" s="32">
        <f t="shared" si="11"/>
        <v>18584.77</v>
      </c>
    </row>
    <row r="430" spans="1:6" s="22" customFormat="1">
      <c r="A430" s="235"/>
      <c r="B430" s="236"/>
      <c r="C430" s="232"/>
      <c r="D430" s="232"/>
      <c r="E430" s="233"/>
      <c r="F430" s="32">
        <f t="shared" si="11"/>
        <v>0</v>
      </c>
    </row>
    <row r="431" spans="1:6" s="22" customFormat="1">
      <c r="A431" s="235">
        <v>10</v>
      </c>
      <c r="B431" s="236" t="s">
        <v>339</v>
      </c>
      <c r="C431" s="346">
        <v>1</v>
      </c>
      <c r="D431" s="235" t="s">
        <v>22</v>
      </c>
      <c r="E431" s="31">
        <v>79044.78</v>
      </c>
      <c r="F431" s="32">
        <f t="shared" si="11"/>
        <v>79044.78</v>
      </c>
    </row>
    <row r="432" spans="1:6" s="39" customFormat="1">
      <c r="A432" s="88"/>
      <c r="B432" s="88" t="s">
        <v>383</v>
      </c>
      <c r="C432" s="89"/>
      <c r="D432" s="89"/>
      <c r="E432" s="90"/>
      <c r="F432" s="91">
        <f>SUM(F370:F431)</f>
        <v>1206218.4500000002</v>
      </c>
    </row>
    <row r="433" spans="1:7" s="22" customFormat="1">
      <c r="A433" s="40"/>
      <c r="B433" s="41"/>
      <c r="C433" s="41"/>
      <c r="D433" s="41"/>
      <c r="E433" s="42"/>
      <c r="F433" s="32"/>
    </row>
    <row r="434" spans="1:7" s="22" customFormat="1" ht="25.5">
      <c r="A434" s="230" t="s">
        <v>384</v>
      </c>
      <c r="B434" s="234" t="s">
        <v>385</v>
      </c>
      <c r="C434" s="232"/>
      <c r="D434" s="232"/>
      <c r="E434" s="233"/>
      <c r="F434" s="32"/>
    </row>
    <row r="435" spans="1:7" s="22" customFormat="1">
      <c r="A435" s="347"/>
      <c r="B435" s="332"/>
      <c r="C435" s="232"/>
      <c r="D435" s="232"/>
      <c r="E435" s="233"/>
      <c r="F435" s="32"/>
    </row>
    <row r="436" spans="1:7" s="22" customFormat="1">
      <c r="A436" s="348">
        <v>1</v>
      </c>
      <c r="B436" s="349" t="s">
        <v>286</v>
      </c>
      <c r="C436" s="350"/>
      <c r="D436" s="351"/>
      <c r="E436" s="233"/>
      <c r="F436" s="32"/>
    </row>
    <row r="437" spans="1:7" s="22" customFormat="1">
      <c r="A437" s="352">
        <v>1.1000000000000001</v>
      </c>
      <c r="B437" s="353" t="s">
        <v>386</v>
      </c>
      <c r="C437" s="350">
        <v>71.87</v>
      </c>
      <c r="D437" s="351" t="s">
        <v>175</v>
      </c>
      <c r="E437" s="31">
        <v>886.3</v>
      </c>
      <c r="F437" s="32">
        <f t="shared" ref="F437:F470" si="12">ROUND(C437*E437,2)</f>
        <v>63698.38</v>
      </c>
      <c r="G437" s="354"/>
    </row>
    <row r="438" spans="1:7" s="22" customFormat="1">
      <c r="A438" s="352">
        <v>1.2</v>
      </c>
      <c r="B438" s="353" t="s">
        <v>387</v>
      </c>
      <c r="C438" s="350">
        <v>35.89</v>
      </c>
      <c r="D438" s="351" t="s">
        <v>171</v>
      </c>
      <c r="E438" s="31">
        <v>2323.5100000000002</v>
      </c>
      <c r="F438" s="32">
        <f t="shared" si="12"/>
        <v>83390.77</v>
      </c>
      <c r="G438" s="354"/>
    </row>
    <row r="439" spans="1:7" s="22" customFormat="1" ht="25.5">
      <c r="A439" s="352">
        <v>1.3</v>
      </c>
      <c r="B439" s="353" t="s">
        <v>388</v>
      </c>
      <c r="C439" s="350">
        <v>46.77</v>
      </c>
      <c r="D439" s="351" t="s">
        <v>389</v>
      </c>
      <c r="E439" s="31">
        <v>397.37</v>
      </c>
      <c r="F439" s="32">
        <f t="shared" si="12"/>
        <v>18584.990000000002</v>
      </c>
      <c r="G439" s="354"/>
    </row>
    <row r="440" spans="1:7" s="22" customFormat="1">
      <c r="A440" s="352"/>
      <c r="B440" s="353"/>
      <c r="C440" s="350"/>
      <c r="D440" s="351"/>
      <c r="E440" s="233"/>
      <c r="F440" s="32">
        <f t="shared" si="12"/>
        <v>0</v>
      </c>
    </row>
    <row r="441" spans="1:7" s="22" customFormat="1">
      <c r="A441" s="348">
        <v>2</v>
      </c>
      <c r="B441" s="349" t="s">
        <v>390</v>
      </c>
      <c r="C441" s="350"/>
      <c r="D441" s="351"/>
      <c r="E441" s="233"/>
      <c r="F441" s="32">
        <f t="shared" si="12"/>
        <v>0</v>
      </c>
    </row>
    <row r="442" spans="1:7" s="22" customFormat="1">
      <c r="A442" s="352">
        <v>2.1</v>
      </c>
      <c r="B442" s="353" t="s">
        <v>391</v>
      </c>
      <c r="C442" s="350">
        <v>17.27</v>
      </c>
      <c r="D442" s="351" t="s">
        <v>26</v>
      </c>
      <c r="E442" s="31">
        <v>14223.21</v>
      </c>
      <c r="F442" s="32">
        <f t="shared" si="12"/>
        <v>245634.84</v>
      </c>
    </row>
    <row r="443" spans="1:7" s="22" customFormat="1" ht="25.5">
      <c r="A443" s="352">
        <v>2.2000000000000002</v>
      </c>
      <c r="B443" s="353" t="s">
        <v>392</v>
      </c>
      <c r="C443" s="350">
        <v>3.87</v>
      </c>
      <c r="D443" s="351" t="s">
        <v>26</v>
      </c>
      <c r="E443" s="31">
        <v>19040.27</v>
      </c>
      <c r="F443" s="32">
        <f t="shared" si="12"/>
        <v>73685.84</v>
      </c>
    </row>
    <row r="444" spans="1:7" s="22" customFormat="1" ht="13.5" customHeight="1">
      <c r="A444" s="352">
        <v>2.2999999999999998</v>
      </c>
      <c r="B444" s="353" t="s">
        <v>393</v>
      </c>
      <c r="C444" s="350">
        <v>5.16</v>
      </c>
      <c r="D444" s="351" t="s">
        <v>26</v>
      </c>
      <c r="E444" s="31">
        <v>64597.08</v>
      </c>
      <c r="F444" s="32">
        <f t="shared" si="12"/>
        <v>333320.93</v>
      </c>
    </row>
    <row r="445" spans="1:7" s="22" customFormat="1" ht="12.75" customHeight="1">
      <c r="A445" s="352">
        <v>2.4</v>
      </c>
      <c r="B445" s="353" t="s">
        <v>394</v>
      </c>
      <c r="C445" s="350">
        <v>4.78</v>
      </c>
      <c r="D445" s="351" t="s">
        <v>26</v>
      </c>
      <c r="E445" s="31">
        <v>55122.09</v>
      </c>
      <c r="F445" s="32">
        <f t="shared" si="12"/>
        <v>263483.59000000003</v>
      </c>
    </row>
    <row r="446" spans="1:7" s="22" customFormat="1" ht="12.75" customHeight="1">
      <c r="A446" s="352">
        <v>2.5</v>
      </c>
      <c r="B446" s="353" t="s">
        <v>395</v>
      </c>
      <c r="C446" s="350">
        <v>6.72</v>
      </c>
      <c r="D446" s="351" t="s">
        <v>26</v>
      </c>
      <c r="E446" s="31">
        <v>27681.26</v>
      </c>
      <c r="F446" s="32">
        <f t="shared" si="12"/>
        <v>186018.07</v>
      </c>
    </row>
    <row r="447" spans="1:7" s="22" customFormat="1" ht="25.5">
      <c r="A447" s="352">
        <v>2.6</v>
      </c>
      <c r="B447" s="353" t="s">
        <v>396</v>
      </c>
      <c r="C447" s="350">
        <v>0.67</v>
      </c>
      <c r="D447" s="351" t="s">
        <v>26</v>
      </c>
      <c r="E447" s="31">
        <v>41998.67</v>
      </c>
      <c r="F447" s="32">
        <f t="shared" si="12"/>
        <v>28139.11</v>
      </c>
    </row>
    <row r="448" spans="1:7" s="22" customFormat="1">
      <c r="A448" s="352"/>
      <c r="B448" s="353"/>
      <c r="C448" s="350"/>
      <c r="D448" s="351"/>
      <c r="E448" s="233"/>
      <c r="F448" s="32">
        <f t="shared" si="12"/>
        <v>0</v>
      </c>
    </row>
    <row r="449" spans="1:6" s="22" customFormat="1">
      <c r="A449" s="348">
        <v>3</v>
      </c>
      <c r="B449" s="349" t="s">
        <v>397</v>
      </c>
      <c r="C449" s="350"/>
      <c r="D449" s="351"/>
      <c r="E449" s="233"/>
      <c r="F449" s="32">
        <f t="shared" si="12"/>
        <v>0</v>
      </c>
    </row>
    <row r="450" spans="1:6" s="22" customFormat="1">
      <c r="A450" s="352">
        <v>3.1</v>
      </c>
      <c r="B450" s="353" t="s">
        <v>398</v>
      </c>
      <c r="C450" s="350">
        <v>382.32</v>
      </c>
      <c r="D450" s="351" t="s">
        <v>168</v>
      </c>
      <c r="E450" s="31">
        <v>2308.7800000000002</v>
      </c>
      <c r="F450" s="32">
        <f t="shared" si="12"/>
        <v>882692.77</v>
      </c>
    </row>
    <row r="451" spans="1:6" s="22" customFormat="1">
      <c r="A451" s="352">
        <v>3.2</v>
      </c>
      <c r="B451" s="353" t="s">
        <v>399</v>
      </c>
      <c r="C451" s="350">
        <v>63.72</v>
      </c>
      <c r="D451" s="351" t="s">
        <v>168</v>
      </c>
      <c r="E451" s="31">
        <v>2308.7800000000002</v>
      </c>
      <c r="F451" s="32">
        <f t="shared" si="12"/>
        <v>147115.46</v>
      </c>
    </row>
    <row r="452" spans="1:6" s="22" customFormat="1">
      <c r="A452" s="352"/>
      <c r="B452" s="353"/>
      <c r="C452" s="350"/>
      <c r="D452" s="351"/>
      <c r="E452" s="233"/>
      <c r="F452" s="32">
        <f t="shared" si="12"/>
        <v>0</v>
      </c>
    </row>
    <row r="453" spans="1:6" s="22" customFormat="1">
      <c r="A453" s="348">
        <v>4</v>
      </c>
      <c r="B453" s="349" t="s">
        <v>400</v>
      </c>
      <c r="C453" s="350"/>
      <c r="D453" s="351"/>
      <c r="E453" s="233"/>
      <c r="F453" s="32">
        <f t="shared" si="12"/>
        <v>0</v>
      </c>
    </row>
    <row r="454" spans="1:6" s="22" customFormat="1">
      <c r="A454" s="352">
        <v>4.0999999999999996</v>
      </c>
      <c r="B454" s="353" t="s">
        <v>401</v>
      </c>
      <c r="C454" s="350">
        <v>160.74</v>
      </c>
      <c r="D454" s="351" t="s">
        <v>168</v>
      </c>
      <c r="E454" s="31">
        <v>957.67</v>
      </c>
      <c r="F454" s="32">
        <f t="shared" si="12"/>
        <v>153935.88</v>
      </c>
    </row>
    <row r="455" spans="1:6" s="22" customFormat="1">
      <c r="A455" s="352">
        <v>4.2</v>
      </c>
      <c r="B455" s="353" t="s">
        <v>402</v>
      </c>
      <c r="C455" s="350">
        <v>916.5</v>
      </c>
      <c r="D455" s="351" t="s">
        <v>89</v>
      </c>
      <c r="E455" s="31">
        <v>226.51</v>
      </c>
      <c r="F455" s="32">
        <f t="shared" si="12"/>
        <v>207596.42</v>
      </c>
    </row>
    <row r="456" spans="1:6" s="22" customFormat="1">
      <c r="A456" s="355"/>
      <c r="B456" s="349"/>
      <c r="C456" s="350"/>
      <c r="D456" s="351"/>
      <c r="E456" s="233"/>
      <c r="F456" s="32">
        <f t="shared" si="12"/>
        <v>0</v>
      </c>
    </row>
    <row r="457" spans="1:6" s="22" customFormat="1">
      <c r="A457" s="348">
        <v>5</v>
      </c>
      <c r="B457" s="349" t="s">
        <v>403</v>
      </c>
      <c r="C457" s="350"/>
      <c r="D457" s="351"/>
      <c r="E457" s="233"/>
      <c r="F457" s="32">
        <f t="shared" si="12"/>
        <v>0</v>
      </c>
    </row>
    <row r="458" spans="1:6" s="22" customFormat="1">
      <c r="A458" s="338">
        <v>5.0999999999999996</v>
      </c>
      <c r="B458" s="356" t="s">
        <v>404</v>
      </c>
      <c r="C458" s="350">
        <v>160.74</v>
      </c>
      <c r="D458" s="338" t="s">
        <v>168</v>
      </c>
      <c r="E458" s="31">
        <v>549.97</v>
      </c>
      <c r="F458" s="32">
        <f t="shared" si="12"/>
        <v>88402.18</v>
      </c>
    </row>
    <row r="459" spans="1:6" s="22" customFormat="1" ht="25.5">
      <c r="A459" s="352">
        <v>5.2</v>
      </c>
      <c r="B459" s="353" t="s">
        <v>405</v>
      </c>
      <c r="C459" s="350">
        <v>160.74</v>
      </c>
      <c r="D459" s="351" t="s">
        <v>168</v>
      </c>
      <c r="E459" s="31">
        <v>307.75</v>
      </c>
      <c r="F459" s="32">
        <f t="shared" si="12"/>
        <v>49467.74</v>
      </c>
    </row>
    <row r="460" spans="1:6" s="22" customFormat="1">
      <c r="A460" s="352"/>
      <c r="B460" s="353"/>
      <c r="C460" s="350"/>
      <c r="D460" s="351"/>
      <c r="E460" s="233"/>
      <c r="F460" s="32">
        <f t="shared" si="12"/>
        <v>0</v>
      </c>
    </row>
    <row r="461" spans="1:6" s="22" customFormat="1">
      <c r="A461" s="357">
        <v>6</v>
      </c>
      <c r="B461" s="358" t="s">
        <v>406</v>
      </c>
      <c r="C461" s="350">
        <v>167.9</v>
      </c>
      <c r="D461" s="351" t="s">
        <v>89</v>
      </c>
      <c r="E461" s="31">
        <v>747.68</v>
      </c>
      <c r="F461" s="32">
        <f t="shared" si="12"/>
        <v>125535.47</v>
      </c>
    </row>
    <row r="462" spans="1:6" s="22" customFormat="1">
      <c r="A462" s="352"/>
      <c r="B462" s="353"/>
      <c r="C462" s="350"/>
      <c r="D462" s="351"/>
      <c r="E462" s="233"/>
      <c r="F462" s="32">
        <f t="shared" si="12"/>
        <v>0</v>
      </c>
    </row>
    <row r="463" spans="1:6" s="22" customFormat="1" ht="38.25">
      <c r="A463" s="357">
        <v>7</v>
      </c>
      <c r="B463" s="358" t="s">
        <v>407</v>
      </c>
      <c r="C463" s="350">
        <v>1</v>
      </c>
      <c r="D463" s="338" t="s">
        <v>12</v>
      </c>
      <c r="E463" s="31">
        <v>100300</v>
      </c>
      <c r="F463" s="32">
        <f t="shared" si="12"/>
        <v>100300</v>
      </c>
    </row>
    <row r="464" spans="1:6" s="22" customFormat="1">
      <c r="A464" s="352"/>
      <c r="B464" s="353"/>
      <c r="C464" s="350"/>
      <c r="D464" s="351"/>
      <c r="E464" s="233"/>
      <c r="F464" s="32">
        <f t="shared" si="12"/>
        <v>0</v>
      </c>
    </row>
    <row r="465" spans="1:6" s="22" customFormat="1">
      <c r="A465" s="359">
        <v>8</v>
      </c>
      <c r="B465" s="360" t="s">
        <v>408</v>
      </c>
      <c r="C465" s="361"/>
      <c r="D465" s="338"/>
      <c r="E465" s="233"/>
      <c r="F465" s="32">
        <f t="shared" si="12"/>
        <v>0</v>
      </c>
    </row>
    <row r="466" spans="1:6" s="22" customFormat="1" ht="25.5">
      <c r="A466" s="338">
        <v>8.1</v>
      </c>
      <c r="B466" s="362" t="s">
        <v>409</v>
      </c>
      <c r="C466" s="361">
        <v>6</v>
      </c>
      <c r="D466" s="338" t="s">
        <v>12</v>
      </c>
      <c r="E466" s="31">
        <v>9741.4</v>
      </c>
      <c r="F466" s="32">
        <f t="shared" si="12"/>
        <v>58448.4</v>
      </c>
    </row>
    <row r="467" spans="1:6" s="22" customFormat="1">
      <c r="A467" s="341">
        <v>8.1999999999999993</v>
      </c>
      <c r="B467" s="363" t="s">
        <v>410</v>
      </c>
      <c r="C467" s="364">
        <v>5</v>
      </c>
      <c r="D467" s="341" t="s">
        <v>12</v>
      </c>
      <c r="E467" s="113">
        <v>24081.37</v>
      </c>
      <c r="F467" s="32">
        <f t="shared" si="12"/>
        <v>120406.85</v>
      </c>
    </row>
    <row r="468" spans="1:6" s="22" customFormat="1">
      <c r="A468" s="338">
        <v>8.3000000000000007</v>
      </c>
      <c r="B468" s="362" t="s">
        <v>411</v>
      </c>
      <c r="C468" s="361">
        <v>6</v>
      </c>
      <c r="D468" s="338" t="s">
        <v>12</v>
      </c>
      <c r="E468" s="31">
        <v>6057.57</v>
      </c>
      <c r="F468" s="32">
        <f t="shared" si="12"/>
        <v>36345.42</v>
      </c>
    </row>
    <row r="469" spans="1:6" s="22" customFormat="1">
      <c r="A469" s="365"/>
      <c r="B469" s="366"/>
      <c r="C469" s="367"/>
      <c r="D469" s="368"/>
      <c r="E469" s="233"/>
      <c r="F469" s="32">
        <f t="shared" si="12"/>
        <v>0</v>
      </c>
    </row>
    <row r="470" spans="1:6" s="22" customFormat="1">
      <c r="A470" s="369">
        <v>9</v>
      </c>
      <c r="B470" s="370" t="s">
        <v>282</v>
      </c>
      <c r="C470" s="367">
        <v>1</v>
      </c>
      <c r="D470" s="368" t="s">
        <v>412</v>
      </c>
      <c r="E470" s="31">
        <v>79044.78</v>
      </c>
      <c r="F470" s="32">
        <f t="shared" si="12"/>
        <v>79044.78</v>
      </c>
    </row>
    <row r="471" spans="1:6" s="39" customFormat="1">
      <c r="A471" s="371"/>
      <c r="B471" s="372" t="s">
        <v>413</v>
      </c>
      <c r="C471" s="371"/>
      <c r="D471" s="371"/>
      <c r="E471" s="373"/>
      <c r="F471" s="374">
        <f>SUM(F434:F470)</f>
        <v>3345247.89</v>
      </c>
    </row>
    <row r="472" spans="1:6" s="22" customFormat="1">
      <c r="A472" s="40"/>
      <c r="B472" s="41"/>
      <c r="C472" s="41"/>
      <c r="D472" s="41"/>
      <c r="E472" s="42"/>
      <c r="F472" s="32"/>
    </row>
    <row r="473" spans="1:6" s="22" customFormat="1">
      <c r="A473" s="156" t="s">
        <v>414</v>
      </c>
      <c r="B473" s="215" t="s">
        <v>415</v>
      </c>
      <c r="C473" s="94"/>
      <c r="D473" s="158"/>
      <c r="E473" s="375"/>
      <c r="F473" s="32"/>
    </row>
    <row r="474" spans="1:6" s="22" customFormat="1">
      <c r="A474" s="160"/>
      <c r="B474" s="92"/>
      <c r="C474" s="163"/>
      <c r="D474" s="163"/>
      <c r="E474" s="376"/>
      <c r="F474" s="32"/>
    </row>
    <row r="475" spans="1:6" s="22" customFormat="1">
      <c r="A475" s="377">
        <v>1</v>
      </c>
      <c r="B475" s="92" t="s">
        <v>96</v>
      </c>
      <c r="C475" s="94">
        <v>31572.66</v>
      </c>
      <c r="D475" s="29" t="s">
        <v>89</v>
      </c>
      <c r="E475" s="31">
        <v>225.84</v>
      </c>
      <c r="F475" s="32">
        <f t="shared" ref="F475:F538" si="13">ROUND(C475*E475,2)</f>
        <v>7130369.5300000003</v>
      </c>
    </row>
    <row r="476" spans="1:6" s="22" customFormat="1">
      <c r="A476" s="378"/>
      <c r="B476" s="184"/>
      <c r="C476" s="94"/>
      <c r="D476" s="184"/>
      <c r="E476" s="375"/>
      <c r="F476" s="32">
        <f t="shared" si="13"/>
        <v>0</v>
      </c>
    </row>
    <row r="477" spans="1:6" s="22" customFormat="1">
      <c r="A477" s="379">
        <v>2</v>
      </c>
      <c r="B477" s="184" t="s">
        <v>194</v>
      </c>
      <c r="C477" s="94"/>
      <c r="D477" s="184"/>
      <c r="E477" s="375"/>
      <c r="F477" s="32">
        <f t="shared" si="13"/>
        <v>0</v>
      </c>
    </row>
    <row r="478" spans="1:6" s="22" customFormat="1">
      <c r="A478" s="380">
        <v>2.1</v>
      </c>
      <c r="B478" s="184" t="s">
        <v>416</v>
      </c>
      <c r="C478" s="94"/>
      <c r="D478" s="184"/>
      <c r="E478" s="375"/>
      <c r="F478" s="32">
        <f t="shared" si="13"/>
        <v>0</v>
      </c>
    </row>
    <row r="479" spans="1:6" s="22" customFormat="1">
      <c r="A479" s="160" t="s">
        <v>417</v>
      </c>
      <c r="B479" s="92" t="s">
        <v>418</v>
      </c>
      <c r="C479" s="85">
        <v>9837.98</v>
      </c>
      <c r="D479" s="67" t="s">
        <v>26</v>
      </c>
      <c r="E479" s="31">
        <v>399.73</v>
      </c>
      <c r="F479" s="32">
        <f t="shared" si="13"/>
        <v>3932535.75</v>
      </c>
    </row>
    <row r="480" spans="1:6" s="22" customFormat="1">
      <c r="A480" s="160" t="s">
        <v>419</v>
      </c>
      <c r="B480" s="92" t="s">
        <v>420</v>
      </c>
      <c r="C480" s="85">
        <v>14756.98</v>
      </c>
      <c r="D480" s="67" t="s">
        <v>26</v>
      </c>
      <c r="E480" s="31">
        <v>1282.53</v>
      </c>
      <c r="F480" s="32">
        <f t="shared" si="13"/>
        <v>18926269.559999999</v>
      </c>
    </row>
    <row r="481" spans="1:6" s="22" customFormat="1">
      <c r="A481" s="160" t="s">
        <v>421</v>
      </c>
      <c r="B481" s="92" t="s">
        <v>422</v>
      </c>
      <c r="C481" s="276">
        <v>21895.040000000001</v>
      </c>
      <c r="D481" s="60" t="s">
        <v>168</v>
      </c>
      <c r="E481" s="31">
        <v>105.63</v>
      </c>
      <c r="F481" s="32">
        <f t="shared" si="13"/>
        <v>2312773.08</v>
      </c>
    </row>
    <row r="482" spans="1:6" s="22" customFormat="1">
      <c r="A482" s="160" t="s">
        <v>423</v>
      </c>
      <c r="B482" s="92" t="s">
        <v>424</v>
      </c>
      <c r="C482" s="276">
        <v>2270.02</v>
      </c>
      <c r="D482" s="67" t="s">
        <v>26</v>
      </c>
      <c r="E482" s="31">
        <v>2609.09</v>
      </c>
      <c r="F482" s="32">
        <f t="shared" si="13"/>
        <v>5922686.4800000004</v>
      </c>
    </row>
    <row r="483" spans="1:6" s="22" customFormat="1">
      <c r="A483" s="160" t="s">
        <v>425</v>
      </c>
      <c r="B483" s="92" t="s">
        <v>197</v>
      </c>
      <c r="C483" s="276">
        <v>17708.38</v>
      </c>
      <c r="D483" s="67" t="s">
        <v>26</v>
      </c>
      <c r="E483" s="31">
        <v>1275.5</v>
      </c>
      <c r="F483" s="32">
        <f t="shared" si="13"/>
        <v>22587038.690000001</v>
      </c>
    </row>
    <row r="484" spans="1:6" s="22" customFormat="1" ht="25.5">
      <c r="A484" s="160" t="s">
        <v>426</v>
      </c>
      <c r="B484" s="92" t="s">
        <v>427</v>
      </c>
      <c r="C484" s="276">
        <v>20086.060000000001</v>
      </c>
      <c r="D484" s="67" t="s">
        <v>26</v>
      </c>
      <c r="E484" s="31">
        <v>234.82</v>
      </c>
      <c r="F484" s="32">
        <f t="shared" si="13"/>
        <v>4716608.6100000003</v>
      </c>
    </row>
    <row r="485" spans="1:6" s="22" customFormat="1" ht="25.5">
      <c r="A485" s="160" t="s">
        <v>428</v>
      </c>
      <c r="B485" s="66" t="s">
        <v>23</v>
      </c>
      <c r="C485" s="276">
        <v>5636.14</v>
      </c>
      <c r="D485" s="67" t="s">
        <v>26</v>
      </c>
      <c r="E485" s="31">
        <v>397.37</v>
      </c>
      <c r="F485" s="32">
        <f t="shared" si="13"/>
        <v>2239632.9500000002</v>
      </c>
    </row>
    <row r="486" spans="1:6" s="22" customFormat="1">
      <c r="A486" s="160"/>
      <c r="B486" s="184"/>
      <c r="C486" s="381"/>
      <c r="D486" s="184"/>
      <c r="E486" s="375"/>
      <c r="F486" s="32">
        <f t="shared" si="13"/>
        <v>0</v>
      </c>
    </row>
    <row r="487" spans="1:6" s="22" customFormat="1">
      <c r="A487" s="156" t="s">
        <v>429</v>
      </c>
      <c r="B487" s="184" t="s">
        <v>114</v>
      </c>
      <c r="C487" s="94"/>
      <c r="D487" s="29"/>
      <c r="E487" s="382"/>
      <c r="F487" s="32">
        <f t="shared" si="13"/>
        <v>0</v>
      </c>
    </row>
    <row r="488" spans="1:6" s="22" customFormat="1">
      <c r="A488" s="160" t="s">
        <v>430</v>
      </c>
      <c r="B488" s="92" t="s">
        <v>431</v>
      </c>
      <c r="C488" s="94">
        <v>955.69</v>
      </c>
      <c r="D488" s="29" t="s">
        <v>89</v>
      </c>
      <c r="E488" s="31">
        <v>6376.35</v>
      </c>
      <c r="F488" s="32">
        <f t="shared" si="13"/>
        <v>6093813.9299999997</v>
      </c>
    </row>
    <row r="489" spans="1:6" s="22" customFormat="1">
      <c r="A489" s="160" t="s">
        <v>432</v>
      </c>
      <c r="B489" s="92" t="s">
        <v>433</v>
      </c>
      <c r="C489" s="94">
        <v>423.02</v>
      </c>
      <c r="D489" s="29" t="s">
        <v>89</v>
      </c>
      <c r="E489" s="31">
        <v>2452.3200000000002</v>
      </c>
      <c r="F489" s="32">
        <f t="shared" si="13"/>
        <v>1037380.41</v>
      </c>
    </row>
    <row r="490" spans="1:6" s="22" customFormat="1">
      <c r="A490" s="160" t="s">
        <v>434</v>
      </c>
      <c r="B490" s="92" t="s">
        <v>435</v>
      </c>
      <c r="C490" s="94">
        <v>3857.03</v>
      </c>
      <c r="D490" s="29" t="s">
        <v>89</v>
      </c>
      <c r="E490" s="31">
        <v>1447.58</v>
      </c>
      <c r="F490" s="32">
        <f t="shared" si="13"/>
        <v>5583359.4900000002</v>
      </c>
    </row>
    <row r="491" spans="1:6" s="22" customFormat="1">
      <c r="A491" s="160" t="s">
        <v>436</v>
      </c>
      <c r="B491" s="92" t="s">
        <v>437</v>
      </c>
      <c r="C491" s="94">
        <v>14422.8</v>
      </c>
      <c r="D491" s="29" t="s">
        <v>89</v>
      </c>
      <c r="E491" s="31">
        <v>644.94000000000005</v>
      </c>
      <c r="F491" s="32">
        <f t="shared" si="13"/>
        <v>9301840.6300000008</v>
      </c>
    </row>
    <row r="492" spans="1:6" s="22" customFormat="1">
      <c r="A492" s="160" t="s">
        <v>438</v>
      </c>
      <c r="B492" s="92" t="s">
        <v>439</v>
      </c>
      <c r="C492" s="94">
        <v>12605.51</v>
      </c>
      <c r="D492" s="29" t="s">
        <v>89</v>
      </c>
      <c r="E492" s="31">
        <v>398.45</v>
      </c>
      <c r="F492" s="32">
        <f t="shared" si="13"/>
        <v>5022665.46</v>
      </c>
    </row>
    <row r="493" spans="1:6" s="22" customFormat="1">
      <c r="A493" s="160"/>
      <c r="B493" s="92"/>
      <c r="C493" s="94"/>
      <c r="D493" s="29"/>
      <c r="E493" s="375"/>
      <c r="F493" s="32">
        <f t="shared" si="13"/>
        <v>0</v>
      </c>
    </row>
    <row r="494" spans="1:6" s="22" customFormat="1">
      <c r="A494" s="156" t="s">
        <v>440</v>
      </c>
      <c r="B494" s="184" t="s">
        <v>441</v>
      </c>
      <c r="C494" s="94"/>
      <c r="D494" s="29"/>
      <c r="E494" s="383"/>
      <c r="F494" s="32">
        <f t="shared" si="13"/>
        <v>0</v>
      </c>
    </row>
    <row r="495" spans="1:6" s="22" customFormat="1">
      <c r="A495" s="160" t="s">
        <v>442</v>
      </c>
      <c r="B495" s="92" t="s">
        <v>443</v>
      </c>
      <c r="C495" s="85">
        <v>918.93</v>
      </c>
      <c r="D495" s="29" t="s">
        <v>89</v>
      </c>
      <c r="E495" s="31">
        <v>245.96</v>
      </c>
      <c r="F495" s="32">
        <f t="shared" si="13"/>
        <v>226020.02</v>
      </c>
    </row>
    <row r="496" spans="1:6" s="22" customFormat="1">
      <c r="A496" s="160" t="s">
        <v>444</v>
      </c>
      <c r="B496" s="92" t="s">
        <v>445</v>
      </c>
      <c r="C496" s="85">
        <v>410.7</v>
      </c>
      <c r="D496" s="29" t="s">
        <v>89</v>
      </c>
      <c r="E496" s="31">
        <v>217.57</v>
      </c>
      <c r="F496" s="32">
        <f t="shared" si="13"/>
        <v>89356</v>
      </c>
    </row>
    <row r="497" spans="1:6" s="22" customFormat="1">
      <c r="A497" s="160" t="s">
        <v>446</v>
      </c>
      <c r="B497" s="92" t="s">
        <v>447</v>
      </c>
      <c r="C497" s="85">
        <v>3744.69</v>
      </c>
      <c r="D497" s="29" t="s">
        <v>89</v>
      </c>
      <c r="E497" s="31">
        <v>178.17</v>
      </c>
      <c r="F497" s="32">
        <f t="shared" si="13"/>
        <v>667191.42000000004</v>
      </c>
    </row>
    <row r="498" spans="1:6" s="22" customFormat="1">
      <c r="A498" s="160" t="s">
        <v>448</v>
      </c>
      <c r="B498" s="92" t="s">
        <v>449</v>
      </c>
      <c r="C498" s="85">
        <v>14140</v>
      </c>
      <c r="D498" s="29" t="s">
        <v>89</v>
      </c>
      <c r="E498" s="31">
        <v>163.97</v>
      </c>
      <c r="F498" s="32">
        <f t="shared" si="13"/>
        <v>2318535.7999999998</v>
      </c>
    </row>
    <row r="499" spans="1:6" s="22" customFormat="1">
      <c r="A499" s="160" t="s">
        <v>450</v>
      </c>
      <c r="B499" s="92" t="s">
        <v>451</v>
      </c>
      <c r="C499" s="247">
        <v>12358.34</v>
      </c>
      <c r="D499" s="29" t="s">
        <v>89</v>
      </c>
      <c r="E499" s="31">
        <v>150.86000000000001</v>
      </c>
      <c r="F499" s="32">
        <f t="shared" si="13"/>
        <v>1864379.17</v>
      </c>
    </row>
    <row r="500" spans="1:6" s="22" customFormat="1">
      <c r="A500" s="384"/>
      <c r="B500" s="92"/>
      <c r="C500" s="247"/>
      <c r="D500" s="85"/>
      <c r="E500" s="375"/>
      <c r="F500" s="32">
        <f t="shared" si="13"/>
        <v>0</v>
      </c>
    </row>
    <row r="501" spans="1:6" s="22" customFormat="1">
      <c r="A501" s="385">
        <v>5</v>
      </c>
      <c r="B501" s="184" t="s">
        <v>452</v>
      </c>
      <c r="C501" s="247"/>
      <c r="D501" s="85"/>
      <c r="E501" s="383"/>
      <c r="F501" s="32">
        <f t="shared" si="13"/>
        <v>0</v>
      </c>
    </row>
    <row r="502" spans="1:6" s="22" customFormat="1">
      <c r="A502" s="160" t="s">
        <v>453</v>
      </c>
      <c r="B502" s="92" t="s">
        <v>454</v>
      </c>
      <c r="C502" s="32">
        <v>1</v>
      </c>
      <c r="D502" s="386" t="s">
        <v>12</v>
      </c>
      <c r="E502" s="31">
        <v>31608.7</v>
      </c>
      <c r="F502" s="32">
        <f t="shared" si="13"/>
        <v>31608.7</v>
      </c>
    </row>
    <row r="503" spans="1:6" s="22" customFormat="1">
      <c r="A503" s="160" t="s">
        <v>455</v>
      </c>
      <c r="B503" s="92" t="s">
        <v>456</v>
      </c>
      <c r="C503" s="32">
        <v>1</v>
      </c>
      <c r="D503" s="386" t="s">
        <v>12</v>
      </c>
      <c r="E503" s="31">
        <v>31608.7</v>
      </c>
      <c r="F503" s="32">
        <f t="shared" si="13"/>
        <v>31608.7</v>
      </c>
    </row>
    <row r="504" spans="1:6" s="22" customFormat="1">
      <c r="A504" s="160" t="s">
        <v>457</v>
      </c>
      <c r="B504" s="92" t="s">
        <v>458</v>
      </c>
      <c r="C504" s="32">
        <v>1</v>
      </c>
      <c r="D504" s="386" t="s">
        <v>12</v>
      </c>
      <c r="E504" s="31">
        <v>31608.7</v>
      </c>
      <c r="F504" s="32">
        <f t="shared" si="13"/>
        <v>31608.7</v>
      </c>
    </row>
    <row r="505" spans="1:6" s="22" customFormat="1">
      <c r="A505" s="160" t="s">
        <v>459</v>
      </c>
      <c r="B505" s="92" t="s">
        <v>460</v>
      </c>
      <c r="C505" s="32">
        <v>1</v>
      </c>
      <c r="D505" s="386" t="s">
        <v>12</v>
      </c>
      <c r="E505" s="31">
        <v>31608.7</v>
      </c>
      <c r="F505" s="32">
        <f t="shared" si="13"/>
        <v>31608.7</v>
      </c>
    </row>
    <row r="506" spans="1:6" s="22" customFormat="1">
      <c r="A506" s="160" t="s">
        <v>461</v>
      </c>
      <c r="B506" s="92" t="s">
        <v>462</v>
      </c>
      <c r="C506" s="32">
        <v>3</v>
      </c>
      <c r="D506" s="386" t="s">
        <v>12</v>
      </c>
      <c r="E506" s="31">
        <v>31608.7</v>
      </c>
      <c r="F506" s="32">
        <f t="shared" si="13"/>
        <v>94826.1</v>
      </c>
    </row>
    <row r="507" spans="1:6" s="22" customFormat="1">
      <c r="A507" s="160" t="s">
        <v>463</v>
      </c>
      <c r="B507" s="92" t="s">
        <v>464</v>
      </c>
      <c r="C507" s="32">
        <v>1</v>
      </c>
      <c r="D507" s="386" t="s">
        <v>12</v>
      </c>
      <c r="E507" s="31">
        <v>31608.7</v>
      </c>
      <c r="F507" s="32">
        <f t="shared" si="13"/>
        <v>31608.7</v>
      </c>
    </row>
    <row r="508" spans="1:6" s="22" customFormat="1">
      <c r="A508" s="160" t="s">
        <v>465</v>
      </c>
      <c r="B508" s="92" t="s">
        <v>466</v>
      </c>
      <c r="C508" s="32">
        <v>6</v>
      </c>
      <c r="D508" s="386" t="s">
        <v>12</v>
      </c>
      <c r="E508" s="31">
        <v>13199.4</v>
      </c>
      <c r="F508" s="32">
        <f t="shared" si="13"/>
        <v>79196.399999999994</v>
      </c>
    </row>
    <row r="509" spans="1:6" s="22" customFormat="1">
      <c r="A509" s="160" t="s">
        <v>467</v>
      </c>
      <c r="B509" s="92" t="s">
        <v>468</v>
      </c>
      <c r="C509" s="32">
        <v>1</v>
      </c>
      <c r="D509" s="386" t="s">
        <v>12</v>
      </c>
      <c r="E509" s="31">
        <v>13199.4</v>
      </c>
      <c r="F509" s="32">
        <f t="shared" si="13"/>
        <v>13199.4</v>
      </c>
    </row>
    <row r="510" spans="1:6" s="22" customFormat="1">
      <c r="A510" s="160" t="s">
        <v>469</v>
      </c>
      <c r="B510" s="92" t="s">
        <v>470</v>
      </c>
      <c r="C510" s="32">
        <v>4</v>
      </c>
      <c r="D510" s="386" t="s">
        <v>12</v>
      </c>
      <c r="E510" s="31">
        <v>13199.4</v>
      </c>
      <c r="F510" s="32">
        <f t="shared" si="13"/>
        <v>52797.599999999999</v>
      </c>
    </row>
    <row r="511" spans="1:6" s="22" customFormat="1">
      <c r="A511" s="160" t="s">
        <v>471</v>
      </c>
      <c r="B511" s="92" t="s">
        <v>472</v>
      </c>
      <c r="C511" s="32">
        <v>6</v>
      </c>
      <c r="D511" s="386" t="s">
        <v>12</v>
      </c>
      <c r="E511" s="31">
        <v>13199.4</v>
      </c>
      <c r="F511" s="32">
        <f t="shared" si="13"/>
        <v>79196.399999999994</v>
      </c>
    </row>
    <row r="512" spans="1:6" s="22" customFormat="1">
      <c r="A512" s="210" t="s">
        <v>473</v>
      </c>
      <c r="B512" s="176" t="s">
        <v>474</v>
      </c>
      <c r="C512" s="114">
        <v>5</v>
      </c>
      <c r="D512" s="387" t="s">
        <v>12</v>
      </c>
      <c r="E512" s="113">
        <v>13199.4</v>
      </c>
      <c r="F512" s="32">
        <f t="shared" si="13"/>
        <v>65997</v>
      </c>
    </row>
    <row r="513" spans="1:6" s="22" customFormat="1">
      <c r="A513" s="160" t="s">
        <v>475</v>
      </c>
      <c r="B513" s="92" t="s">
        <v>476</v>
      </c>
      <c r="C513" s="32">
        <v>21</v>
      </c>
      <c r="D513" s="386" t="s">
        <v>12</v>
      </c>
      <c r="E513" s="31">
        <v>8740.7999999999993</v>
      </c>
      <c r="F513" s="32">
        <f t="shared" si="13"/>
        <v>183556.8</v>
      </c>
    </row>
    <row r="514" spans="1:6" s="22" customFormat="1">
      <c r="A514" s="160" t="s">
        <v>477</v>
      </c>
      <c r="B514" s="92" t="s">
        <v>478</v>
      </c>
      <c r="C514" s="32">
        <v>54</v>
      </c>
      <c r="D514" s="386" t="s">
        <v>12</v>
      </c>
      <c r="E514" s="31">
        <v>560.33000000000004</v>
      </c>
      <c r="F514" s="32">
        <f t="shared" si="13"/>
        <v>30257.82</v>
      </c>
    </row>
    <row r="515" spans="1:6" s="22" customFormat="1">
      <c r="A515" s="160" t="s">
        <v>479</v>
      </c>
      <c r="B515" s="92" t="s">
        <v>480</v>
      </c>
      <c r="C515" s="32">
        <v>9</v>
      </c>
      <c r="D515" s="386" t="s">
        <v>12</v>
      </c>
      <c r="E515" s="31">
        <v>426.2</v>
      </c>
      <c r="F515" s="32">
        <f t="shared" si="13"/>
        <v>3835.8</v>
      </c>
    </row>
    <row r="516" spans="1:6" s="22" customFormat="1">
      <c r="A516" s="210" t="s">
        <v>481</v>
      </c>
      <c r="B516" s="176" t="s">
        <v>482</v>
      </c>
      <c r="C516" s="114">
        <v>52</v>
      </c>
      <c r="D516" s="387" t="s">
        <v>12</v>
      </c>
      <c r="E516" s="113">
        <v>327.47000000000003</v>
      </c>
      <c r="F516" s="32">
        <f t="shared" si="13"/>
        <v>17028.439999999999</v>
      </c>
    </row>
    <row r="517" spans="1:6" s="22" customFormat="1">
      <c r="A517" s="160" t="s">
        <v>483</v>
      </c>
      <c r="B517" s="92" t="s">
        <v>484</v>
      </c>
      <c r="C517" s="32">
        <v>2</v>
      </c>
      <c r="D517" s="386" t="s">
        <v>12</v>
      </c>
      <c r="E517" s="31">
        <v>42142.720000000001</v>
      </c>
      <c r="F517" s="32">
        <f t="shared" si="13"/>
        <v>84285.440000000002</v>
      </c>
    </row>
    <row r="518" spans="1:6" s="22" customFormat="1">
      <c r="A518" s="160" t="s">
        <v>485</v>
      </c>
      <c r="B518" s="92" t="s">
        <v>486</v>
      </c>
      <c r="C518" s="32">
        <v>1</v>
      </c>
      <c r="D518" s="386" t="s">
        <v>12</v>
      </c>
      <c r="E518" s="31">
        <v>42142.720000000001</v>
      </c>
      <c r="F518" s="32">
        <f t="shared" si="13"/>
        <v>42142.720000000001</v>
      </c>
    </row>
    <row r="519" spans="1:6" s="22" customFormat="1">
      <c r="A519" s="160" t="s">
        <v>487</v>
      </c>
      <c r="B519" s="92" t="s">
        <v>488</v>
      </c>
      <c r="C519" s="32">
        <v>1</v>
      </c>
      <c r="D519" s="386" t="s">
        <v>12</v>
      </c>
      <c r="E519" s="31">
        <v>38676.36</v>
      </c>
      <c r="F519" s="32">
        <f t="shared" si="13"/>
        <v>38676.36</v>
      </c>
    </row>
    <row r="520" spans="1:6" s="22" customFormat="1">
      <c r="A520" s="160" t="s">
        <v>489</v>
      </c>
      <c r="B520" s="92" t="s">
        <v>490</v>
      </c>
      <c r="C520" s="32">
        <v>2</v>
      </c>
      <c r="D520" s="386" t="s">
        <v>12</v>
      </c>
      <c r="E520" s="31">
        <v>37748.01</v>
      </c>
      <c r="F520" s="32">
        <f t="shared" si="13"/>
        <v>75496.02</v>
      </c>
    </row>
    <row r="521" spans="1:6" s="22" customFormat="1">
      <c r="A521" s="160" t="s">
        <v>491</v>
      </c>
      <c r="B521" s="92" t="s">
        <v>492</v>
      </c>
      <c r="C521" s="32">
        <v>2</v>
      </c>
      <c r="D521" s="386" t="s">
        <v>12</v>
      </c>
      <c r="E521" s="31">
        <v>22409.599999999999</v>
      </c>
      <c r="F521" s="32">
        <f t="shared" si="13"/>
        <v>44819.199999999997</v>
      </c>
    </row>
    <row r="522" spans="1:6" s="22" customFormat="1">
      <c r="A522" s="160" t="s">
        <v>493</v>
      </c>
      <c r="B522" s="92" t="s">
        <v>494</v>
      </c>
      <c r="C522" s="32">
        <v>2</v>
      </c>
      <c r="D522" s="386" t="s">
        <v>12</v>
      </c>
      <c r="E522" s="31">
        <v>21759.7</v>
      </c>
      <c r="F522" s="32">
        <f t="shared" si="13"/>
        <v>43519.4</v>
      </c>
    </row>
    <row r="523" spans="1:6" s="22" customFormat="1">
      <c r="A523" s="210" t="s">
        <v>495</v>
      </c>
      <c r="B523" s="176" t="s">
        <v>496</v>
      </c>
      <c r="C523" s="114">
        <v>3</v>
      </c>
      <c r="D523" s="387" t="s">
        <v>12</v>
      </c>
      <c r="E523" s="31">
        <v>20831.349999999999</v>
      </c>
      <c r="F523" s="32">
        <f t="shared" si="13"/>
        <v>62494.05</v>
      </c>
    </row>
    <row r="524" spans="1:6" s="22" customFormat="1">
      <c r="A524" s="160" t="s">
        <v>497</v>
      </c>
      <c r="B524" s="92" t="s">
        <v>498</v>
      </c>
      <c r="C524" s="32">
        <v>3</v>
      </c>
      <c r="D524" s="386" t="s">
        <v>12</v>
      </c>
      <c r="E524" s="31">
        <v>17155.900000000001</v>
      </c>
      <c r="F524" s="32">
        <f t="shared" si="13"/>
        <v>51467.7</v>
      </c>
    </row>
    <row r="525" spans="1:6" s="22" customFormat="1">
      <c r="A525" s="160" t="s">
        <v>499</v>
      </c>
      <c r="B525" s="92" t="s">
        <v>500</v>
      </c>
      <c r="C525" s="32">
        <v>13</v>
      </c>
      <c r="D525" s="386" t="s">
        <v>12</v>
      </c>
      <c r="E525" s="31">
        <v>16227.55</v>
      </c>
      <c r="F525" s="32">
        <f t="shared" si="13"/>
        <v>210958.15</v>
      </c>
    </row>
    <row r="526" spans="1:6" s="22" customFormat="1">
      <c r="A526" s="160" t="s">
        <v>501</v>
      </c>
      <c r="B526" s="92" t="s">
        <v>502</v>
      </c>
      <c r="C526" s="32">
        <v>17</v>
      </c>
      <c r="D526" s="386" t="s">
        <v>12</v>
      </c>
      <c r="E526" s="31">
        <v>10984.5</v>
      </c>
      <c r="F526" s="32">
        <f t="shared" si="13"/>
        <v>186736.5</v>
      </c>
    </row>
    <row r="527" spans="1:6" s="22" customFormat="1">
      <c r="A527" s="160" t="s">
        <v>503</v>
      </c>
      <c r="B527" s="92" t="s">
        <v>504</v>
      </c>
      <c r="C527" s="32">
        <v>85</v>
      </c>
      <c r="D527" s="386" t="s">
        <v>12</v>
      </c>
      <c r="E527" s="31">
        <v>791.19</v>
      </c>
      <c r="F527" s="32">
        <f t="shared" si="13"/>
        <v>67251.149999999994</v>
      </c>
    </row>
    <row r="528" spans="1:6" s="22" customFormat="1">
      <c r="A528" s="160" t="s">
        <v>505</v>
      </c>
      <c r="B528" s="92" t="s">
        <v>506</v>
      </c>
      <c r="C528" s="32">
        <v>21</v>
      </c>
      <c r="D528" s="386" t="s">
        <v>12</v>
      </c>
      <c r="E528" s="31">
        <v>561.29999999999995</v>
      </c>
      <c r="F528" s="32">
        <f t="shared" si="13"/>
        <v>11787.3</v>
      </c>
    </row>
    <row r="529" spans="1:6" s="22" customFormat="1">
      <c r="A529" s="160" t="s">
        <v>507</v>
      </c>
      <c r="B529" s="92" t="s">
        <v>508</v>
      </c>
      <c r="C529" s="32">
        <v>1</v>
      </c>
      <c r="D529" s="386" t="s">
        <v>12</v>
      </c>
      <c r="E529" s="31">
        <v>7601.28</v>
      </c>
      <c r="F529" s="32">
        <f t="shared" si="13"/>
        <v>7601.28</v>
      </c>
    </row>
    <row r="530" spans="1:6" s="22" customFormat="1" ht="12.75" customHeight="1">
      <c r="A530" s="160" t="s">
        <v>509</v>
      </c>
      <c r="B530" s="92" t="s">
        <v>510</v>
      </c>
      <c r="C530" s="32">
        <v>2</v>
      </c>
      <c r="D530" s="386" t="s">
        <v>12</v>
      </c>
      <c r="E530" s="31">
        <v>7601.28</v>
      </c>
      <c r="F530" s="32">
        <f t="shared" si="13"/>
        <v>15202.56</v>
      </c>
    </row>
    <row r="531" spans="1:6" s="22" customFormat="1" ht="15">
      <c r="A531" s="160" t="s">
        <v>511</v>
      </c>
      <c r="B531" s="92" t="s">
        <v>512</v>
      </c>
      <c r="C531" s="32">
        <v>32</v>
      </c>
      <c r="D531" s="386" t="s">
        <v>12</v>
      </c>
      <c r="E531" s="31">
        <v>4329.47</v>
      </c>
      <c r="F531" s="32">
        <f t="shared" si="13"/>
        <v>138543.04000000001</v>
      </c>
    </row>
    <row r="532" spans="1:6" s="22" customFormat="1">
      <c r="A532" s="160" t="s">
        <v>513</v>
      </c>
      <c r="B532" s="92" t="s">
        <v>514</v>
      </c>
      <c r="C532" s="32">
        <v>8</v>
      </c>
      <c r="D532" s="386" t="s">
        <v>12</v>
      </c>
      <c r="E532" s="31">
        <v>4329.47</v>
      </c>
      <c r="F532" s="32">
        <f t="shared" si="13"/>
        <v>34635.760000000002</v>
      </c>
    </row>
    <row r="533" spans="1:6" s="22" customFormat="1">
      <c r="A533" s="160" t="s">
        <v>515</v>
      </c>
      <c r="B533" s="92" t="s">
        <v>516</v>
      </c>
      <c r="C533" s="32">
        <v>2</v>
      </c>
      <c r="D533" s="386" t="s">
        <v>12</v>
      </c>
      <c r="E533" s="31">
        <v>29530.13</v>
      </c>
      <c r="F533" s="32">
        <f t="shared" si="13"/>
        <v>59060.26</v>
      </c>
    </row>
    <row r="534" spans="1:6" s="22" customFormat="1">
      <c r="A534" s="160" t="s">
        <v>517</v>
      </c>
      <c r="B534" s="92" t="s">
        <v>518</v>
      </c>
      <c r="C534" s="32">
        <v>1</v>
      </c>
      <c r="D534" s="386" t="s">
        <v>12</v>
      </c>
      <c r="E534" s="31">
        <v>26897.83</v>
      </c>
      <c r="F534" s="32">
        <f t="shared" si="13"/>
        <v>26897.83</v>
      </c>
    </row>
    <row r="535" spans="1:6" s="22" customFormat="1">
      <c r="A535" s="160" t="s">
        <v>519</v>
      </c>
      <c r="B535" s="92" t="s">
        <v>520</v>
      </c>
      <c r="C535" s="32">
        <v>3</v>
      </c>
      <c r="D535" s="386" t="s">
        <v>12</v>
      </c>
      <c r="E535" s="31">
        <v>15076.5</v>
      </c>
      <c r="F535" s="32">
        <f t="shared" si="13"/>
        <v>45229.5</v>
      </c>
    </row>
    <row r="536" spans="1:6" s="22" customFormat="1">
      <c r="A536" s="160" t="s">
        <v>521</v>
      </c>
      <c r="B536" s="92" t="s">
        <v>522</v>
      </c>
      <c r="C536" s="32">
        <v>1</v>
      </c>
      <c r="D536" s="386" t="s">
        <v>12</v>
      </c>
      <c r="E536" s="31">
        <v>13628.95</v>
      </c>
      <c r="F536" s="32">
        <f t="shared" si="13"/>
        <v>13628.95</v>
      </c>
    </row>
    <row r="537" spans="1:6" s="22" customFormat="1">
      <c r="A537" s="160" t="s">
        <v>523</v>
      </c>
      <c r="B537" s="92" t="s">
        <v>524</v>
      </c>
      <c r="C537" s="32">
        <v>2</v>
      </c>
      <c r="D537" s="386" t="s">
        <v>12</v>
      </c>
      <c r="E537" s="31">
        <v>12681.1</v>
      </c>
      <c r="F537" s="32">
        <f t="shared" si="13"/>
        <v>25362.2</v>
      </c>
    </row>
    <row r="538" spans="1:6" s="22" customFormat="1">
      <c r="A538" s="160" t="s">
        <v>525</v>
      </c>
      <c r="B538" s="92" t="s">
        <v>526</v>
      </c>
      <c r="C538" s="32">
        <v>6</v>
      </c>
      <c r="D538" s="386" t="s">
        <v>12</v>
      </c>
      <c r="E538" s="31">
        <v>10571.85</v>
      </c>
      <c r="F538" s="32">
        <f t="shared" si="13"/>
        <v>63431.1</v>
      </c>
    </row>
    <row r="539" spans="1:6" s="22" customFormat="1">
      <c r="A539" s="160" t="s">
        <v>527</v>
      </c>
      <c r="B539" s="92" t="s">
        <v>528</v>
      </c>
      <c r="C539" s="32">
        <v>7</v>
      </c>
      <c r="D539" s="386" t="s">
        <v>12</v>
      </c>
      <c r="E539" s="31">
        <v>6839.2</v>
      </c>
      <c r="F539" s="32">
        <f t="shared" ref="F539:F580" si="14">ROUND(C539*E539,2)</f>
        <v>47874.400000000001</v>
      </c>
    </row>
    <row r="540" spans="1:6" s="22" customFormat="1">
      <c r="A540" s="160" t="s">
        <v>529</v>
      </c>
      <c r="B540" s="92" t="s">
        <v>530</v>
      </c>
      <c r="C540" s="32">
        <v>25</v>
      </c>
      <c r="D540" s="386" t="s">
        <v>12</v>
      </c>
      <c r="E540" s="31">
        <v>559.69000000000005</v>
      </c>
      <c r="F540" s="32">
        <f t="shared" si="14"/>
        <v>13992.25</v>
      </c>
    </row>
    <row r="541" spans="1:6" s="22" customFormat="1">
      <c r="A541" s="160" t="s">
        <v>531</v>
      </c>
      <c r="B541" s="92" t="s">
        <v>532</v>
      </c>
      <c r="C541" s="32">
        <v>18</v>
      </c>
      <c r="D541" s="386" t="s">
        <v>12</v>
      </c>
      <c r="E541" s="31">
        <v>5883.04</v>
      </c>
      <c r="F541" s="32">
        <f t="shared" si="14"/>
        <v>105894.72</v>
      </c>
    </row>
    <row r="542" spans="1:6" s="22" customFormat="1">
      <c r="A542" s="160" t="s">
        <v>533</v>
      </c>
      <c r="B542" s="92" t="s">
        <v>534</v>
      </c>
      <c r="C542" s="32">
        <v>44</v>
      </c>
      <c r="D542" s="386" t="s">
        <v>12</v>
      </c>
      <c r="E542" s="31">
        <v>4982.3900000000003</v>
      </c>
      <c r="F542" s="32">
        <f t="shared" si="14"/>
        <v>219225.16</v>
      </c>
    </row>
    <row r="543" spans="1:6" s="22" customFormat="1">
      <c r="A543" s="160" t="s">
        <v>535</v>
      </c>
      <c r="B543" s="92" t="s">
        <v>136</v>
      </c>
      <c r="C543" s="32">
        <v>47</v>
      </c>
      <c r="D543" s="386" t="s">
        <v>26</v>
      </c>
      <c r="E543" s="31">
        <v>17640.5</v>
      </c>
      <c r="F543" s="32">
        <f t="shared" si="14"/>
        <v>829103.5</v>
      </c>
    </row>
    <row r="544" spans="1:6" s="22" customFormat="1">
      <c r="A544" s="384"/>
      <c r="B544" s="388"/>
      <c r="C544" s="247"/>
      <c r="D544" s="67"/>
      <c r="E544" s="383"/>
      <c r="F544" s="32">
        <f t="shared" si="14"/>
        <v>0</v>
      </c>
    </row>
    <row r="545" spans="1:6" s="22" customFormat="1">
      <c r="A545" s="385">
        <v>6</v>
      </c>
      <c r="B545" s="389" t="s">
        <v>536</v>
      </c>
      <c r="C545" s="247"/>
      <c r="D545" s="67"/>
      <c r="E545" s="383"/>
      <c r="F545" s="32">
        <f t="shared" si="14"/>
        <v>0</v>
      </c>
    </row>
    <row r="546" spans="1:6" s="22" customFormat="1">
      <c r="A546" s="384">
        <v>6.1</v>
      </c>
      <c r="B546" s="92" t="s">
        <v>537</v>
      </c>
      <c r="C546" s="32">
        <v>30</v>
      </c>
      <c r="D546" s="386" t="s">
        <v>12</v>
      </c>
      <c r="E546" s="31">
        <v>5538.23</v>
      </c>
      <c r="F546" s="32">
        <f t="shared" si="14"/>
        <v>166146.9</v>
      </c>
    </row>
    <row r="547" spans="1:6" s="22" customFormat="1">
      <c r="A547" s="384">
        <v>6.2</v>
      </c>
      <c r="B547" s="92" t="s">
        <v>538</v>
      </c>
      <c r="C547" s="32">
        <v>19</v>
      </c>
      <c r="D547" s="386" t="s">
        <v>12</v>
      </c>
      <c r="E547" s="31">
        <v>3782.98</v>
      </c>
      <c r="F547" s="32">
        <f t="shared" si="14"/>
        <v>71876.62</v>
      </c>
    </row>
    <row r="548" spans="1:6" s="22" customFormat="1">
      <c r="A548" s="384">
        <v>6.3</v>
      </c>
      <c r="B548" s="92" t="s">
        <v>539</v>
      </c>
      <c r="C548" s="32">
        <v>126</v>
      </c>
      <c r="D548" s="386" t="s">
        <v>12</v>
      </c>
      <c r="E548" s="31">
        <v>2270.63</v>
      </c>
      <c r="F548" s="32">
        <f t="shared" si="14"/>
        <v>286099.38</v>
      </c>
    </row>
    <row r="549" spans="1:6" s="22" customFormat="1">
      <c r="A549" s="384">
        <v>6.4</v>
      </c>
      <c r="B549" s="92" t="s">
        <v>540</v>
      </c>
      <c r="C549" s="32">
        <v>18</v>
      </c>
      <c r="D549" s="386" t="s">
        <v>12</v>
      </c>
      <c r="E549" s="31">
        <v>1818.02</v>
      </c>
      <c r="F549" s="32">
        <f t="shared" si="14"/>
        <v>32724.36</v>
      </c>
    </row>
    <row r="550" spans="1:6" s="22" customFormat="1">
      <c r="A550" s="384">
        <v>6.5</v>
      </c>
      <c r="B550" s="92" t="s">
        <v>541</v>
      </c>
      <c r="C550" s="32">
        <v>21</v>
      </c>
      <c r="D550" s="386" t="s">
        <v>12</v>
      </c>
      <c r="E550" s="31">
        <v>2529.23</v>
      </c>
      <c r="F550" s="32">
        <f t="shared" si="14"/>
        <v>53113.83</v>
      </c>
    </row>
    <row r="551" spans="1:6" s="22" customFormat="1">
      <c r="A551" s="384"/>
      <c r="B551" s="388"/>
      <c r="C551" s="247"/>
      <c r="D551" s="67"/>
      <c r="E551" s="383"/>
      <c r="F551" s="32">
        <f t="shared" si="14"/>
        <v>0</v>
      </c>
    </row>
    <row r="552" spans="1:6" s="22" customFormat="1">
      <c r="A552" s="385">
        <v>7</v>
      </c>
      <c r="B552" s="184" t="s">
        <v>542</v>
      </c>
      <c r="C552" s="163"/>
      <c r="D552" s="92"/>
      <c r="E552" s="376"/>
      <c r="F552" s="32">
        <f t="shared" si="14"/>
        <v>0</v>
      </c>
    </row>
    <row r="553" spans="1:6" s="22" customFormat="1">
      <c r="A553" s="390">
        <v>7.1</v>
      </c>
      <c r="B553" s="176" t="s">
        <v>543</v>
      </c>
      <c r="C553" s="391">
        <v>4</v>
      </c>
      <c r="D553" s="186" t="s">
        <v>12</v>
      </c>
      <c r="E553" s="113">
        <v>194672.13</v>
      </c>
      <c r="F553" s="32">
        <f t="shared" si="14"/>
        <v>778688.52</v>
      </c>
    </row>
    <row r="554" spans="1:6" s="22" customFormat="1">
      <c r="A554" s="390"/>
      <c r="B554" s="392"/>
      <c r="C554" s="393"/>
      <c r="D554" s="186"/>
      <c r="E554" s="394"/>
      <c r="F554" s="32">
        <f t="shared" si="14"/>
        <v>0</v>
      </c>
    </row>
    <row r="555" spans="1:6" s="22" customFormat="1" ht="25.5">
      <c r="A555" s="385">
        <v>8</v>
      </c>
      <c r="B555" s="184" t="s">
        <v>544</v>
      </c>
      <c r="C555" s="163"/>
      <c r="D555" s="92"/>
      <c r="E555" s="376"/>
      <c r="F555" s="32">
        <f t="shared" si="14"/>
        <v>0</v>
      </c>
    </row>
    <row r="556" spans="1:6" s="22" customFormat="1" ht="52.5" customHeight="1">
      <c r="A556" s="384">
        <v>8.1</v>
      </c>
      <c r="B556" s="92" t="s">
        <v>140</v>
      </c>
      <c r="C556" s="247">
        <v>6</v>
      </c>
      <c r="D556" s="67" t="s">
        <v>12</v>
      </c>
      <c r="E556" s="31">
        <v>72372.91</v>
      </c>
      <c r="F556" s="32">
        <f t="shared" si="14"/>
        <v>434237.46</v>
      </c>
    </row>
    <row r="557" spans="1:6" s="22" customFormat="1" ht="52.5" customHeight="1">
      <c r="A557" s="384">
        <v>8.1999999999999993</v>
      </c>
      <c r="B557" s="92" t="s">
        <v>545</v>
      </c>
      <c r="C557" s="247">
        <v>4</v>
      </c>
      <c r="D557" s="67" t="s">
        <v>12</v>
      </c>
      <c r="E557" s="31">
        <v>106837.49</v>
      </c>
      <c r="F557" s="32">
        <f t="shared" si="14"/>
        <v>427349.96</v>
      </c>
    </row>
    <row r="558" spans="1:6" s="22" customFormat="1" ht="53.25" customHeight="1">
      <c r="A558" s="384">
        <v>8.3000000000000007</v>
      </c>
      <c r="B558" s="92" t="s">
        <v>546</v>
      </c>
      <c r="C558" s="247">
        <v>4</v>
      </c>
      <c r="D558" s="67" t="s">
        <v>12</v>
      </c>
      <c r="E558" s="31">
        <v>150425.73000000001</v>
      </c>
      <c r="F558" s="32">
        <f t="shared" si="14"/>
        <v>601702.92000000004</v>
      </c>
    </row>
    <row r="559" spans="1:6" s="22" customFormat="1" ht="52.5" customHeight="1">
      <c r="A559" s="390">
        <v>8.4</v>
      </c>
      <c r="B559" s="176" t="s">
        <v>547</v>
      </c>
      <c r="C559" s="393">
        <v>2</v>
      </c>
      <c r="D559" s="186" t="s">
        <v>12</v>
      </c>
      <c r="E559" s="31">
        <v>168912</v>
      </c>
      <c r="F559" s="32">
        <f t="shared" si="14"/>
        <v>337824</v>
      </c>
    </row>
    <row r="560" spans="1:6" s="22" customFormat="1" ht="54.75" customHeight="1">
      <c r="A560" s="384">
        <v>8.5</v>
      </c>
      <c r="B560" s="92" t="s">
        <v>548</v>
      </c>
      <c r="C560" s="247">
        <v>1</v>
      </c>
      <c r="D560" s="67" t="s">
        <v>12</v>
      </c>
      <c r="E560" s="31">
        <v>467018.46</v>
      </c>
      <c r="F560" s="32">
        <f t="shared" si="14"/>
        <v>467018.46</v>
      </c>
    </row>
    <row r="561" spans="1:6" s="22" customFormat="1" ht="38.25">
      <c r="A561" s="384">
        <v>8.6</v>
      </c>
      <c r="B561" s="92" t="s">
        <v>549</v>
      </c>
      <c r="C561" s="247">
        <v>1</v>
      </c>
      <c r="D561" s="67" t="s">
        <v>12</v>
      </c>
      <c r="E561" s="31">
        <v>116006.1</v>
      </c>
      <c r="F561" s="32">
        <f t="shared" si="14"/>
        <v>116006.1</v>
      </c>
    </row>
    <row r="562" spans="1:6" s="22" customFormat="1" ht="38.25">
      <c r="A562" s="384">
        <v>8.6999999999999993</v>
      </c>
      <c r="B562" s="92" t="s">
        <v>550</v>
      </c>
      <c r="C562" s="247">
        <v>5</v>
      </c>
      <c r="D562" s="67" t="s">
        <v>12</v>
      </c>
      <c r="E562" s="31">
        <v>124614.2</v>
      </c>
      <c r="F562" s="32">
        <f t="shared" si="14"/>
        <v>623071</v>
      </c>
    </row>
    <row r="563" spans="1:6" s="22" customFormat="1">
      <c r="A563" s="384">
        <v>8.8000000000000007</v>
      </c>
      <c r="B563" s="92" t="s">
        <v>551</v>
      </c>
      <c r="C563" s="247">
        <v>6</v>
      </c>
      <c r="D563" s="67" t="s">
        <v>12</v>
      </c>
      <c r="E563" s="31">
        <v>188849.98</v>
      </c>
      <c r="F563" s="32">
        <f t="shared" si="14"/>
        <v>1133099.8799999999</v>
      </c>
    </row>
    <row r="564" spans="1:6" s="22" customFormat="1">
      <c r="A564" s="384">
        <v>8.9</v>
      </c>
      <c r="B564" s="92" t="s">
        <v>144</v>
      </c>
      <c r="C564" s="247">
        <v>17</v>
      </c>
      <c r="D564" s="67" t="s">
        <v>12</v>
      </c>
      <c r="E564" s="31">
        <v>14758.28</v>
      </c>
      <c r="F564" s="32">
        <f t="shared" si="14"/>
        <v>250890.76</v>
      </c>
    </row>
    <row r="565" spans="1:6" s="22" customFormat="1">
      <c r="A565" s="395"/>
      <c r="B565" s="92"/>
      <c r="C565" s="94"/>
      <c r="D565" s="166"/>
      <c r="E565" s="396"/>
      <c r="F565" s="32">
        <f t="shared" si="14"/>
        <v>0</v>
      </c>
    </row>
    <row r="566" spans="1:6" s="22" customFormat="1">
      <c r="A566" s="397">
        <v>9</v>
      </c>
      <c r="B566" s="184" t="s">
        <v>552</v>
      </c>
      <c r="C566" s="41"/>
      <c r="D566" s="86"/>
      <c r="E566" s="42"/>
      <c r="F566" s="32">
        <f t="shared" si="14"/>
        <v>0</v>
      </c>
    </row>
    <row r="567" spans="1:6" s="22" customFormat="1" ht="15.75">
      <c r="A567" s="40">
        <v>9.1</v>
      </c>
      <c r="B567" s="398" t="s">
        <v>553</v>
      </c>
      <c r="C567" s="247">
        <v>1350</v>
      </c>
      <c r="D567" s="67" t="s">
        <v>12</v>
      </c>
      <c r="E567" s="31">
        <v>5858.02</v>
      </c>
      <c r="F567" s="32">
        <f t="shared" si="14"/>
        <v>7908327</v>
      </c>
    </row>
    <row r="568" spans="1:6" s="22" customFormat="1">
      <c r="A568" s="399">
        <v>9.1999999999999993</v>
      </c>
      <c r="B568" s="398" t="s">
        <v>554</v>
      </c>
      <c r="C568" s="247">
        <v>900</v>
      </c>
      <c r="D568" s="67" t="s">
        <v>12</v>
      </c>
      <c r="E568" s="31">
        <v>6046.59</v>
      </c>
      <c r="F568" s="32">
        <f t="shared" si="14"/>
        <v>5441931</v>
      </c>
    </row>
    <row r="569" spans="1:6" s="22" customFormat="1">
      <c r="A569" s="40"/>
      <c r="B569" s="86"/>
      <c r="C569" s="41"/>
      <c r="D569" s="86"/>
      <c r="E569" s="42"/>
      <c r="F569" s="32">
        <f t="shared" si="14"/>
        <v>0</v>
      </c>
    </row>
    <row r="570" spans="1:6" s="22" customFormat="1">
      <c r="A570" s="397">
        <v>10</v>
      </c>
      <c r="B570" s="231" t="s">
        <v>555</v>
      </c>
      <c r="C570" s="92"/>
      <c r="D570" s="92"/>
      <c r="E570" s="400"/>
      <c r="F570" s="32">
        <f t="shared" si="14"/>
        <v>0</v>
      </c>
    </row>
    <row r="571" spans="1:6" s="22" customFormat="1">
      <c r="A571" s="399">
        <v>10.1</v>
      </c>
      <c r="B571" s="92" t="s">
        <v>443</v>
      </c>
      <c r="C571" s="85">
        <v>918.93</v>
      </c>
      <c r="D571" s="29" t="s">
        <v>89</v>
      </c>
      <c r="E571" s="31">
        <v>193.45</v>
      </c>
      <c r="F571" s="32">
        <f t="shared" si="14"/>
        <v>177767.01</v>
      </c>
    </row>
    <row r="572" spans="1:6" s="22" customFormat="1">
      <c r="A572" s="401">
        <v>10.199999999999999</v>
      </c>
      <c r="B572" s="92" t="s">
        <v>445</v>
      </c>
      <c r="C572" s="85">
        <v>410.7</v>
      </c>
      <c r="D572" s="29" t="s">
        <v>89</v>
      </c>
      <c r="E572" s="31">
        <v>193.45</v>
      </c>
      <c r="F572" s="32">
        <f t="shared" si="14"/>
        <v>79449.919999999998</v>
      </c>
    </row>
    <row r="573" spans="1:6" s="22" customFormat="1">
      <c r="A573" s="401">
        <v>10.3</v>
      </c>
      <c r="B573" s="92" t="s">
        <v>447</v>
      </c>
      <c r="C573" s="85">
        <v>3744.69</v>
      </c>
      <c r="D573" s="29" t="s">
        <v>89</v>
      </c>
      <c r="E573" s="31">
        <v>193.45</v>
      </c>
      <c r="F573" s="32">
        <f t="shared" si="14"/>
        <v>724410.28</v>
      </c>
    </row>
    <row r="574" spans="1:6" s="22" customFormat="1">
      <c r="A574" s="399">
        <v>11.1</v>
      </c>
      <c r="B574" s="92" t="s">
        <v>449</v>
      </c>
      <c r="C574" s="85">
        <v>14140</v>
      </c>
      <c r="D574" s="29" t="s">
        <v>89</v>
      </c>
      <c r="E574" s="31">
        <v>193.45</v>
      </c>
      <c r="F574" s="32">
        <f t="shared" si="14"/>
        <v>2735383</v>
      </c>
    </row>
    <row r="575" spans="1:6" s="22" customFormat="1">
      <c r="A575" s="402">
        <v>10.4</v>
      </c>
      <c r="B575" s="176" t="s">
        <v>451</v>
      </c>
      <c r="C575" s="134">
        <v>12358.34</v>
      </c>
      <c r="D575" s="403" t="s">
        <v>89</v>
      </c>
      <c r="E575" s="113">
        <v>193.45</v>
      </c>
      <c r="F575" s="32">
        <f t="shared" si="14"/>
        <v>2390720.87</v>
      </c>
    </row>
    <row r="576" spans="1:6" s="22" customFormat="1">
      <c r="A576" s="404"/>
      <c r="B576" s="92"/>
      <c r="C576" s="85"/>
      <c r="D576" s="405"/>
      <c r="E576" s="406"/>
      <c r="F576" s="32">
        <f t="shared" si="14"/>
        <v>0</v>
      </c>
    </row>
    <row r="577" spans="1:6" s="22" customFormat="1">
      <c r="A577" s="407">
        <v>11</v>
      </c>
      <c r="B577" s="231" t="s">
        <v>154</v>
      </c>
      <c r="C577" s="85"/>
      <c r="D577" s="405"/>
      <c r="E577" s="406"/>
      <c r="F577" s="32">
        <f t="shared" si="14"/>
        <v>0</v>
      </c>
    </row>
    <row r="578" spans="1:6" s="22" customFormat="1" ht="38.25">
      <c r="A578" s="256">
        <v>11.1</v>
      </c>
      <c r="B578" s="176" t="s">
        <v>556</v>
      </c>
      <c r="C578" s="408">
        <v>31572.66</v>
      </c>
      <c r="D578" s="403" t="s">
        <v>89</v>
      </c>
      <c r="E578" s="113">
        <v>24.08</v>
      </c>
      <c r="F578" s="32">
        <f t="shared" si="14"/>
        <v>760269.65</v>
      </c>
    </row>
    <row r="579" spans="1:6" s="22" customFormat="1">
      <c r="A579" s="409"/>
      <c r="B579" s="92"/>
      <c r="C579" s="209"/>
      <c r="D579" s="405"/>
      <c r="E579" s="410"/>
      <c r="F579" s="32">
        <f t="shared" si="14"/>
        <v>0</v>
      </c>
    </row>
    <row r="580" spans="1:6" s="22" customFormat="1" ht="25.5">
      <c r="A580" s="411">
        <v>12</v>
      </c>
      <c r="B580" s="92" t="s">
        <v>557</v>
      </c>
      <c r="C580" s="247">
        <v>31572.66</v>
      </c>
      <c r="D580" s="411" t="s">
        <v>89</v>
      </c>
      <c r="E580" s="31">
        <v>41.81</v>
      </c>
      <c r="F580" s="32">
        <f t="shared" si="14"/>
        <v>1320052.9099999999</v>
      </c>
    </row>
    <row r="581" spans="1:6" s="39" customFormat="1">
      <c r="A581" s="412"/>
      <c r="B581" s="413" t="s">
        <v>558</v>
      </c>
      <c r="C581" s="414"/>
      <c r="D581" s="412"/>
      <c r="E581" s="415"/>
      <c r="F581" s="416">
        <f>SUM(F473:F580)</f>
        <v>130633870.53000002</v>
      </c>
    </row>
    <row r="582" spans="1:6" s="22" customFormat="1">
      <c r="A582" s="411"/>
      <c r="B582" s="92"/>
      <c r="C582" s="247"/>
      <c r="D582" s="411"/>
      <c r="E582" s="417"/>
      <c r="F582" s="32"/>
    </row>
    <row r="583" spans="1:6" s="22" customFormat="1">
      <c r="A583" s="304" t="s">
        <v>559</v>
      </c>
      <c r="B583" s="231" t="s">
        <v>560</v>
      </c>
      <c r="C583" s="247"/>
      <c r="D583" s="411"/>
      <c r="E583" s="417"/>
      <c r="F583" s="32"/>
    </row>
    <row r="584" spans="1:6" s="22" customFormat="1" ht="38.25" customHeight="1">
      <c r="A584" s="29">
        <v>1</v>
      </c>
      <c r="B584" s="92" t="s">
        <v>561</v>
      </c>
      <c r="C584" s="85">
        <v>6</v>
      </c>
      <c r="D584" s="131" t="s">
        <v>12</v>
      </c>
      <c r="E584" s="31">
        <v>49623.360000000001</v>
      </c>
      <c r="F584" s="32">
        <f t="shared" ref="F584:F585" si="15">ROUND(C584*E584,2)</f>
        <v>297740.15999999997</v>
      </c>
    </row>
    <row r="585" spans="1:6" s="22" customFormat="1" ht="25.5">
      <c r="A585" s="29">
        <v>2</v>
      </c>
      <c r="B585" s="92" t="s">
        <v>562</v>
      </c>
      <c r="C585" s="418">
        <v>12</v>
      </c>
      <c r="D585" s="131" t="s">
        <v>563</v>
      </c>
      <c r="E585" s="31">
        <v>412771.09</v>
      </c>
      <c r="F585" s="32">
        <f t="shared" si="15"/>
        <v>4953253.08</v>
      </c>
    </row>
    <row r="586" spans="1:6" s="39" customFormat="1">
      <c r="A586" s="412"/>
      <c r="B586" s="413" t="s">
        <v>564</v>
      </c>
      <c r="C586" s="414"/>
      <c r="D586" s="412"/>
      <c r="E586" s="419"/>
      <c r="F586" s="420">
        <f>SUM(F583:F585)</f>
        <v>5250993.24</v>
      </c>
    </row>
    <row r="587" spans="1:6" s="22" customFormat="1">
      <c r="A587" s="29"/>
      <c r="B587" s="92"/>
      <c r="C587" s="85"/>
      <c r="D587" s="131"/>
      <c r="E587" s="85"/>
      <c r="F587" s="421"/>
    </row>
    <row r="588" spans="1:6" s="39" customFormat="1">
      <c r="A588" s="422"/>
      <c r="B588" s="423" t="s">
        <v>565</v>
      </c>
      <c r="C588" s="424"/>
      <c r="D588" s="425"/>
      <c r="E588" s="426"/>
      <c r="F588" s="427">
        <f>+F586+F581+F471+F432+F367+F304+F197+F171+F114+F65+F40+F17</f>
        <v>216996299.48999995</v>
      </c>
    </row>
    <row r="589" spans="1:6" s="39" customFormat="1">
      <c r="A589" s="412"/>
      <c r="B589" s="428" t="s">
        <v>565</v>
      </c>
      <c r="C589" s="429"/>
      <c r="D589" s="429"/>
      <c r="E589" s="430"/>
      <c r="F589" s="431">
        <f>+F588</f>
        <v>216996299.48999995</v>
      </c>
    </row>
    <row r="590" spans="1:6" s="22" customFormat="1">
      <c r="A590" s="411"/>
      <c r="B590" s="304"/>
      <c r="C590" s="247"/>
      <c r="D590" s="92"/>
      <c r="E590" s="432"/>
      <c r="F590" s="433"/>
    </row>
    <row r="591" spans="1:6" s="22" customFormat="1">
      <c r="A591" s="411"/>
      <c r="B591" s="434" t="s">
        <v>566</v>
      </c>
      <c r="C591" s="247"/>
      <c r="D591" s="92"/>
      <c r="E591" s="432"/>
      <c r="F591" s="433"/>
    </row>
    <row r="592" spans="1:6" s="22" customFormat="1">
      <c r="A592" s="411"/>
      <c r="B592" s="435" t="s">
        <v>567</v>
      </c>
      <c r="C592" s="436">
        <v>0.04</v>
      </c>
      <c r="D592" s="92"/>
      <c r="E592" s="432"/>
      <c r="F592" s="433">
        <f>ROUND($F$589*C592,2)</f>
        <v>8679851.9800000004</v>
      </c>
    </row>
    <row r="593" spans="1:7" s="22" customFormat="1">
      <c r="A593" s="411"/>
      <c r="B593" s="435" t="s">
        <v>568</v>
      </c>
      <c r="C593" s="436">
        <v>0.1</v>
      </c>
      <c r="D593" s="437"/>
      <c r="E593" s="432"/>
      <c r="F593" s="433">
        <f t="shared" ref="F593:F603" si="16">ROUND($F$589*C593,2)</f>
        <v>21699629.949999999</v>
      </c>
    </row>
    <row r="594" spans="1:7" s="22" customFormat="1">
      <c r="A594" s="411"/>
      <c r="B594" s="435" t="s">
        <v>569</v>
      </c>
      <c r="C594" s="436">
        <v>0.04</v>
      </c>
      <c r="D594" s="437"/>
      <c r="E594" s="432"/>
      <c r="F594" s="433">
        <f t="shared" si="16"/>
        <v>8679851.9800000004</v>
      </c>
    </row>
    <row r="595" spans="1:7" s="22" customFormat="1">
      <c r="A595" s="411"/>
      <c r="B595" s="435" t="s">
        <v>570</v>
      </c>
      <c r="C595" s="436">
        <v>0.05</v>
      </c>
      <c r="D595" s="437"/>
      <c r="E595" s="432"/>
      <c r="F595" s="433">
        <f t="shared" si="16"/>
        <v>10849814.970000001</v>
      </c>
    </row>
    <row r="596" spans="1:7" s="22" customFormat="1">
      <c r="A596" s="411"/>
      <c r="B596" s="435" t="s">
        <v>571</v>
      </c>
      <c r="C596" s="436">
        <v>0.05</v>
      </c>
      <c r="D596" s="437"/>
      <c r="E596" s="432"/>
      <c r="F596" s="433">
        <f t="shared" si="16"/>
        <v>10849814.970000001</v>
      </c>
    </row>
    <row r="597" spans="1:7" s="22" customFormat="1">
      <c r="A597" s="411"/>
      <c r="B597" s="435" t="s">
        <v>572</v>
      </c>
      <c r="C597" s="436">
        <v>0.04</v>
      </c>
      <c r="D597" s="437"/>
      <c r="E597" s="432"/>
      <c r="F597" s="433">
        <f t="shared" si="16"/>
        <v>8679851.9800000004</v>
      </c>
    </row>
    <row r="598" spans="1:7" s="22" customFormat="1">
      <c r="A598" s="411"/>
      <c r="B598" s="435" t="s">
        <v>573</v>
      </c>
      <c r="C598" s="436">
        <v>0.01</v>
      </c>
      <c r="D598" s="437"/>
      <c r="E598" s="432"/>
      <c r="F598" s="433">
        <f t="shared" si="16"/>
        <v>2169962.9900000002</v>
      </c>
    </row>
    <row r="599" spans="1:7" s="22" customFormat="1" ht="25.5">
      <c r="A599" s="411"/>
      <c r="B599" s="435" t="s">
        <v>574</v>
      </c>
      <c r="C599" s="436">
        <v>0.03</v>
      </c>
      <c r="D599" s="437"/>
      <c r="E599" s="432"/>
      <c r="F599" s="433">
        <f t="shared" si="16"/>
        <v>6509888.9800000004</v>
      </c>
    </row>
    <row r="600" spans="1:7" s="22" customFormat="1">
      <c r="A600" s="411"/>
      <c r="B600" s="438" t="s">
        <v>575</v>
      </c>
      <c r="C600" s="439">
        <v>1E-3</v>
      </c>
      <c r="D600" s="440"/>
      <c r="E600" s="441"/>
      <c r="F600" s="433">
        <f t="shared" si="16"/>
        <v>216996.3</v>
      </c>
    </row>
    <row r="601" spans="1:7" s="22" customFormat="1">
      <c r="A601" s="411"/>
      <c r="B601" s="442" t="s">
        <v>576</v>
      </c>
      <c r="C601" s="443">
        <v>0.18</v>
      </c>
      <c r="D601" s="444"/>
      <c r="E601" s="441"/>
      <c r="F601" s="433">
        <f>ROUND($F$593*C601,2)</f>
        <v>3905933.39</v>
      </c>
    </row>
    <row r="602" spans="1:7" s="22" customFormat="1">
      <c r="A602" s="445"/>
      <c r="B602" s="446" t="s">
        <v>577</v>
      </c>
      <c r="C602" s="447">
        <v>0.1</v>
      </c>
      <c r="D602" s="448"/>
      <c r="E602" s="449"/>
      <c r="F602" s="433">
        <f t="shared" si="16"/>
        <v>21699629.949999999</v>
      </c>
    </row>
    <row r="603" spans="1:7" s="22" customFormat="1">
      <c r="A603" s="445"/>
      <c r="B603" s="435" t="s">
        <v>578</v>
      </c>
      <c r="C603" s="436">
        <v>0.05</v>
      </c>
      <c r="D603" s="444"/>
      <c r="E603" s="441"/>
      <c r="F603" s="433">
        <f t="shared" si="16"/>
        <v>10849814.970000001</v>
      </c>
    </row>
    <row r="604" spans="1:7" s="22" customFormat="1">
      <c r="A604" s="411"/>
      <c r="B604" s="434" t="s">
        <v>579</v>
      </c>
      <c r="C604" s="437"/>
      <c r="D604" s="437"/>
      <c r="E604" s="432"/>
      <c r="F604" s="450">
        <f>SUM(F592:F603)</f>
        <v>114791042.41</v>
      </c>
      <c r="G604" s="451">
        <f>+F604/F589</f>
        <v>0.52899999990686486</v>
      </c>
    </row>
    <row r="605" spans="1:7" s="22" customFormat="1">
      <c r="A605" s="411"/>
      <c r="B605" s="434"/>
      <c r="C605" s="437"/>
      <c r="D605" s="437"/>
      <c r="E605" s="432"/>
      <c r="F605" s="452"/>
    </row>
    <row r="606" spans="1:7" s="22" customFormat="1">
      <c r="A606" s="29"/>
      <c r="B606" s="434" t="s">
        <v>580</v>
      </c>
      <c r="C606" s="131"/>
      <c r="D606" s="131"/>
      <c r="E606" s="441"/>
      <c r="F606" s="453">
        <f>+F604+F589</f>
        <v>331787341.89999998</v>
      </c>
    </row>
    <row r="607" spans="1:7" s="22" customFormat="1">
      <c r="A607" s="29"/>
      <c r="B607" s="434"/>
      <c r="C607" s="131"/>
      <c r="D607" s="131"/>
      <c r="E607" s="441"/>
      <c r="F607" s="453"/>
    </row>
    <row r="608" spans="1:7" s="22" customFormat="1">
      <c r="A608" s="278"/>
      <c r="B608" s="454" t="s">
        <v>581</v>
      </c>
      <c r="C608" s="135"/>
      <c r="D608" s="135"/>
      <c r="E608" s="455"/>
      <c r="F608" s="456">
        <f>+F606</f>
        <v>331787341.89999998</v>
      </c>
    </row>
    <row r="609" spans="1:6">
      <c r="A609" s="457"/>
      <c r="B609" s="458"/>
      <c r="C609" s="459"/>
      <c r="D609" s="459"/>
      <c r="E609" s="7"/>
      <c r="F609" s="460"/>
    </row>
    <row r="610" spans="1:6">
      <c r="A610" s="457"/>
      <c r="B610" s="458"/>
      <c r="C610" s="459"/>
      <c r="D610" s="459"/>
      <c r="E610" s="7"/>
      <c r="F610" s="460"/>
    </row>
    <row r="611" spans="1:6">
      <c r="A611" s="462"/>
      <c r="B611" s="463"/>
      <c r="C611" s="464"/>
      <c r="D611" s="463"/>
      <c r="E611" s="465"/>
      <c r="F611" s="464"/>
    </row>
    <row r="612" spans="1:6">
      <c r="A612" s="462"/>
      <c r="B612" s="463"/>
      <c r="C612" s="466"/>
      <c r="D612" s="466"/>
      <c r="E612" s="466"/>
      <c r="F612" s="466"/>
    </row>
    <row r="613" spans="1:6">
      <c r="A613" s="462"/>
      <c r="B613" s="467"/>
      <c r="C613" s="466"/>
      <c r="D613" s="466"/>
      <c r="E613" s="466"/>
      <c r="F613" s="466"/>
    </row>
  </sheetData>
  <mergeCells count="6">
    <mergeCell ref="B10:E10"/>
    <mergeCell ref="A1:F1"/>
    <mergeCell ref="A2:F2"/>
    <mergeCell ref="A3:F3"/>
    <mergeCell ref="A4:F4"/>
    <mergeCell ref="A7:F7"/>
  </mergeCells>
  <printOptions horizontalCentered="1"/>
  <pageMargins left="0.23622047244094491" right="0.23622047244094491" top="0.39370078740157483" bottom="0.62992125984251968" header="0.19685039370078741" footer="0.19685039370078741"/>
  <pageSetup scale="94" fitToHeight="0" orientation="portrait" r:id="rId1"/>
  <headerFooter>
    <oddFooter>&amp;LSANESTO MG INGENIERIA SRL&amp;C&amp;P/&amp;N&amp;R&amp;A</oddFooter>
  </headerFooter>
  <rowBreaks count="15" manualBreakCount="15">
    <brk id="40" max="5" man="1"/>
    <brk id="65" max="5" man="1"/>
    <brk id="92" max="5" man="1"/>
    <brk id="123" max="5" man="1"/>
    <brk id="158" max="5" man="1"/>
    <brk id="191" max="5" man="1"/>
    <brk id="276" max="5" man="1"/>
    <brk id="310" max="5" man="1"/>
    <brk id="347" max="5" man="1"/>
    <brk id="385" max="5" man="1"/>
    <brk id="432" max="5" man="1"/>
    <brk id="471" max="5" man="1"/>
    <brk id="516" max="5" man="1"/>
    <brk id="553" max="5" man="1"/>
    <brk id="5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vt:lpstr>
      <vt:lpstr>PRESUPUESTO!Área_de_impresión</vt:lpstr>
      <vt:lpstr>PRESUPUESTO!Títulos_a_imprimir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Taveras</dc:creator>
  <cp:lastModifiedBy>Franklin Xavier Morillo Duluc</cp:lastModifiedBy>
  <dcterms:created xsi:type="dcterms:W3CDTF">2023-01-26T16:10:54Z</dcterms:created>
  <dcterms:modified xsi:type="dcterms:W3CDTF">2023-06-02T15:12:55Z</dcterms:modified>
</cp:coreProperties>
</file>