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6\Hato Mayor\2022\046-2022\"/>
    </mc:Choice>
  </mc:AlternateContent>
  <bookViews>
    <workbookView xWindow="0" yWindow="0" windowWidth="28800" windowHeight="11580"/>
  </bookViews>
  <sheets>
    <sheet name="Hoja1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#N/A</definedName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ZC1">#N/A</definedName>
    <definedName name="_______ZE1">#N/A</definedName>
    <definedName name="_______ZE2">#N/A</definedName>
    <definedName name="_______ZE3">#N/A</definedName>
    <definedName name="_______ZE4">#N/A</definedName>
    <definedName name="_______ZE5">#N/A</definedName>
    <definedName name="_______ZE6">#N/A</definedName>
    <definedName name="_____F">#N/A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[2]M.O.!#REF!</definedName>
    <definedName name="AC38G40">'[3]LISTADO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[4]INS!#REF!</definedName>
    <definedName name="ACUEDUCTO_8">#REF!</definedName>
    <definedName name="ADA">'[5]CUB-10181-3(Rescision)'!#REF!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[6]PRESUPUESTO!$C$4</definedName>
    <definedName name="ana_6">#REF!</definedName>
    <definedName name="analiis">[7]M.O.!#REF!</definedName>
    <definedName name="analisis">#REF!</definedName>
    <definedName name="ANALISSSSS">#N/A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#N/A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#N/A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_pisos">#REF!</definedName>
    <definedName name="BVNBVNBV">#N/A</definedName>
    <definedName name="BVNBVNBV_6">#REF!</definedName>
    <definedName name="C._ADICIONAL">#N/A</definedName>
    <definedName name="C._ADICIONAL_6">NA()</definedName>
    <definedName name="caballeteasbecto">[10]precios!#REF!</definedName>
    <definedName name="caballeteasbecto_8">#REF!</definedName>
    <definedName name="caballeteasbeto">[10]precios!#REF!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[7]M.O.!#REF!</definedName>
    <definedName name="CARCOLAMARRE">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>#REF!</definedName>
    <definedName name="CASBESTO">#REF!</definedName>
    <definedName name="CASBESTO_6">#REF!</definedName>
    <definedName name="CASBESTO_8">#REF!</definedName>
    <definedName name="CBLOCK10">#REF!</definedName>
    <definedName name="CBLOCK10_6">#REF!</definedName>
    <definedName name="CBLOCK10_8">#REF!</definedName>
    <definedName name="cell">'[11]LISTADO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erop">#N/A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#N/A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[8]ADDENDA!#REF!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#N/A</definedName>
    <definedName name="FSDFS_6">#REF!</definedName>
    <definedName name="FUNCION">#N/A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[2]M.O.!#REF!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'[12]HORM.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">[4]INS!#REF!</definedName>
    <definedName name="ilma">[7]M.O.!#REF!</definedName>
    <definedName name="impresion_2">[13]Directos!#REF!</definedName>
    <definedName name="Imprimir_área_IM">[6]PRESUPUESTO!$A$1763:$L$1796</definedName>
    <definedName name="Imprimir_área_IM_6">#REF!</definedName>
    <definedName name="ingeniera">#N/A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_HORMIGON_124">[14]HORM_MOR!$A$7:$D$7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eza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>[15]Insumos!#REF!</definedName>
    <definedName name="NADA_6">#REF!</definedName>
    <definedName name="NADA_8">#REF!</definedName>
    <definedName name="NINGUNA">[15]Insumos!#REF!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">[4]INS!#REF!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[12]SALARIOS!$C$10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[16]peso!#REF!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>#REF!</definedName>
    <definedName name="PEONCARP_6">#REF!</definedName>
    <definedName name="PEONCARP_8">#REF!</definedName>
    <definedName name="PERFIL_CUADRADO_34">[9]INSU!$B$91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[12]INS!$D$770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#REF!</definedName>
    <definedName name="PLIGADORA2_6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[10]precios!#REF!</definedName>
    <definedName name="pmadera2162_8">#REF!</definedName>
    <definedName name="po">[17]PRESUPUESTO!$O$9:$O$236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modificado">#REF!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#REF!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[19]INS!#REF!</definedName>
    <definedName name="QQQ">[2]M.O.!#REF!</definedName>
    <definedName name="QQQQ">#REF!</definedName>
    <definedName name="QQQQQ">#REF!</definedName>
    <definedName name="qw">[17]PRESUPUESTO!$M$10:$AH$731</definedName>
    <definedName name="qwe">[6]PRESUPUESTO!$D$133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>#REF!</definedName>
    <definedName name="s">#REF!</definedName>
    <definedName name="SALARIO">#REF!</definedName>
    <definedName name="SALIDA">#N/A</definedName>
    <definedName name="SALIDA_6">NA()</definedName>
    <definedName name="SDSDFSDFSDF">#N/A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SSSSSS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[21]MO!$B$11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[19]INS!$D$561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9" i="8" l="1"/>
  <c r="F391" i="8"/>
  <c r="F389" i="8"/>
  <c r="F392" i="8" s="1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5" i="8"/>
  <c r="F364" i="8"/>
  <c r="F363" i="8"/>
  <c r="F362" i="8"/>
  <c r="F360" i="8"/>
  <c r="F359" i="8"/>
  <c r="F358" i="8"/>
  <c r="F356" i="8"/>
  <c r="F354" i="8"/>
  <c r="F353" i="8"/>
  <c r="F352" i="8"/>
  <c r="F351" i="8"/>
  <c r="F350" i="8"/>
  <c r="F349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317" i="8" s="1"/>
  <c r="F299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3" i="8"/>
  <c r="F262" i="8"/>
  <c r="F261" i="8"/>
  <c r="F260" i="8"/>
  <c r="F259" i="8"/>
  <c r="F264" i="8" s="1"/>
  <c r="F258" i="8"/>
  <c r="F257" i="8"/>
  <c r="F256" i="8"/>
  <c r="F255" i="8"/>
  <c r="F254" i="8"/>
  <c r="F253" i="8"/>
  <c r="F252" i="8"/>
  <c r="F251" i="8"/>
  <c r="F250" i="8"/>
  <c r="F249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348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88" i="8"/>
  <c r="F47" i="8"/>
  <c r="F248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4" i="8"/>
  <c r="F23" i="8"/>
  <c r="F22" i="8"/>
  <c r="F21" i="8"/>
  <c r="F20" i="8"/>
  <c r="F19" i="8"/>
  <c r="F18" i="8"/>
  <c r="F366" i="8"/>
  <c r="F14" i="8"/>
  <c r="F13" i="8"/>
  <c r="F12" i="8"/>
  <c r="F247" i="8" l="1"/>
  <c r="F46" i="8"/>
  <c r="F136" i="8"/>
  <c r="F318" i="8"/>
  <c r="F361" i="8"/>
  <c r="F17" i="8"/>
  <c r="F71" i="8"/>
  <c r="F367" i="8"/>
  <c r="F386" i="8" s="1"/>
  <c r="F45" i="8"/>
  <c r="F137" i="8" l="1"/>
  <c r="F139" i="8" l="1"/>
  <c r="F138" i="8"/>
  <c r="F295" i="8" s="1"/>
  <c r="F394" i="8" s="1"/>
  <c r="F408" i="8" l="1"/>
  <c r="F404" i="8"/>
  <c r="F400" i="8"/>
  <c r="F395" i="8"/>
  <c r="F407" i="8"/>
  <c r="F403" i="8"/>
  <c r="F399" i="8"/>
  <c r="F406" i="8"/>
  <c r="F402" i="8"/>
  <c r="F398" i="8"/>
  <c r="F401" i="8"/>
  <c r="F397" i="8"/>
  <c r="F405" i="8" l="1"/>
  <c r="F410" i="8" s="1"/>
  <c r="F412" i="8" s="1"/>
</calcChain>
</file>

<file path=xl/sharedStrings.xml><?xml version="1.0" encoding="utf-8"?>
<sst xmlns="http://schemas.openxmlformats.org/spreadsheetml/2006/main" count="611" uniqueCount="357">
  <si>
    <t xml:space="preserve">Ubicación: PROVINCIA HATO MAYOR </t>
  </si>
  <si>
    <t>Zona:VI</t>
  </si>
  <si>
    <t>A</t>
  </si>
  <si>
    <t>I</t>
  </si>
  <si>
    <t>ACONDICIONAMIENTO DE CAMINO DE ACCESO (L=164.00 M, A=4.0M)</t>
  </si>
  <si>
    <t xml:space="preserve">MOVIMIENTO DE TIERRA </t>
  </si>
  <si>
    <t>Corte de material no clasificado c/equipo</t>
  </si>
  <si>
    <t>M³N</t>
  </si>
  <si>
    <t>M³C</t>
  </si>
  <si>
    <t>M³</t>
  </si>
  <si>
    <t>Conformación de cuneta</t>
  </si>
  <si>
    <t>M</t>
  </si>
  <si>
    <t>M³E</t>
  </si>
  <si>
    <t>Demolición de escalera existente</t>
  </si>
  <si>
    <t>Dia</t>
  </si>
  <si>
    <t>Bote con camión distancia aproximada= 5 km</t>
  </si>
  <si>
    <t>Viaje</t>
  </si>
  <si>
    <t>MOVIMIENTO DE TIERRA</t>
  </si>
  <si>
    <t>Zapata de columna Z1 - 2.33 qq/m³</t>
  </si>
  <si>
    <t>Zapata de columna Z2 - 2.21 qq/m³</t>
  </si>
  <si>
    <t>Zapata de muro - 2.82 qq/m³</t>
  </si>
  <si>
    <t>Muro - 2.82 qq/m³</t>
  </si>
  <si>
    <t>Barandas H.G. 1 ½''</t>
  </si>
  <si>
    <t>TERMINACIÓN DE SUPERFICIE</t>
  </si>
  <si>
    <t>Pañete interior</t>
  </si>
  <si>
    <t>M²</t>
  </si>
  <si>
    <t>Pañete exterior</t>
  </si>
  <si>
    <t>Pañete techo</t>
  </si>
  <si>
    <t>Fino techo</t>
  </si>
  <si>
    <t xml:space="preserve">Cantos </t>
  </si>
  <si>
    <t>Antepecho</t>
  </si>
  <si>
    <t>II</t>
  </si>
  <si>
    <t xml:space="preserve">REGISTRO ENTRADA A LA PLANTA  P/VALVULAS Ø16"  EXISTENTE </t>
  </si>
  <si>
    <t>PRELIMINARES</t>
  </si>
  <si>
    <t>PA</t>
  </si>
  <si>
    <t>Desmonte de válvula Ø16" existente</t>
  </si>
  <si>
    <t>Ud</t>
  </si>
  <si>
    <t xml:space="preserve">REPLANTEO </t>
  </si>
  <si>
    <t>Excavación material no clasificado c/equipo</t>
  </si>
  <si>
    <t>Relleno compactado c/compactador mecánico en capas de 0.20 m</t>
  </si>
  <si>
    <t>Cantos</t>
  </si>
  <si>
    <t>Válvula de compuerta Ø16" existente</t>
  </si>
  <si>
    <t>III</t>
  </si>
  <si>
    <t>CANAL DE ENTRADA PARSHALL</t>
  </si>
  <si>
    <t>TERMINACION SUPERFICIE;</t>
  </si>
  <si>
    <t>Fino losa de fondo pulido</t>
  </si>
  <si>
    <t>Pañete interior pulido</t>
  </si>
  <si>
    <t xml:space="preserve">Tubería Ø16" Acero SCH-30 c/protección anticorrosiva </t>
  </si>
  <si>
    <t>Codo 16" x 45º Acero SCH-30 c/protección anticorrosiva</t>
  </si>
  <si>
    <t>Mano de obra</t>
  </si>
  <si>
    <t>COMPUERTA ACERO INOXIDABLE ENTRADA A FLOCURADORES</t>
  </si>
  <si>
    <t>CELDAS DE FLOCURADORES</t>
  </si>
  <si>
    <t>Hormigón armado 0.38 - 2.23 qq/m³</t>
  </si>
  <si>
    <t>Compuerta de Ø8"</t>
  </si>
  <si>
    <t>Registro para válvulas</t>
  </si>
  <si>
    <t>SUMINISTRO E INSTALACIÒN EN SEDIMENTADORES</t>
  </si>
  <si>
    <t>Demolición de muro para tubería Ø16" (0.70 x 0.50), e=0.20 (4ud), (incluye bote y pañete)</t>
  </si>
  <si>
    <t>Suministro y colocación de canaleta en tola de 1/4" acero inoxidable para recolección de agua sedimentada</t>
  </si>
  <si>
    <t>Desmonte de válvulas existente ø12"</t>
  </si>
  <si>
    <t>Registro para válvula Ø12"</t>
  </si>
  <si>
    <t>FILTROS:</t>
  </si>
  <si>
    <t>Suministro e instalación compuerta acero inoxidable salida filtro  (0.60x0.80) m, eje ø½", l= 4.20m, y volanta</t>
  </si>
  <si>
    <t>SUMINISTRO Y COLOCACIÓN DE:</t>
  </si>
  <si>
    <t>Arena (t10=0.47-0.65 mm, cu=1.50-1.70, ts=1.41 mm,ti=0,425 mm, γ= 2,600 kg/m3, ce=0.80, espesor lecho=0.60 m</t>
  </si>
  <si>
    <t>Capa torpedo e=0.10 m + 10% reacomodo</t>
  </si>
  <si>
    <t>Grava 1½"@2½"</t>
  </si>
  <si>
    <t>Grava ¾"@1.5"</t>
  </si>
  <si>
    <t>Grava ¼"@¾"</t>
  </si>
  <si>
    <t>Grava ⅛"@¼"</t>
  </si>
  <si>
    <t>Envasado de finos</t>
  </si>
  <si>
    <t xml:space="preserve">COLOCACIÓN MATERIAL DE FILTRO </t>
  </si>
  <si>
    <t>IV</t>
  </si>
  <si>
    <t>PORTAJE</t>
  </si>
  <si>
    <t>Puerta doble de tola 1/4" (2.70 x 2.00) M</t>
  </si>
  <si>
    <t>TRABAJOS DE ADECUACIÓN</t>
  </si>
  <si>
    <t>Reabilitacion a escalera helicoida,  (incluye huellas, barranda y pintura)</t>
  </si>
  <si>
    <t xml:space="preserve">BAÑO </t>
  </si>
  <si>
    <t>Inodoro</t>
  </si>
  <si>
    <t>Lavamano</t>
  </si>
  <si>
    <t>Ducha</t>
  </si>
  <si>
    <t>Barra para cortina</t>
  </si>
  <si>
    <t>desagüe de piso</t>
  </si>
  <si>
    <t>desagüe de bañera</t>
  </si>
  <si>
    <t xml:space="preserve">Mano de obra instalación </t>
  </si>
  <si>
    <t>Limpieza general</t>
  </si>
  <si>
    <t>Impermeabilizante de techo con lona asfaltica 3mm</t>
  </si>
  <si>
    <t xml:space="preserve">Pintura acrílica en techo </t>
  </si>
  <si>
    <t>Pulido de piso</t>
  </si>
  <si>
    <t>EQUIPOS DE LABORATORIO</t>
  </si>
  <si>
    <t>Turbidimetro nefelometrico hach  modelo 2100 p.</t>
  </si>
  <si>
    <t>Equipo de prueba de jarras pb-900 (programable) (cubicar c/factura)</t>
  </si>
  <si>
    <t>Balanza de semipresion de 2610 grs. m. ohaus</t>
  </si>
  <si>
    <t>Comparador de cloro libre y combinado</t>
  </si>
  <si>
    <t>Termómetro de vidrio de 20 @ 110 · c</t>
  </si>
  <si>
    <t xml:space="preserve">Jarra 2000 ml cuadrada marca pyrex </t>
  </si>
  <si>
    <t>Matraz aforado de 100 ml vidrio</t>
  </si>
  <si>
    <t>Manómetro manual</t>
  </si>
  <si>
    <t>SISTEMA DE SULFATO</t>
  </si>
  <si>
    <t>Suministro e instalacion de agitadores de sulfato 1½ H.P</t>
  </si>
  <si>
    <t xml:space="preserve">Unión universal Ø2" </t>
  </si>
  <si>
    <t xml:space="preserve">Unión universal Ø1 ½" </t>
  </si>
  <si>
    <r>
      <t>Codo de Ø1 ½" x 90</t>
    </r>
    <r>
      <rPr>
        <sz val="10"/>
        <color indexed="8"/>
        <rFont val="Calibri"/>
        <family val="2"/>
      </rPr>
      <t>º</t>
    </r>
  </si>
  <si>
    <t>Válvula de bola Ø1" (incluye accesorios)</t>
  </si>
  <si>
    <t xml:space="preserve">Manguera 1½ completa </t>
  </si>
  <si>
    <t>V</t>
  </si>
  <si>
    <t>CASA DE OPERADOR</t>
  </si>
  <si>
    <t>Fino de techo</t>
  </si>
  <si>
    <t xml:space="preserve">Impermeabilizante en techo </t>
  </si>
  <si>
    <t>VI</t>
  </si>
  <si>
    <t>REPLANTEO</t>
  </si>
  <si>
    <t>MOVIMIENTO DE TIERRRA</t>
  </si>
  <si>
    <t>Excavación material compacto a mano</t>
  </si>
  <si>
    <t>Relleno compactado c/equipo en capa de 0.30 m</t>
  </si>
  <si>
    <t>MUROS DE BLOCK</t>
  </si>
  <si>
    <t xml:space="preserve">Muro de bloques calado tipo ventana </t>
  </si>
  <si>
    <t>TERMINACIÓN DE SUPERFICIE:</t>
  </si>
  <si>
    <t>Pañete de techo</t>
  </si>
  <si>
    <t>Zabaleta en techo</t>
  </si>
  <si>
    <t>Pintura acrilica ( inc. base blanca )</t>
  </si>
  <si>
    <t>Frotado en losa de fondo</t>
  </si>
  <si>
    <t>Acera perimetral 0.80 m</t>
  </si>
  <si>
    <t>INSTALACIÓN DE VIGA RIEL EN TECHO</t>
  </si>
  <si>
    <t>LB</t>
  </si>
  <si>
    <t>Troley mecánico  p/diferencial de 3 ton</t>
  </si>
  <si>
    <t>INSTALCIONES ELÉCTRICAS</t>
  </si>
  <si>
    <t xml:space="preserve">SISTEMA DE CLORACIÓN </t>
  </si>
  <si>
    <t>Filtro de cloro</t>
  </si>
  <si>
    <t>Válvula de globo PVC Ø1"</t>
  </si>
  <si>
    <t>Main fold conducción cloro gas, (tubería Ø1" PVC SDR-80)</t>
  </si>
  <si>
    <t>Bomba dosificadora ½ H.P tipo booster</t>
  </si>
  <si>
    <t>Suministro e instalacion de diferencial electrico de 3 ton</t>
  </si>
  <si>
    <t>Balanza electrónica para dos cilindros de 2000 libras con pantalla digital</t>
  </si>
  <si>
    <t>Rodillos de gomas (para apoyo de cilindro)</t>
  </si>
  <si>
    <t>SUMINISTRO DE TUBERÍAS Y PIEZAS</t>
  </si>
  <si>
    <t xml:space="preserve">Tubería Ø2" pvc (SDR-40) </t>
  </si>
  <si>
    <t>Suministro de piezas</t>
  </si>
  <si>
    <t>Excavación  y tapado para tuberías</t>
  </si>
  <si>
    <t>SUB-TOTAL FASE A</t>
  </si>
  <si>
    <t>B</t>
  </si>
  <si>
    <t>ELECTRIFICACIÒN</t>
  </si>
  <si>
    <t xml:space="preserve">SECUNDARIA </t>
  </si>
  <si>
    <t>1.1</t>
  </si>
  <si>
    <t xml:space="preserve">Alimentador eléctrico desde transformadores hasta medición con main breaker con 2 conductores thw no.2, 1 conductor thw no.4 y 1 conductor no.4 a 7 hilos trenzados en tuberias imc y pvc de 2" y accesorios. </t>
  </si>
  <si>
    <t>1.2</t>
  </si>
  <si>
    <t xml:space="preserve">Alimentador eléctrico desde medición con main breaker hasta panel de breakers 8/16 circuitos en casa de cloro con 2 conductores thw no.2, 1 conductor thw no.4 y 1 conductor no.4 a 7 hilos trenzados en tuberias imc y pvc de 2" y accesorios. </t>
  </si>
  <si>
    <t>1.3</t>
  </si>
  <si>
    <t xml:space="preserve">Alimentador eléctrico desde pane de breakers 8/16 circuitos en casa de cloro hasta panel de breakers 8/16 circuitos en casa de quimicos con 2 conductores thw no.6 (fases) y 1 conductor thw no.8 (neutro) en tuberia  pvc de 3/4" y accesorios. </t>
  </si>
  <si>
    <t>1.4</t>
  </si>
  <si>
    <t xml:space="preserve">Alimentador eléctrico desde pane de breakers 8/16 circuitos en casa de quimico hasta panel de breakers 4/8 circuitos en cuarto tina de sulfato con 2 conductores thw no.8 (fases) y 1 conductor thw no.10 (neutro) en tuberia  pvc de 3/4" y accesorios. </t>
  </si>
  <si>
    <t>1.5</t>
  </si>
  <si>
    <t xml:space="preserve">Alimentador eléctrico desde pane de breakers 8/16 circuitos en casa de cloro hasta panel de breakers 4/8 circuitos en casa de operador con 2 conductores thw no.8 (fases) y 1 conductor thw no.10 (neutro) en tuberia  pvc de 1/2" y accesorios. </t>
  </si>
  <si>
    <t>1.6</t>
  </si>
  <si>
    <t xml:space="preserve">Alimentador eléctrico desde pane de breakers 8/16 circuitos en casa de quimico hasta lamparas led tipo cobra con 1 conductor de vinil no.10/2 en tuberia  pvc de 1/2" y accesorios. </t>
  </si>
  <si>
    <t>1.7</t>
  </si>
  <si>
    <t xml:space="preserve">Alimentador eléctrico desde pane de breakers 8/16 circuitos en casa de cloro hasta panel de arrancador duplex de bombas de cloro con 2 conductores thw no.10 (fases) y 1 conductor thw no.12 (neutro) en tuberia  l.t. de 3/4" y accesorios. </t>
  </si>
  <si>
    <t>1.8</t>
  </si>
  <si>
    <t xml:space="preserve">Alimentador eléctrico desde pane de arrancador duplex hasta bombas de cloro con 2 conductores thw no.10 (fases) y 1 conductor thw no.12 (neutro) en tuberia  l.t. de 3/4" y accesorios. </t>
  </si>
  <si>
    <t>1.9</t>
  </si>
  <si>
    <t xml:space="preserve">Alimentador eléctrico desde panel de casa de cloro hasta diferencial de 3ton con 2 conductores thw no.8 (fases) y 1 conductor thw no.10 (neutro) en tuberias emt y pvc de 1" y accesorios. </t>
  </si>
  <si>
    <t>1.10</t>
  </si>
  <si>
    <t xml:space="preserve">Alimentador eléctrico desde panel de tina de sulfato  hasta diferencial de 1 ton con 2 conductores thw no.10 (fases) y 1 conductor thw no.12 (neutro) en tuberias emt y pvc de 1/2" y accesorios. </t>
  </si>
  <si>
    <t>1.11</t>
  </si>
  <si>
    <t>Medidor de energia con main breaker 125/2 amp,240v, enclosure, nema 3r.</t>
  </si>
  <si>
    <t>1.12</t>
  </si>
  <si>
    <t>Panel de distribución 4/8 circuitos, (incluye breakers)</t>
  </si>
  <si>
    <t>Panel de distribución 8/16 circuitos, (incluye breakers)</t>
  </si>
  <si>
    <t>Panel de arrancador duplex para bombas de cloro</t>
  </si>
  <si>
    <t>1.15</t>
  </si>
  <si>
    <t>Lamparas led de 80 w, 240v, tipo cobra</t>
  </si>
  <si>
    <t>Registros en blok de 6" (0,5 x 0,5 x 0,6m)</t>
  </si>
  <si>
    <t>Rehabilitación de salidas eléctricas existente</t>
  </si>
  <si>
    <t>Mano de obra eléctrica secundaria (30%)</t>
  </si>
  <si>
    <t>SUB-TOTAL FASE B</t>
  </si>
  <si>
    <t>C</t>
  </si>
  <si>
    <t>VERJA EN BLOQUES DE 6" VIOLINADOS,  L=220.00 M</t>
  </si>
  <si>
    <t>MOVIMIENTO DE TIERRA:</t>
  </si>
  <si>
    <t>Excavación zapatas  a mano</t>
  </si>
  <si>
    <r>
      <t>M</t>
    </r>
    <r>
      <rPr>
        <sz val="10"/>
        <rFont val="Calibri"/>
        <family val="2"/>
      </rPr>
      <t>³</t>
    </r>
  </si>
  <si>
    <t>HORMIGÓN ARMADO EN:</t>
  </si>
  <si>
    <t>MUROS</t>
  </si>
  <si>
    <t>Pañete en vigas y columnas</t>
  </si>
  <si>
    <t>PINTURA</t>
  </si>
  <si>
    <t>AREA EXTERIOR DE LA PLANTA</t>
  </si>
  <si>
    <t>ASFALTO</t>
  </si>
  <si>
    <t>Suministro de material base e=20 cm distancia aproximada 10 km</t>
  </si>
  <si>
    <t>Compactado material de base en capas de 0.20 con compactador mecánico</t>
  </si>
  <si>
    <t>Transporte de asfalto, distancia aproximada de 50 km</t>
  </si>
  <si>
    <t>ACERA Y CONTENES</t>
  </si>
  <si>
    <t>Conten</t>
  </si>
  <si>
    <t>PINTURA:</t>
  </si>
  <si>
    <t>SUB-TOTAL FASE C</t>
  </si>
  <si>
    <t>D</t>
  </si>
  <si>
    <t>VARIOS</t>
  </si>
  <si>
    <t>SUB-TOTAL FASE D</t>
  </si>
  <si>
    <t>SUB-TOTAL GENERAL</t>
  </si>
  <si>
    <t>GASTOS INDIRECTOS</t>
  </si>
  <si>
    <t>Ley 6-86</t>
  </si>
  <si>
    <t>Imprevistos</t>
  </si>
  <si>
    <t>Completivo de transporte material de filtro, distancia aproximada de 200 km</t>
  </si>
  <si>
    <t>TOTAL DE COSTOS INDIRECTOS</t>
  </si>
  <si>
    <t xml:space="preserve">TOTAL A CONTRATAR </t>
  </si>
  <si>
    <t>CANTIDAD</t>
  </si>
  <si>
    <t>VALOR RD$</t>
  </si>
  <si>
    <t>UD</t>
  </si>
  <si>
    <t>P.U. RD$</t>
  </si>
  <si>
    <t xml:space="preserve">Obra:  REHABILITACIÓN PLANTA POTABILIZADORA ACUEDUCTO DE HATO MAYOR </t>
  </si>
  <si>
    <t xml:space="preserve">REHABILITACIÓN PLANTA POTABILIZADORA ACUEDUCTO DE HATO MAYOR </t>
  </si>
  <si>
    <t>Nº</t>
  </si>
  <si>
    <t>DESCRIPCIÓN</t>
  </si>
  <si>
    <t>PLANTA DE TRATAMIENTO DE FILTRACIÓN RÁPIDA, CAPACIDAD 100/LPS</t>
  </si>
  <si>
    <t>Corte de material no clasificado</t>
  </si>
  <si>
    <t>Suministro de material de mina para relleno. Dist. aprox. 20 km. Sujeto a aprobación del Supervisor (incluye carguío, corte y acarreo)</t>
  </si>
  <si>
    <t>Regado, nivelado y perfilado</t>
  </si>
  <si>
    <t>Compactado y mojado con rodillo</t>
  </si>
  <si>
    <t>CONSTRUCCÓN ESCALERA H.A. C/BARANDAS H.G. 1½" PARA ACCESO A LA PLANTA</t>
  </si>
  <si>
    <t>Viajes</t>
  </si>
  <si>
    <r>
      <t>HORMIGÓN ARMADO EN 240 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>:</t>
    </r>
  </si>
  <si>
    <t>Columna C1 (0.30 x 0.30) m - 6.25 qq/m³</t>
  </si>
  <si>
    <t>Viga (0.25 x 0.24) m - 4.44 qq/m³</t>
  </si>
  <si>
    <t>Rampa y descanso e=0.16 m - 4.65 qq/m³</t>
  </si>
  <si>
    <t>H.S. en escalones H=0.17 m; A=0.90 F'c= 180 km/cm²</t>
  </si>
  <si>
    <t>Demolición de muro existente (incluye bote)</t>
  </si>
  <si>
    <t>Bote de material c/camión  distancia =5 km aproximado, (incluye esparcimiento en botadero)</t>
  </si>
  <si>
    <r>
      <t>HORMIGÓN ARMADO EN:  F'c = 240 KG/CM</t>
    </r>
    <r>
      <rPr>
        <b/>
        <vertAlign val="superscript"/>
        <sz val="8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</si>
  <si>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Losa de fondo  0.20 m - 0.77 qq/m³</t>
  </si>
  <si>
    <t>Muro 0.15 m - 2.18 qq/m³</t>
  </si>
  <si>
    <t>Losa de techo 0.12 m - 1.13 qq/m³</t>
  </si>
  <si>
    <t xml:space="preserve">TERMINACIÓN DE SUPERFICIE </t>
  </si>
  <si>
    <t>COLOCACIÓN:</t>
  </si>
  <si>
    <r>
      <t>HORMIGÓN ARMADO EN: Fʹc= 240 KG/CM</t>
    </r>
    <r>
      <rPr>
        <b/>
        <vertAlign val="superscript"/>
        <sz val="8"/>
        <rFont val="Arial"/>
        <family val="2"/>
      </rPr>
      <t>2</t>
    </r>
  </si>
  <si>
    <t>Losa de fondo canal 0.15 m- 2.00 qq/m³</t>
  </si>
  <si>
    <t>Muro 0.20 m - 0.85 qq/m³</t>
  </si>
  <si>
    <r>
      <t>HORMIGÓN SIMPLE PARA RELLENO FONDO CANAL  Y LATERALES EN PARSHALL F'c=180 KG/CM</t>
    </r>
    <r>
      <rPr>
        <b/>
        <vertAlign val="superscript"/>
        <sz val="8"/>
        <rFont val="Arial"/>
        <family val="2"/>
      </rPr>
      <t>2</t>
    </r>
  </si>
  <si>
    <t>INSTALACIONES ENTRADA Y MEZCLA RÁPIDA</t>
  </si>
  <si>
    <t>Niple 16'' x 3' Acero Acero SCH-30 c/protección anticorrosiva con anillo antifiltración</t>
  </si>
  <si>
    <t>Difusor de sulfato 2" PVC SDR 26</t>
  </si>
  <si>
    <t xml:space="preserve">Tapa metálica (1.30 x 1.15 m, e=¼) (incluye candado)  </t>
  </si>
  <si>
    <t xml:space="preserve">Entrada (0.45 x 0.40) m </t>
  </si>
  <si>
    <t>SUMINISTRO Y COLOCACION DE VÁLVULAS DESAGÜE FONDO A FLOCURADORES</t>
  </si>
  <si>
    <t>Suministro y colocación de tubos de ø16" PVC" SDRr-26 C/J. G con orificios de ø1½" 0.25 m</t>
  </si>
  <si>
    <t>Sellado de huecos existente de Ø16" y e=0.25 m , con H.S 
(4 ud). Incluye aditivo para adherencia de hormigón</t>
  </si>
  <si>
    <t>Demolición de muro para apoyo de tubo de recolección de agua sedimentada, de Ø16" y e=0.25 m (incluye bote y pañete)</t>
  </si>
  <si>
    <t>SUMINISTRO Y COLOCACIÓN VÁLVULA DESAGUE DE FONDO A LOS SEDIMENTADORES</t>
  </si>
  <si>
    <t>Válvula de compuerta platillada ø12", completa (según detalle)</t>
  </si>
  <si>
    <t>CASA DE QUÍMICO</t>
  </si>
  <si>
    <t>Reparacion de estructura metalica a elevador, de elvador de sulfato (incluye canasta y perfiles)</t>
  </si>
  <si>
    <t>Puerta polimetal (incluye instalación y llavín)</t>
  </si>
  <si>
    <t>TERMINACIÓN DE SUPERFICIE (3 NIVELES)</t>
  </si>
  <si>
    <r>
      <t>Demolición y bote de piso en granito deteriorado (15.50) m</t>
    </r>
    <r>
      <rPr>
        <vertAlign val="superscript"/>
        <sz val="8"/>
        <rFont val="Arial"/>
        <family val="2"/>
      </rPr>
      <t>2</t>
    </r>
  </si>
  <si>
    <t xml:space="preserve">Piso baldosa de granito </t>
  </si>
  <si>
    <t>Gabinete piso pino (todo costo)</t>
  </si>
  <si>
    <t>Pie</t>
  </si>
  <si>
    <t>Bomba dosificadora de sulfato tipo diafragma ø¾" HP(incluye suministro, instalación, transporte y accesorios)</t>
  </si>
  <si>
    <t>Suministro e instalación de diferencial eléctrico de 1 ton</t>
  </si>
  <si>
    <t>TARIMA DE MADERA PARA SULFATO 2.00x1.00x0.20 M</t>
  </si>
  <si>
    <t xml:space="preserve"> CASA DE BOMBA EXISTENTE</t>
  </si>
  <si>
    <t>EQUIPAMIENTO (SUMINISTRO E INSTALACIÓN)</t>
  </si>
  <si>
    <t>Bomba de servicio 1 HP</t>
  </si>
  <si>
    <t>Tanque hidroneumático en fibra, capacidad 100 gl</t>
  </si>
  <si>
    <t>Válvula de bola Ø1½" PVC</t>
  </si>
  <si>
    <t>Válvula de bola Ø2"PVC</t>
  </si>
  <si>
    <t>Boquillas de succión Ø2" PVC</t>
  </si>
  <si>
    <r>
      <t>Codo de Ø2" x 90</t>
    </r>
    <r>
      <rPr>
        <sz val="10"/>
        <color indexed="8"/>
        <rFont val="Calibri"/>
        <family val="2"/>
      </rPr>
      <t>º</t>
    </r>
    <r>
      <rPr>
        <sz val="10"/>
        <color indexed="8"/>
        <rFont val="Arial"/>
        <family val="2"/>
      </rPr>
      <t xml:space="preserve"> PVC</t>
    </r>
  </si>
  <si>
    <t>Tee Ø2" x 2" PVC</t>
  </si>
  <si>
    <t>Reducción de Ø2" a 1 ½" PVC</t>
  </si>
  <si>
    <t>Tee Ø1 ½" x 1 ½" PVC</t>
  </si>
  <si>
    <t>Tapon Ø2 PVC</t>
  </si>
  <si>
    <t>Tubería de Ø1 ½ PVC</t>
  </si>
  <si>
    <t>Suministro y colocación de línea de alimentación a tina (tubería de 1"PVC SDR-40)</t>
  </si>
  <si>
    <t>Tinaco 350 Gl</t>
  </si>
  <si>
    <t>VII</t>
  </si>
  <si>
    <t>Pintura acrílica (incluye base blanca)</t>
  </si>
  <si>
    <t>VIII</t>
  </si>
  <si>
    <t>CASETA DE CLORO DE 2,000 LB</t>
  </si>
  <si>
    <t>Demolicion de caseta de cloro existente, de 4.80 x 3.89 x 3.55 m</t>
  </si>
  <si>
    <t>Bote de escombro con camión, dist. aprox 5 km</t>
  </si>
  <si>
    <t>Bote de material c/camión distancia=5 km aproximada, (incluye esparcimiento en botadero)</t>
  </si>
  <si>
    <t>HORMIGÓN ARMADO ( F'c=210 KG/CM² ) EN :</t>
  </si>
  <si>
    <t>Zapata de muro (0.60 x 0.25) m - 0.74 qq/m³</t>
  </si>
  <si>
    <t>Zapata de columnas (1.20x1.20) m, e= 0.35 m - 0.86 qq/m³</t>
  </si>
  <si>
    <t>Columnas C1 ( 0.30 x 0.30 ) m (2ud)  - 6.69 qqq/m³</t>
  </si>
  <si>
    <t>Columnas C2 ( 0.30 x 0.30 ) m (4ud) -  5..24 qq/m³</t>
  </si>
  <si>
    <t>Viga  de amarre inferior (0.20 x 0.20) m - 3.94 qq/m³</t>
  </si>
  <si>
    <t>Viga de amarre intermedia (0.20 x 0.20) m - 2.87 qq/m³</t>
  </si>
  <si>
    <t>Viga v2  de amarre superior (0.25 x 0.30) m - 3.25 qq/m³</t>
  </si>
  <si>
    <t>Viga v1 (0.25 x 0.30) m - 4.46 qq/m³</t>
  </si>
  <si>
    <t>Losa de fondo 0.15 m - 1.01 qq/m³</t>
  </si>
  <si>
    <t>Losa de techo 0.12 m - 1.22 qqq/m³</t>
  </si>
  <si>
    <t>Hormigon de nivelacion e=0.05 m,( F'c=180 kg/cm² )</t>
  </si>
  <si>
    <t>Muro de bloques 8" BNP(a cámara llena)</t>
  </si>
  <si>
    <t>ACERA PERIMETRAL 0.80 M</t>
  </si>
  <si>
    <r>
      <t xml:space="preserve">DESAGÜE DE TECHO </t>
    </r>
    <r>
      <rPr>
        <sz val="10"/>
        <rFont val="Arial"/>
        <family val="2"/>
      </rPr>
      <t>en tubería Ø2" PVC SDR-26</t>
    </r>
  </si>
  <si>
    <t>Viga W 8x31 H.N., L=30 pies</t>
  </si>
  <si>
    <t>Angular 3/8'x5"x5" H.N.</t>
  </si>
  <si>
    <t>Pernos espansivo ¾"x4" (incluye tuerca)</t>
  </si>
  <si>
    <t>Tornillo (A325 )¾"x 1½"  (incluye tuerca)</t>
  </si>
  <si>
    <t>Salida cenitales en PVC</t>
  </si>
  <si>
    <t>Salida interruptore sencillo en PVC</t>
  </si>
  <si>
    <t>Salida tomacorriente 120v doble en PVC</t>
  </si>
  <si>
    <t>Entrada eléctrica ( panel de distribucción de 2/4 circuitos )</t>
  </si>
  <si>
    <t>Dosificador de cloro aplicación por solución con rango  de 0-50 lb/dia (incluye inyector de cloro y regulador de flujo, cabezal)</t>
  </si>
  <si>
    <t>Cilindro de cloro 2,000 lb, (lleno)</t>
  </si>
  <si>
    <t>Manómetro en glicerina</t>
  </si>
  <si>
    <t>Soporte main fold, en GRP</t>
  </si>
  <si>
    <t>Riel en piso para rodaje de cilindros (angular 1/4"x3"x3") H.H., L=40 pies</t>
  </si>
  <si>
    <t>LOGO Y LETRERO DE INAPA</t>
  </si>
  <si>
    <t>LIMPIEZA FINAL</t>
  </si>
  <si>
    <t>Desmantelamiento de malla ciclónica verja existente (220 m)</t>
  </si>
  <si>
    <t xml:space="preserve">Demolición de bloques y zapata (incluye bote d= 5 km (incluye carguío y esparcimiento en botadero) </t>
  </si>
  <si>
    <t>Relleno de reposición compactado a mano, con material de zanja</t>
  </si>
  <si>
    <t xml:space="preserve">Bote de material con camión d= 5 km (incluye carguío y esparcimiento en botadero) </t>
  </si>
  <si>
    <r>
      <t>Zapata de muros (0.45 x 0.25) m  - 0.87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</si>
  <si>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Zapata  de  columnas  (0.60 x 0.60 x 0.25) m - 2.08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 xml:space="preserve"> F᾽c=210 kg/cm²</t>
    </r>
  </si>
  <si>
    <r>
      <t>Columnas de amarre (0.20 x 0.20) m - 4.36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</si>
  <si>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BNP (0.15 x 0.20) m - 3.22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</si>
  <si>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</si>
  <si>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apoyo del riel puerta corrediza L=8.40mts- 2.32 qq/m</t>
    </r>
    <r>
      <rPr>
        <vertAlign val="superscript"/>
        <sz val="8"/>
        <rFont val="Arial"/>
        <family val="2"/>
      </rPr>
      <t>3</t>
    </r>
    <r>
      <rPr>
        <sz val="10"/>
        <rFont val="Arial"/>
        <family val="2"/>
      </rPr>
      <t xml:space="preserve">, F᾽c=210 kg/cm² </t>
    </r>
  </si>
  <si>
    <t xml:space="preserve">Block 6"  ø3/8"@0.60 m  SNP violinado </t>
  </si>
  <si>
    <t>Block 6"  ø3/8"@0.60 m  BNP</t>
  </si>
  <si>
    <t>Fraguache</t>
  </si>
  <si>
    <t>Pintura base blanca en vigas y columnas</t>
  </si>
  <si>
    <t xml:space="preserve">Acrílica azul turquesa en vigas y columnas </t>
  </si>
  <si>
    <t>ALAMBRE GALVANIZADO TIPO TRINCHERA (Suministro y colocación)</t>
  </si>
  <si>
    <r>
      <rPr>
        <b/>
        <sz val="10"/>
        <rFont val="Arial"/>
        <family val="2"/>
      </rPr>
      <t>JUNTA EXPANSIVA</t>
    </r>
    <r>
      <rPr>
        <sz val="10"/>
        <rFont val="Arial"/>
        <family val="2"/>
      </rPr>
      <t xml:space="preserve"> (colocada cada 30 m según detalle) tira de foam 1/2". Suministro y colocación</t>
    </r>
  </si>
  <si>
    <t>ANGULARES DE 1 1/2"x 3/16" (Suministro y colocación)</t>
  </si>
  <si>
    <t xml:space="preserve">PUERTA CORREDIZA L=4.0 M </t>
  </si>
  <si>
    <t>Bote de material c/camión distancia 5 km (incluye esparcimiento en botadero)</t>
  </si>
  <si>
    <t xml:space="preserve">Imprimación sencilla </t>
  </si>
  <si>
    <t>Suministro y colocación de asfalto e=2"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</si>
  <si>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</si>
  <si>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Acrilica azul turquesa area general de la planta</t>
  </si>
  <si>
    <t>Z</t>
  </si>
  <si>
    <r>
      <rPr>
        <b/>
        <sz val="10"/>
        <color indexed="8"/>
        <rFont val="Arial"/>
        <family val="2"/>
      </rPr>
      <t>VALLA</t>
    </r>
    <r>
      <rPr>
        <sz val="10"/>
        <color indexed="8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</si>
  <si>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indexed="8"/>
        <rFont val="Arial"/>
        <family val="2"/>
      </rPr>
      <t>CAMPAMENTO</t>
    </r>
    <r>
      <rPr>
        <sz val="10"/>
        <color indexed="8"/>
        <rFont val="Arial"/>
        <family val="2"/>
      </rPr>
      <t xml:space="preserve"> (Incluye alquiler de casa o solar y caseta de materiales)</t>
    </r>
  </si>
  <si>
    <t>Meses</t>
  </si>
  <si>
    <t>SUB-TOTAL FASE Z</t>
  </si>
  <si>
    <t>Honorarios Profesionales</t>
  </si>
  <si>
    <t>Gastos Administrativos</t>
  </si>
  <si>
    <t>Seguros, Pólizas y Fianzas</t>
  </si>
  <si>
    <t>Gastos de Transporte</t>
  </si>
  <si>
    <t>Supervisión de la Obra</t>
  </si>
  <si>
    <t>Estudios y Diseños</t>
  </si>
  <si>
    <t>Medida de Compensación Ambiental</t>
  </si>
  <si>
    <t xml:space="preserve"> ITBIS Honorarios Profesionales (Ley 07-2007)</t>
  </si>
  <si>
    <t>CODIA</t>
  </si>
  <si>
    <t xml:space="preserve">                    PREPARADO POR:</t>
  </si>
  <si>
    <t>REVISADO POR:</t>
  </si>
  <si>
    <t xml:space="preserve">           ING. RUTH E. CASTILLO.</t>
  </si>
  <si>
    <t>ING. RAMONA MONTAS</t>
  </si>
  <si>
    <t>ING. DEPTO. DE COSTOS Y PRESUPUESTOS</t>
  </si>
  <si>
    <t xml:space="preserve">     ING. DEPTO. DE COSTOS Y PRESUPUESTOS</t>
  </si>
  <si>
    <t xml:space="preserve">                       SOMETIDO POR:</t>
  </si>
  <si>
    <t>VISTO BUENO:</t>
  </si>
  <si>
    <t xml:space="preserve">    ING. SONIA ESTHER RODRÍGUEZ RESTITUYO  </t>
  </si>
  <si>
    <t xml:space="preserve">           ING. JOSÉ MANUEL AYBAR OVALLE</t>
  </si>
  <si>
    <t xml:space="preserve"> ENC. DEPTO.DE COSTOS Y PRESUPUESTOS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</si>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</sst>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\ _€"/>
    <numFmt numFmtId="166" formatCode="#,##0.0;\-#,##0.0"/>
    <numFmt numFmtId="167" formatCode="_-* #,##0.00\ _€_-;\-* #,##0.00\ _€_-;_-* &quot;-&quot;??\ _€_-;_-@_-"/>
    <numFmt numFmtId="168" formatCode="#,##0.00_ ;\-#,##0.00\ "/>
    <numFmt numFmtId="169" formatCode="#,##0.0_);\(#,##0.0\)"/>
    <numFmt numFmtId="170" formatCode="#,##0.00;[Red]#,##0.00"/>
    <numFmt numFmtId="171" formatCode="General_)"/>
    <numFmt numFmtId="172" formatCode="0.0%"/>
    <numFmt numFmtId="173" formatCode="0.0"/>
    <numFmt numFmtId="175" formatCode="[$$-409]#,##0.00_);[Red]\([$$-409]#,##0.00\)"/>
    <numFmt numFmtId="176" formatCode="_-* #,##0.00\ &quot;€&quot;_-;\-* #,##0.00\ &quot;€&quot;_-;_-* &quot;-&quot;??\ &quot;€&quot;_-;_-@_-"/>
    <numFmt numFmtId="181" formatCode="0.0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name val="Tms Rmn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entury Gothic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"/>
    </font>
    <font>
      <sz val="10"/>
      <name val="MS Sans Serif"/>
      <family val="2"/>
    </font>
    <font>
      <b/>
      <sz val="10"/>
      <color rgb="FF00000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84">
    <xf numFmtId="0" fontId="0" fillId="0" borderId="0"/>
    <xf numFmtId="0" fontId="1" fillId="0" borderId="0"/>
    <xf numFmtId="0" fontId="1" fillId="0" borderId="0"/>
    <xf numFmtId="39" fontId="3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39" fontId="3" fillId="0" borderId="0"/>
    <xf numFmtId="167" fontId="1" fillId="0" borderId="0" applyFont="0" applyFill="0" applyBorder="0" applyAlignment="0" applyProtection="0"/>
    <xf numFmtId="39" fontId="3" fillId="0" borderId="0"/>
    <xf numFmtId="0" fontId="1" fillId="0" borderId="0"/>
    <xf numFmtId="172" fontId="13" fillId="0" borderId="0"/>
    <xf numFmtId="39" fontId="15" fillId="0" borderId="0"/>
    <xf numFmtId="39" fontId="15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20" fillId="0" borderId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175" fontId="21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1" fontId="1" fillId="0" borderId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0" borderId="0"/>
    <xf numFmtId="164" fontId="19" fillId="0" borderId="0" applyFont="0" applyFill="0" applyBorder="0" applyAlignment="0" applyProtection="0"/>
    <xf numFmtId="39" fontId="3" fillId="0" borderId="0"/>
    <xf numFmtId="0" fontId="1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4" fontId="1" fillId="3" borderId="1" xfId="2" applyNumberFormat="1" applyFill="1" applyBorder="1" applyProtection="1">
      <protection locked="0"/>
    </xf>
    <xf numFmtId="170" fontId="1" fillId="3" borderId="1" xfId="7" applyNumberFormat="1" applyFill="1" applyBorder="1" applyAlignment="1" applyProtection="1">
      <alignment vertical="top"/>
      <protection locked="0"/>
    </xf>
    <xf numFmtId="168" fontId="1" fillId="3" borderId="1" xfId="2" applyNumberFormat="1" applyFill="1" applyBorder="1" applyAlignment="1" applyProtection="1">
      <alignment vertical="top" wrapText="1"/>
      <protection locked="0"/>
    </xf>
    <xf numFmtId="0" fontId="1" fillId="2" borderId="0" xfId="2" applyFont="1" applyFill="1" applyAlignment="1">
      <alignment vertical="top"/>
    </xf>
    <xf numFmtId="0" fontId="2" fillId="0" borderId="0" xfId="1" applyFont="1" applyFill="1" applyBorder="1" applyAlignment="1">
      <alignment horizontal="right" vertical="top" wrapText="1"/>
    </xf>
    <xf numFmtId="39" fontId="1" fillId="0" borderId="0" xfId="3" applyFont="1" applyFill="1" applyBorder="1" applyAlignment="1">
      <alignment vertical="top"/>
    </xf>
    <xf numFmtId="39" fontId="4" fillId="0" borderId="0" xfId="3" applyFont="1" applyFill="1" applyBorder="1" applyAlignment="1">
      <alignment vertical="top"/>
    </xf>
    <xf numFmtId="4" fontId="4" fillId="0" borderId="0" xfId="3" applyNumberFormat="1" applyFont="1" applyFill="1" applyBorder="1" applyAlignment="1">
      <alignment horizontal="right" vertical="top" wrapText="1"/>
    </xf>
    <xf numFmtId="4" fontId="1" fillId="0" borderId="0" xfId="3" applyNumberFormat="1" applyFont="1" applyFill="1" applyBorder="1" applyAlignment="1">
      <alignment horizontal="right" vertical="top" wrapText="1"/>
    </xf>
    <xf numFmtId="165" fontId="4" fillId="0" borderId="0" xfId="3" applyNumberFormat="1" applyFont="1" applyFill="1" applyBorder="1" applyAlignment="1">
      <alignment horizontal="right" vertical="top" wrapText="1"/>
    </xf>
    <xf numFmtId="37" fontId="1" fillId="0" borderId="0" xfId="3" applyNumberFormat="1" applyFont="1" applyFill="1" applyBorder="1" applyAlignment="1" applyProtection="1">
      <alignment horizontal="left" vertical="top"/>
    </xf>
    <xf numFmtId="4" fontId="4" fillId="0" borderId="0" xfId="3" applyNumberFormat="1" applyFont="1" applyFill="1" applyBorder="1" applyAlignment="1" applyProtection="1">
      <alignment horizontal="right" vertical="top" wrapText="1"/>
    </xf>
    <xf numFmtId="4" fontId="1" fillId="0" borderId="0" xfId="3" applyNumberFormat="1" applyFont="1" applyFill="1" applyBorder="1" applyAlignment="1" applyProtection="1">
      <alignment horizontal="right" vertical="top"/>
    </xf>
    <xf numFmtId="0" fontId="1" fillId="0" borderId="0" xfId="2" applyFont="1" applyFill="1" applyAlignment="1">
      <alignment horizontal="right" vertical="top" wrapText="1"/>
    </xf>
    <xf numFmtId="165" fontId="4" fillId="0" borderId="0" xfId="3" applyNumberFormat="1" applyFont="1" applyFill="1" applyBorder="1" applyAlignment="1" applyProtection="1">
      <alignment horizontal="right" vertical="top" wrapText="1"/>
    </xf>
    <xf numFmtId="0" fontId="1" fillId="3" borderId="0" xfId="30" applyFont="1" applyFill="1" applyAlignment="1">
      <alignment vertical="top"/>
    </xf>
    <xf numFmtId="0" fontId="1" fillId="3" borderId="0" xfId="30" applyFont="1" applyFill="1" applyAlignment="1">
      <alignment vertical="top" wrapText="1"/>
    </xf>
    <xf numFmtId="0" fontId="4" fillId="3" borderId="0" xfId="30" applyFont="1" applyFill="1" applyAlignment="1">
      <alignment horizontal="right" vertical="top" wrapText="1"/>
    </xf>
    <xf numFmtId="0" fontId="1" fillId="3" borderId="0" xfId="30" applyFont="1" applyFill="1" applyAlignment="1">
      <alignment horizontal="right" vertical="top" wrapText="1"/>
    </xf>
    <xf numFmtId="173" fontId="4" fillId="4" borderId="2" xfId="30" applyNumberFormat="1" applyFont="1" applyFill="1" applyBorder="1" applyAlignment="1">
      <alignment horizontal="center" vertical="top" wrapText="1"/>
    </xf>
    <xf numFmtId="0" fontId="4" fillId="4" borderId="3" xfId="30" applyFont="1" applyFill="1" applyBorder="1" applyAlignment="1">
      <alignment horizontal="center" vertical="top" wrapText="1"/>
    </xf>
    <xf numFmtId="173" fontId="4" fillId="0" borderId="0" xfId="30" applyNumberFormat="1" applyFont="1" applyFill="1" applyAlignment="1">
      <alignment horizontal="center" vertical="top" wrapText="1"/>
    </xf>
    <xf numFmtId="0" fontId="4" fillId="0" borderId="0" xfId="30" applyFont="1" applyFill="1" applyAlignment="1">
      <alignment horizontal="center" vertical="top" wrapText="1"/>
    </xf>
    <xf numFmtId="166" fontId="4" fillId="0" borderId="4" xfId="2" applyNumberFormat="1" applyFont="1" applyFill="1" applyBorder="1" applyAlignment="1" applyProtection="1">
      <alignment horizontal="center" vertical="top"/>
    </xf>
    <xf numFmtId="0" fontId="4" fillId="0" borderId="4" xfId="2" applyFont="1" applyFill="1" applyBorder="1" applyAlignment="1">
      <alignment vertical="top" wrapText="1"/>
    </xf>
    <xf numFmtId="4" fontId="5" fillId="0" borderId="4" xfId="1" applyNumberFormat="1" applyFont="1" applyFill="1" applyBorder="1" applyAlignment="1">
      <alignment horizontal="right" vertical="top" wrapText="1"/>
    </xf>
    <xf numFmtId="4" fontId="5" fillId="0" borderId="4" xfId="1" applyNumberFormat="1" applyFont="1" applyFill="1" applyBorder="1" applyAlignment="1">
      <alignment horizontal="center" vertical="top" wrapText="1"/>
    </xf>
    <xf numFmtId="4" fontId="1" fillId="0" borderId="4" xfId="2" applyNumberFormat="1" applyFont="1" applyFill="1" applyBorder="1" applyAlignment="1">
      <alignment horizontal="right" vertical="top" wrapText="1"/>
    </xf>
    <xf numFmtId="165" fontId="1" fillId="0" borderId="4" xfId="2" applyNumberFormat="1" applyFont="1" applyFill="1" applyBorder="1" applyAlignment="1">
      <alignment horizontal="right" vertical="top" wrapText="1"/>
    </xf>
    <xf numFmtId="0" fontId="1" fillId="0" borderId="4" xfId="2" applyFont="1" applyFill="1" applyBorder="1" applyAlignment="1">
      <alignment vertical="top"/>
    </xf>
    <xf numFmtId="4" fontId="6" fillId="0" borderId="4" xfId="4" applyNumberFormat="1" applyFont="1" applyFill="1" applyBorder="1" applyAlignment="1">
      <alignment horizontal="right" vertical="top" wrapText="1"/>
    </xf>
    <xf numFmtId="4" fontId="6" fillId="0" borderId="4" xfId="4" applyNumberFormat="1" applyFont="1" applyFill="1" applyBorder="1" applyAlignment="1">
      <alignment horizontal="center" vertical="top" wrapText="1"/>
    </xf>
    <xf numFmtId="0" fontId="4" fillId="0" borderId="4" xfId="5" applyNumberFormat="1" applyFont="1" applyFill="1" applyBorder="1" applyAlignment="1">
      <alignment horizontal="left" vertical="top" wrapText="1"/>
    </xf>
    <xf numFmtId="168" fontId="1" fillId="0" borderId="4" xfId="30" applyNumberFormat="1" applyFont="1" applyFill="1" applyBorder="1" applyAlignment="1" applyProtection="1">
      <alignment horizontal="right" vertical="top" wrapText="1"/>
    </xf>
    <xf numFmtId="0" fontId="1" fillId="0" borderId="4" xfId="30" applyFont="1" applyFill="1" applyBorder="1" applyAlignment="1">
      <alignment horizontal="center" vertical="top"/>
    </xf>
    <xf numFmtId="4" fontId="1" fillId="0" borderId="4" xfId="30" applyNumberFormat="1" applyFont="1" applyFill="1" applyBorder="1" applyAlignment="1">
      <alignment horizontal="right" vertical="top" wrapText="1"/>
    </xf>
    <xf numFmtId="37" fontId="4" fillId="0" borderId="4" xfId="2" applyNumberFormat="1" applyFont="1" applyFill="1" applyBorder="1" applyAlignment="1" applyProtection="1">
      <alignment horizontal="right" vertical="top"/>
    </xf>
    <xf numFmtId="169" fontId="1" fillId="0" borderId="4" xfId="30" applyNumberFormat="1" applyFont="1" applyFill="1" applyBorder="1" applyAlignment="1">
      <alignment horizontal="right" vertical="top" wrapText="1"/>
    </xf>
    <xf numFmtId="0" fontId="1" fillId="0" borderId="4" xfId="30" applyFont="1" applyFill="1" applyBorder="1" applyAlignment="1">
      <alignment vertical="top"/>
    </xf>
    <xf numFmtId="167" fontId="1" fillId="0" borderId="4" xfId="6" applyFont="1" applyFill="1" applyBorder="1" applyAlignment="1">
      <alignment horizontal="right" vertical="top" wrapText="1"/>
    </xf>
    <xf numFmtId="170" fontId="1" fillId="0" borderId="4" xfId="7" applyNumberFormat="1" applyFont="1" applyFill="1" applyBorder="1" applyAlignment="1">
      <alignment horizontal="center" vertical="top"/>
    </xf>
    <xf numFmtId="167" fontId="1" fillId="0" borderId="4" xfId="6" applyFont="1" applyFill="1" applyBorder="1" applyAlignment="1" applyProtection="1">
      <alignment horizontal="right" vertical="top" wrapText="1"/>
      <protection locked="0"/>
    </xf>
    <xf numFmtId="4" fontId="1" fillId="0" borderId="4" xfId="8" applyNumberFormat="1" applyFont="1" applyFill="1" applyBorder="1" applyAlignment="1">
      <alignment horizontal="right" vertical="top"/>
    </xf>
    <xf numFmtId="0" fontId="1" fillId="0" borderId="4" xfId="30" applyFont="1" applyFill="1" applyBorder="1" applyAlignment="1">
      <alignment vertical="top" wrapText="1"/>
    </xf>
    <xf numFmtId="4" fontId="1" fillId="0" borderId="4" xfId="30" applyNumberFormat="1" applyFont="1" applyFill="1" applyBorder="1" applyAlignment="1">
      <alignment vertical="top"/>
    </xf>
    <xf numFmtId="4" fontId="1" fillId="0" borderId="4" xfId="4" applyNumberFormat="1" applyFont="1" applyFill="1" applyBorder="1" applyAlignment="1">
      <alignment horizontal="right" vertical="top" wrapText="1"/>
    </xf>
    <xf numFmtId="4" fontId="1" fillId="0" borderId="4" xfId="4" applyNumberFormat="1" applyFont="1" applyFill="1" applyBorder="1" applyAlignment="1">
      <alignment horizontal="center" vertical="top" wrapText="1"/>
    </xf>
    <xf numFmtId="4" fontId="1" fillId="0" borderId="4" xfId="2" applyNumberFormat="1" applyFont="1" applyFill="1" applyBorder="1" applyAlignment="1" applyProtection="1">
      <alignment horizontal="right" vertical="top" wrapText="1"/>
      <protection locked="0"/>
    </xf>
    <xf numFmtId="37" fontId="4" fillId="0" borderId="4" xfId="2" applyNumberFormat="1" applyFont="1" applyFill="1" applyBorder="1" applyAlignment="1" applyProtection="1">
      <alignment horizontal="center" vertical="top"/>
    </xf>
    <xf numFmtId="167" fontId="4" fillId="0" borderId="4" xfId="6" applyFont="1" applyFill="1" applyBorder="1" applyAlignment="1">
      <alignment horizontal="center" vertical="top"/>
    </xf>
    <xf numFmtId="4" fontId="1" fillId="0" borderId="4" xfId="30" applyNumberFormat="1" applyFont="1" applyFill="1" applyBorder="1" applyAlignment="1" applyProtection="1">
      <alignment vertical="top"/>
      <protection locked="0"/>
    </xf>
    <xf numFmtId="166" fontId="1" fillId="0" borderId="4" xfId="2" applyNumberFormat="1" applyFont="1" applyFill="1" applyBorder="1" applyAlignment="1" applyProtection="1">
      <alignment horizontal="right" vertical="top"/>
    </xf>
    <xf numFmtId="0" fontId="1" fillId="0" borderId="4" xfId="5" applyNumberFormat="1" applyFont="1" applyFill="1" applyBorder="1" applyAlignment="1">
      <alignment horizontal="left" vertical="top" wrapText="1"/>
    </xf>
    <xf numFmtId="167" fontId="1" fillId="0" borderId="4" xfId="6" applyFont="1" applyFill="1" applyBorder="1" applyAlignment="1">
      <alignment horizontal="center" vertical="top"/>
    </xf>
    <xf numFmtId="167" fontId="1" fillId="0" borderId="4" xfId="6" applyFont="1" applyFill="1" applyBorder="1" applyAlignment="1">
      <alignment horizontal="center" vertical="top" wrapText="1"/>
    </xf>
    <xf numFmtId="39" fontId="4" fillId="0" borderId="4" xfId="3" applyFont="1" applyFill="1" applyBorder="1" applyAlignment="1" applyProtection="1">
      <alignment horizontal="left" vertical="top"/>
    </xf>
    <xf numFmtId="0" fontId="1" fillId="0" borderId="4" xfId="5" applyFont="1" applyFill="1" applyBorder="1" applyAlignment="1">
      <alignment vertical="top"/>
    </xf>
    <xf numFmtId="0" fontId="4" fillId="0" borderId="4" xfId="5" applyFont="1" applyFill="1" applyBorder="1" applyAlignment="1">
      <alignment vertical="top"/>
    </xf>
    <xf numFmtId="171" fontId="1" fillId="0" borderId="4" xfId="30" applyNumberFormat="1" applyFont="1" applyFill="1" applyBorder="1" applyAlignment="1">
      <alignment horizontal="center" vertical="top"/>
    </xf>
    <xf numFmtId="0" fontId="4" fillId="0" borderId="4" xfId="30" applyNumberFormat="1" applyFont="1" applyFill="1" applyBorder="1" applyAlignment="1">
      <alignment vertical="top" wrapText="1"/>
    </xf>
    <xf numFmtId="37" fontId="1" fillId="0" borderId="4" xfId="2" applyNumberFormat="1" applyFont="1" applyFill="1" applyBorder="1" applyAlignment="1" applyProtection="1">
      <alignment horizontal="right" vertical="top"/>
    </xf>
    <xf numFmtId="0" fontId="4" fillId="0" borderId="4" xfId="2" applyFont="1" applyFill="1" applyBorder="1" applyAlignment="1">
      <alignment vertical="top"/>
    </xf>
    <xf numFmtId="0" fontId="4" fillId="0" borderId="4" xfId="5" applyNumberFormat="1" applyFont="1" applyFill="1" applyBorder="1" applyAlignment="1">
      <alignment horizontal="left" vertical="top"/>
    </xf>
    <xf numFmtId="167" fontId="1" fillId="0" borderId="4" xfId="77" applyFont="1" applyFill="1" applyBorder="1" applyAlignment="1">
      <alignment horizontal="center" vertical="top"/>
    </xf>
    <xf numFmtId="0" fontId="1" fillId="0" borderId="4" xfId="5" applyNumberFormat="1" applyFont="1" applyFill="1" applyBorder="1" applyAlignment="1">
      <alignment horizontal="left" vertical="top"/>
    </xf>
    <xf numFmtId="4" fontId="1" fillId="0" borderId="4" xfId="30" applyNumberFormat="1" applyFont="1" applyFill="1" applyBorder="1" applyAlignment="1">
      <alignment horizontal="center" vertical="top"/>
    </xf>
    <xf numFmtId="0" fontId="1" fillId="0" borderId="4" xfId="30" applyNumberFormat="1" applyFont="1" applyFill="1" applyBorder="1" applyAlignment="1">
      <alignment horizontal="left" vertical="top" wrapText="1"/>
    </xf>
    <xf numFmtId="4" fontId="1" fillId="0" borderId="4" xfId="6" applyNumberFormat="1" applyFont="1" applyFill="1" applyBorder="1" applyAlignment="1" applyProtection="1">
      <alignment vertical="top"/>
      <protection locked="0"/>
    </xf>
    <xf numFmtId="167" fontId="1" fillId="0" borderId="4" xfId="6" applyFont="1" applyFill="1" applyBorder="1" applyAlignment="1" applyProtection="1">
      <alignment vertical="top"/>
    </xf>
    <xf numFmtId="0" fontId="1" fillId="0" borderId="4" xfId="5" applyNumberFormat="1" applyFont="1" applyFill="1" applyBorder="1" applyAlignment="1">
      <alignment vertical="top"/>
    </xf>
    <xf numFmtId="0" fontId="4" fillId="0" borderId="4" xfId="5" applyNumberFormat="1" applyFont="1" applyFill="1" applyBorder="1" applyAlignment="1">
      <alignment vertical="top" wrapText="1"/>
    </xf>
    <xf numFmtId="4" fontId="1" fillId="0" borderId="4" xfId="30" applyNumberFormat="1" applyFont="1" applyFill="1" applyBorder="1" applyAlignment="1">
      <alignment horizontal="right" vertical="top"/>
    </xf>
    <xf numFmtId="0" fontId="1" fillId="0" borderId="4" xfId="5" applyNumberFormat="1" applyFont="1" applyFill="1" applyBorder="1" applyAlignment="1">
      <alignment vertical="top" wrapText="1"/>
    </xf>
    <xf numFmtId="0" fontId="4" fillId="0" borderId="4" xfId="30" applyNumberFormat="1" applyFont="1" applyFill="1" applyBorder="1" applyAlignment="1">
      <alignment horizontal="left" vertical="top"/>
    </xf>
    <xf numFmtId="0" fontId="1" fillId="0" borderId="4" xfId="30" applyNumberFormat="1" applyFont="1" applyFill="1" applyBorder="1" applyAlignment="1">
      <alignment vertical="top" wrapText="1"/>
    </xf>
    <xf numFmtId="0" fontId="1" fillId="0" borderId="4" xfId="5" applyNumberFormat="1" applyFont="1" applyFill="1" applyBorder="1" applyAlignment="1" applyProtection="1">
      <alignment horizontal="left" vertical="top" wrapText="1"/>
    </xf>
    <xf numFmtId="4" fontId="1" fillId="0" borderId="4" xfId="30" applyNumberFormat="1" applyFont="1" applyFill="1" applyBorder="1" applyAlignment="1" applyProtection="1">
      <alignment vertical="top"/>
    </xf>
    <xf numFmtId="0" fontId="1" fillId="0" borderId="4" xfId="2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 wrapText="1"/>
    </xf>
    <xf numFmtId="166" fontId="4" fillId="0" borderId="4" xfId="2" applyNumberFormat="1" applyFont="1" applyFill="1" applyBorder="1" applyAlignment="1" applyProtection="1">
      <alignment horizontal="right" vertical="top"/>
    </xf>
    <xf numFmtId="0" fontId="4" fillId="0" borderId="4" xfId="30" applyFont="1" applyFill="1" applyBorder="1" applyAlignment="1">
      <alignment vertical="top"/>
    </xf>
    <xf numFmtId="4" fontId="1" fillId="0" borderId="4" xfId="30" applyNumberFormat="1" applyFont="1" applyFill="1" applyBorder="1" applyAlignment="1" applyProtection="1">
      <alignment horizontal="right" vertical="top" wrapText="1"/>
      <protection locked="0"/>
    </xf>
    <xf numFmtId="168" fontId="1" fillId="0" borderId="4" xfId="30" applyNumberFormat="1" applyFont="1" applyFill="1" applyBorder="1" applyAlignment="1" applyProtection="1">
      <alignment vertical="top" wrapText="1"/>
      <protection locked="0"/>
    </xf>
    <xf numFmtId="0" fontId="7" fillId="0" borderId="4" xfId="30" applyNumberFormat="1" applyFont="1" applyFill="1" applyBorder="1" applyAlignment="1">
      <alignment vertical="top" wrapText="1"/>
    </xf>
    <xf numFmtId="4" fontId="1" fillId="0" borderId="4" xfId="9" applyNumberFormat="1" applyFont="1" applyFill="1" applyBorder="1" applyAlignment="1" applyProtection="1">
      <alignment horizontal="right" vertical="top" wrapText="1"/>
    </xf>
    <xf numFmtId="4" fontId="1" fillId="0" borderId="4" xfId="30" applyNumberFormat="1" applyFont="1" applyFill="1" applyBorder="1" applyAlignment="1" applyProtection="1">
      <alignment horizontal="right" vertical="top"/>
      <protection locked="0"/>
    </xf>
    <xf numFmtId="0" fontId="4" fillId="0" borderId="4" xfId="30" applyNumberFormat="1" applyFont="1" applyFill="1" applyBorder="1" applyAlignment="1">
      <alignment vertical="top"/>
    </xf>
    <xf numFmtId="166" fontId="9" fillId="0" borderId="4" xfId="2" applyNumberFormat="1" applyFont="1" applyFill="1" applyBorder="1" applyAlignment="1" applyProtection="1">
      <alignment horizontal="right" vertical="top"/>
    </xf>
    <xf numFmtId="0" fontId="10" fillId="0" borderId="4" xfId="2" applyFont="1" applyFill="1" applyBorder="1" applyAlignment="1">
      <alignment vertical="top"/>
    </xf>
    <xf numFmtId="168" fontId="10" fillId="0" borderId="4" xfId="2" applyNumberFormat="1" applyFont="1" applyFill="1" applyBorder="1" applyAlignment="1" applyProtection="1">
      <alignment horizontal="right" vertical="top" wrapText="1"/>
    </xf>
    <xf numFmtId="4" fontId="10" fillId="0" borderId="4" xfId="2" applyNumberFormat="1" applyFont="1" applyFill="1" applyBorder="1" applyAlignment="1">
      <alignment horizontal="center" vertical="top"/>
    </xf>
    <xf numFmtId="4" fontId="10" fillId="0" borderId="4" xfId="2" applyNumberFormat="1" applyFont="1" applyFill="1" applyBorder="1" applyAlignment="1" applyProtection="1">
      <alignment horizontal="right" vertical="top" wrapText="1"/>
      <protection locked="0"/>
    </xf>
    <xf numFmtId="171" fontId="1" fillId="0" borderId="4" xfId="30" applyNumberFormat="1" applyFont="1" applyFill="1" applyBorder="1" applyAlignment="1">
      <alignment vertical="top" wrapText="1"/>
    </xf>
    <xf numFmtId="4" fontId="1" fillId="0" borderId="4" xfId="30" applyNumberFormat="1" applyFont="1" applyFill="1" applyBorder="1" applyAlignment="1">
      <alignment vertical="top" wrapText="1"/>
    </xf>
    <xf numFmtId="0" fontId="1" fillId="0" borderId="4" xfId="2" applyFont="1" applyFill="1" applyBorder="1" applyAlignment="1">
      <alignment horizontal="left" vertical="top" wrapText="1"/>
    </xf>
    <xf numFmtId="168" fontId="1" fillId="0" borderId="4" xfId="2" applyNumberFormat="1" applyFont="1" applyFill="1" applyBorder="1" applyAlignment="1" applyProtection="1">
      <alignment horizontal="right" vertical="top" wrapText="1"/>
    </xf>
    <xf numFmtId="4" fontId="1" fillId="0" borderId="4" xfId="2" applyNumberFormat="1" applyFont="1" applyFill="1" applyBorder="1" applyAlignment="1">
      <alignment horizontal="center" vertical="top"/>
    </xf>
    <xf numFmtId="171" fontId="11" fillId="0" borderId="4" xfId="30" applyNumberFormat="1" applyFont="1" applyFill="1" applyBorder="1" applyAlignment="1">
      <alignment vertical="top" wrapText="1"/>
    </xf>
    <xf numFmtId="4" fontId="7" fillId="0" borderId="4" xfId="30" applyNumberFormat="1" applyFont="1" applyFill="1" applyBorder="1" applyAlignment="1">
      <alignment vertical="top" wrapText="1"/>
    </xf>
    <xf numFmtId="4" fontId="7" fillId="0" borderId="4" xfId="30" applyNumberFormat="1" applyFont="1" applyFill="1" applyBorder="1" applyAlignment="1" applyProtection="1">
      <alignment horizontal="right" vertical="top" wrapText="1"/>
      <protection locked="0"/>
    </xf>
    <xf numFmtId="43" fontId="7" fillId="0" borderId="4" xfId="30" applyNumberFormat="1" applyFont="1" applyFill="1" applyBorder="1" applyAlignment="1">
      <alignment horizontal="center" vertical="top"/>
    </xf>
    <xf numFmtId="171" fontId="4" fillId="0" borderId="4" xfId="30" applyNumberFormat="1" applyFont="1" applyFill="1" applyBorder="1" applyAlignment="1">
      <alignment vertical="top" wrapText="1"/>
    </xf>
    <xf numFmtId="0" fontId="12" fillId="0" borderId="4" xfId="30" applyFont="1" applyFill="1" applyBorder="1" applyAlignment="1">
      <alignment vertical="top" wrapText="1"/>
    </xf>
    <xf numFmtId="171" fontId="7" fillId="0" borderId="4" xfId="30" applyNumberFormat="1" applyFont="1" applyFill="1" applyBorder="1" applyAlignment="1">
      <alignment vertical="top" wrapText="1"/>
    </xf>
    <xf numFmtId="0" fontId="1" fillId="0" borderId="4" xfId="5" applyFont="1" applyFill="1" applyBorder="1" applyAlignment="1" applyProtection="1">
      <alignment vertical="top"/>
    </xf>
    <xf numFmtId="49" fontId="4" fillId="0" borderId="4" xfId="3" applyNumberFormat="1" applyFont="1" applyFill="1" applyBorder="1" applyAlignment="1">
      <alignment vertical="top" wrapText="1"/>
    </xf>
    <xf numFmtId="49" fontId="1" fillId="0" borderId="4" xfId="3" applyNumberFormat="1" applyFont="1" applyFill="1" applyBorder="1" applyAlignment="1">
      <alignment vertical="top" wrapText="1"/>
    </xf>
    <xf numFmtId="4" fontId="1" fillId="0" borderId="4" xfId="5" applyNumberFormat="1" applyFont="1" applyFill="1" applyBorder="1" applyAlignment="1">
      <alignment vertical="top"/>
    </xf>
    <xf numFmtId="39" fontId="1" fillId="0" borderId="4" xfId="10" applyFont="1" applyFill="1" applyBorder="1" applyAlignment="1">
      <alignment vertical="top" wrapText="1"/>
    </xf>
    <xf numFmtId="0" fontId="4" fillId="0" borderId="4" xfId="5" applyFont="1" applyFill="1" applyBorder="1" applyAlignment="1">
      <alignment vertical="top" wrapText="1"/>
    </xf>
    <xf numFmtId="49" fontId="1" fillId="0" borderId="4" xfId="3" applyNumberFormat="1" applyFont="1" applyFill="1" applyBorder="1" applyAlignment="1" applyProtection="1">
      <alignment vertical="top" wrapText="1"/>
    </xf>
    <xf numFmtId="4" fontId="1" fillId="0" borderId="4" xfId="30" applyNumberFormat="1" applyFont="1" applyFill="1" applyBorder="1" applyAlignment="1" applyProtection="1">
      <alignment horizontal="right" vertical="top"/>
    </xf>
    <xf numFmtId="0" fontId="1" fillId="0" borderId="4" xfId="11" applyFont="1" applyFill="1" applyBorder="1" applyAlignment="1" applyProtection="1">
      <alignment horizontal="center" vertical="top"/>
    </xf>
    <xf numFmtId="4" fontId="1" fillId="0" borderId="4" xfId="12" applyNumberFormat="1" applyFont="1" applyFill="1" applyBorder="1" applyAlignment="1" applyProtection="1">
      <alignment horizontal="right" vertical="top" wrapText="1"/>
      <protection locked="0"/>
    </xf>
    <xf numFmtId="39" fontId="1" fillId="0" borderId="4" xfId="3" applyFont="1" applyFill="1" applyBorder="1" applyAlignment="1" applyProtection="1">
      <alignment horizontal="center" vertical="top" wrapText="1"/>
    </xf>
    <xf numFmtId="4" fontId="7" fillId="0" borderId="4" xfId="30" applyNumberFormat="1" applyFont="1" applyFill="1" applyBorder="1" applyAlignment="1">
      <alignment vertical="top"/>
    </xf>
    <xf numFmtId="39" fontId="1" fillId="0" borderId="4" xfId="2" applyNumberFormat="1" applyFont="1" applyFill="1" applyBorder="1" applyAlignment="1" applyProtection="1">
      <alignment horizontal="right" vertical="top"/>
    </xf>
    <xf numFmtId="0" fontId="1" fillId="0" borderId="4" xfId="30" applyNumberFormat="1" applyFont="1" applyFill="1" applyBorder="1" applyAlignment="1">
      <alignment horizontal="center" vertical="top" wrapText="1"/>
    </xf>
    <xf numFmtId="0" fontId="1" fillId="0" borderId="4" xfId="5" applyFont="1" applyFill="1" applyBorder="1" applyAlignment="1">
      <alignment vertical="top" wrapText="1"/>
    </xf>
    <xf numFmtId="0" fontId="1" fillId="0" borderId="4" xfId="13" applyNumberFormat="1" applyFont="1" applyFill="1" applyBorder="1" applyAlignment="1">
      <alignment vertical="top"/>
    </xf>
    <xf numFmtId="39" fontId="1" fillId="0" borderId="4" xfId="13" applyFont="1" applyFill="1" applyBorder="1" applyAlignment="1" applyProtection="1">
      <alignment horizontal="right" vertical="top"/>
    </xf>
    <xf numFmtId="4" fontId="1" fillId="0" borderId="4" xfId="13" applyNumberFormat="1" applyFont="1" applyFill="1" applyBorder="1" applyAlignment="1">
      <alignment horizontal="center" vertical="top"/>
    </xf>
    <xf numFmtId="0" fontId="4" fillId="0" borderId="4" xfId="7" applyFont="1" applyFill="1" applyBorder="1" applyAlignment="1">
      <alignment horizontal="left" vertical="top" wrapText="1"/>
    </xf>
    <xf numFmtId="0" fontId="4" fillId="0" borderId="4" xfId="7" applyFont="1" applyFill="1" applyBorder="1" applyAlignment="1">
      <alignment vertical="top"/>
    </xf>
    <xf numFmtId="170" fontId="1" fillId="0" borderId="4" xfId="7" applyNumberFormat="1" applyFont="1" applyFill="1" applyBorder="1" applyAlignment="1">
      <alignment vertical="top"/>
    </xf>
    <xf numFmtId="170" fontId="1" fillId="0" borderId="4" xfId="7" applyNumberFormat="1" applyFont="1" applyFill="1" applyBorder="1" applyAlignment="1" applyProtection="1">
      <alignment vertical="top"/>
      <protection locked="0"/>
    </xf>
    <xf numFmtId="0" fontId="1" fillId="0" borderId="4" xfId="7" applyFont="1" applyFill="1" applyBorder="1" applyAlignment="1">
      <alignment vertical="top"/>
    </xf>
    <xf numFmtId="0" fontId="11" fillId="0" borderId="4" xfId="30" applyFont="1" applyFill="1" applyBorder="1" applyAlignment="1">
      <alignment vertical="top"/>
    </xf>
    <xf numFmtId="0" fontId="4" fillId="0" borderId="4" xfId="7" applyFont="1" applyFill="1" applyBorder="1" applyAlignment="1">
      <alignment vertical="top" wrapText="1"/>
    </xf>
    <xf numFmtId="4" fontId="1" fillId="0" borderId="4" xfId="7" applyNumberFormat="1" applyFont="1" applyFill="1" applyBorder="1" applyAlignment="1">
      <alignment vertical="top" wrapText="1"/>
    </xf>
    <xf numFmtId="4" fontId="1" fillId="0" borderId="4" xfId="7" applyNumberFormat="1" applyFont="1" applyFill="1" applyBorder="1" applyAlignment="1" applyProtection="1">
      <alignment vertical="top" wrapText="1"/>
      <protection locked="0"/>
    </xf>
    <xf numFmtId="4" fontId="1" fillId="0" borderId="4" xfId="7" applyNumberFormat="1" applyFont="1" applyFill="1" applyBorder="1" applyAlignment="1">
      <alignment horizontal="justify" vertical="top" wrapText="1"/>
    </xf>
    <xf numFmtId="0" fontId="1" fillId="0" borderId="4" xfId="7" applyFont="1" applyFill="1" applyBorder="1" applyAlignment="1">
      <alignment horizontal="left" vertical="top" wrapText="1"/>
    </xf>
    <xf numFmtId="0" fontId="1" fillId="0" borderId="4" xfId="7" applyFont="1" applyFill="1" applyBorder="1" applyAlignment="1">
      <alignment vertical="top" wrapText="1"/>
    </xf>
    <xf numFmtId="170" fontId="10" fillId="0" borderId="4" xfId="7" applyNumberFormat="1" applyFont="1" applyFill="1" applyBorder="1" applyAlignment="1">
      <alignment vertical="top"/>
    </xf>
    <xf numFmtId="39" fontId="1" fillId="0" borderId="4" xfId="30" applyNumberFormat="1" applyFont="1" applyFill="1" applyBorder="1" applyAlignment="1">
      <alignment vertical="top" wrapText="1"/>
    </xf>
    <xf numFmtId="0" fontId="4" fillId="0" borderId="4" xfId="5" applyFont="1" applyFill="1" applyBorder="1" applyAlignment="1" applyProtection="1">
      <alignment horizontal="left" vertical="top"/>
    </xf>
    <xf numFmtId="167" fontId="1" fillId="0" borderId="4" xfId="6" applyFont="1" applyFill="1" applyBorder="1" applyAlignment="1" applyProtection="1">
      <alignment horizontal="center" vertical="top"/>
    </xf>
    <xf numFmtId="4" fontId="1" fillId="0" borderId="4" xfId="3" applyNumberFormat="1" applyFont="1" applyFill="1" applyBorder="1" applyAlignment="1" applyProtection="1">
      <alignment horizontal="right" vertical="top"/>
    </xf>
    <xf numFmtId="49" fontId="4" fillId="0" borderId="4" xfId="30" applyNumberFormat="1" applyFont="1" applyFill="1" applyBorder="1" applyAlignment="1">
      <alignment horizontal="left" vertical="top" wrapText="1"/>
    </xf>
    <xf numFmtId="39" fontId="1" fillId="0" borderId="4" xfId="30" applyNumberFormat="1" applyFont="1" applyFill="1" applyBorder="1" applyAlignment="1">
      <alignment horizontal="right" vertical="top" wrapText="1"/>
    </xf>
    <xf numFmtId="166" fontId="4" fillId="8" borderId="4" xfId="2" applyNumberFormat="1" applyFont="1" applyFill="1" applyBorder="1" applyAlignment="1" applyProtection="1">
      <alignment horizontal="right" vertical="top"/>
    </xf>
    <xf numFmtId="0" fontId="4" fillId="8" borderId="4" xfId="2" applyFont="1" applyFill="1" applyBorder="1" applyAlignment="1">
      <alignment horizontal="center" vertical="top"/>
    </xf>
    <xf numFmtId="168" fontId="1" fillId="8" borderId="4" xfId="2" applyNumberFormat="1" applyFont="1" applyFill="1" applyBorder="1" applyAlignment="1" applyProtection="1">
      <alignment horizontal="right" vertical="top" wrapText="1"/>
    </xf>
    <xf numFmtId="4" fontId="1" fillId="8" borderId="4" xfId="2" applyNumberFormat="1" applyFont="1" applyFill="1" applyBorder="1" applyAlignment="1">
      <alignment horizontal="center" vertical="top"/>
    </xf>
    <xf numFmtId="4" fontId="1" fillId="8" borderId="4" xfId="2" applyNumberFormat="1" applyFont="1" applyFill="1" applyBorder="1" applyAlignment="1" applyProtection="1">
      <alignment horizontal="right" vertical="top" wrapText="1"/>
      <protection locked="0"/>
    </xf>
    <xf numFmtId="4" fontId="4" fillId="8" borderId="4" xfId="2" applyNumberFormat="1" applyFont="1" applyFill="1" applyBorder="1" applyAlignment="1">
      <alignment horizontal="right" vertical="top" wrapText="1"/>
    </xf>
    <xf numFmtId="0" fontId="4" fillId="0" borderId="4" xfId="77" applyNumberFormat="1" applyFont="1" applyFill="1" applyBorder="1" applyAlignment="1">
      <alignment horizontal="right" vertical="top"/>
    </xf>
    <xf numFmtId="39" fontId="4" fillId="0" borderId="4" xfId="10" applyFont="1" applyFill="1" applyBorder="1" applyAlignment="1">
      <alignment vertical="top" wrapText="1"/>
    </xf>
    <xf numFmtId="39" fontId="1" fillId="0" borderId="4" xfId="30" applyNumberFormat="1" applyFont="1" applyFill="1" applyBorder="1" applyAlignment="1">
      <alignment horizontal="center" vertical="top"/>
    </xf>
    <xf numFmtId="39" fontId="1" fillId="0" borderId="4" xfId="30" applyNumberFormat="1" applyFont="1" applyFill="1" applyBorder="1" applyAlignment="1" applyProtection="1">
      <alignment vertical="top"/>
      <protection locked="0"/>
    </xf>
    <xf numFmtId="49" fontId="1" fillId="0" borderId="4" xfId="30" applyNumberFormat="1" applyFont="1" applyFill="1" applyBorder="1" applyAlignment="1">
      <alignment horizontal="right" vertical="top" wrapText="1"/>
    </xf>
    <xf numFmtId="170" fontId="1" fillId="0" borderId="4" xfId="30" applyNumberFormat="1" applyFont="1" applyFill="1" applyBorder="1" applyAlignment="1">
      <alignment vertical="top"/>
    </xf>
    <xf numFmtId="0" fontId="1" fillId="0" borderId="4" xfId="30" applyNumberFormat="1" applyFont="1" applyFill="1" applyBorder="1" applyAlignment="1">
      <alignment horizontal="center" vertical="top"/>
    </xf>
    <xf numFmtId="170" fontId="1" fillId="0" borderId="4" xfId="30" applyNumberFormat="1" applyFont="1" applyFill="1" applyBorder="1" applyAlignment="1" applyProtection="1">
      <alignment horizontal="right" vertical="top"/>
      <protection locked="0"/>
    </xf>
    <xf numFmtId="170" fontId="1" fillId="0" borderId="4" xfId="30" applyNumberFormat="1" applyFont="1" applyFill="1" applyBorder="1" applyAlignment="1">
      <alignment horizontal="right" vertical="top"/>
    </xf>
    <xf numFmtId="2" fontId="1" fillId="0" borderId="4" xfId="77" applyNumberFormat="1" applyFont="1" applyFill="1" applyBorder="1" applyAlignment="1">
      <alignment horizontal="center" vertical="top"/>
    </xf>
    <xf numFmtId="2" fontId="1" fillId="0" borderId="4" xfId="30" applyNumberFormat="1" applyFont="1" applyFill="1" applyBorder="1" applyAlignment="1">
      <alignment horizontal="right" vertical="top" wrapText="1"/>
    </xf>
    <xf numFmtId="0" fontId="4" fillId="0" borderId="4" xfId="14" applyNumberFormat="1" applyFont="1" applyFill="1" applyBorder="1" applyAlignment="1">
      <alignment horizontal="left" vertical="top" wrapText="1"/>
    </xf>
    <xf numFmtId="39" fontId="1" fillId="0" borderId="4" xfId="14" applyNumberFormat="1" applyFont="1" applyFill="1" applyBorder="1" applyAlignment="1" applyProtection="1">
      <alignment horizontal="right" vertical="top"/>
      <protection locked="0"/>
    </xf>
    <xf numFmtId="0" fontId="1" fillId="0" borderId="4" xfId="14" applyNumberFormat="1" applyFont="1" applyFill="1" applyBorder="1" applyAlignment="1">
      <alignment horizontal="center" vertical="top" wrapText="1"/>
    </xf>
    <xf numFmtId="39" fontId="1" fillId="0" borderId="4" xfId="14" applyNumberFormat="1" applyFont="1" applyFill="1" applyBorder="1" applyAlignment="1" applyProtection="1">
      <alignment vertical="top"/>
      <protection locked="0"/>
    </xf>
    <xf numFmtId="0" fontId="1" fillId="0" borderId="4" xfId="14" applyNumberFormat="1" applyFont="1" applyFill="1" applyBorder="1" applyAlignment="1">
      <alignment horizontal="left" vertical="top" wrapText="1"/>
    </xf>
    <xf numFmtId="4" fontId="1" fillId="0" borderId="4" xfId="15" applyNumberFormat="1" applyFont="1" applyFill="1" applyBorder="1" applyAlignment="1" applyProtection="1">
      <alignment vertical="top"/>
    </xf>
    <xf numFmtId="0" fontId="4" fillId="0" borderId="4" xfId="14" applyNumberFormat="1" applyFont="1" applyFill="1" applyBorder="1" applyAlignment="1">
      <alignment horizontal="right" vertical="top" wrapText="1"/>
    </xf>
    <xf numFmtId="0" fontId="4" fillId="0" borderId="4" xfId="30" applyFont="1" applyFill="1" applyBorder="1" applyAlignment="1">
      <alignment vertical="top" wrapText="1"/>
    </xf>
    <xf numFmtId="4" fontId="16" fillId="0" borderId="4" xfId="30" applyNumberFormat="1" applyFont="1" applyFill="1" applyBorder="1" applyAlignment="1">
      <alignment vertical="top"/>
    </xf>
    <xf numFmtId="171" fontId="16" fillId="0" borderId="4" xfId="30" applyNumberFormat="1" applyFont="1" applyFill="1" applyBorder="1" applyAlignment="1">
      <alignment horizontal="center" vertical="top"/>
    </xf>
    <xf numFmtId="4" fontId="16" fillId="0" borderId="4" xfId="30" applyNumberFormat="1" applyFont="1" applyFill="1" applyBorder="1" applyAlignment="1" applyProtection="1">
      <alignment vertical="top"/>
      <protection locked="0"/>
    </xf>
    <xf numFmtId="166" fontId="16" fillId="0" borderId="4" xfId="30" applyNumberFormat="1" applyFont="1" applyFill="1" applyBorder="1" applyAlignment="1" applyProtection="1">
      <alignment horizontal="right" vertical="top"/>
    </xf>
    <xf numFmtId="171" fontId="7" fillId="0" borderId="4" xfId="30" applyNumberFormat="1" applyFont="1" applyFill="1" applyBorder="1" applyAlignment="1">
      <alignment horizontal="center" vertical="top"/>
    </xf>
    <xf numFmtId="166" fontId="17" fillId="0" borderId="4" xfId="30" applyNumberFormat="1" applyFont="1" applyFill="1" applyBorder="1" applyAlignment="1" applyProtection="1">
      <alignment horizontal="right" vertical="top"/>
    </xf>
    <xf numFmtId="39" fontId="7" fillId="0" borderId="4" xfId="14" applyNumberFormat="1" applyFont="1" applyFill="1" applyBorder="1" applyAlignment="1" applyProtection="1">
      <alignment vertical="top" wrapText="1"/>
      <protection locked="0"/>
    </xf>
    <xf numFmtId="0" fontId="26" fillId="0" borderId="4" xfId="30" applyFont="1" applyFill="1" applyBorder="1" applyAlignment="1">
      <alignment vertical="top"/>
    </xf>
    <xf numFmtId="0" fontId="4" fillId="3" borderId="4" xfId="30" applyFont="1" applyFill="1" applyBorder="1" applyAlignment="1">
      <alignment horizontal="right" vertical="top"/>
    </xf>
    <xf numFmtId="0" fontId="4" fillId="3" borderId="4" xfId="30" applyNumberFormat="1" applyFont="1" applyFill="1" applyBorder="1" applyAlignment="1">
      <alignment vertical="top" wrapText="1"/>
    </xf>
    <xf numFmtId="4" fontId="1" fillId="3" borderId="4" xfId="30" applyNumberFormat="1" applyFont="1" applyFill="1" applyBorder="1" applyAlignment="1">
      <alignment vertical="top"/>
    </xf>
    <xf numFmtId="171" fontId="1" fillId="3" borderId="4" xfId="30" applyNumberFormat="1" applyFont="1" applyFill="1" applyBorder="1" applyAlignment="1">
      <alignment horizontal="center" vertical="top"/>
    </xf>
    <xf numFmtId="168" fontId="1" fillId="3" borderId="4" xfId="30" applyNumberFormat="1" applyFont="1" applyFill="1" applyBorder="1" applyAlignment="1" applyProtection="1">
      <alignment vertical="top" wrapText="1"/>
      <protection locked="0"/>
    </xf>
    <xf numFmtId="4" fontId="1" fillId="3" borderId="4" xfId="15" applyNumberFormat="1" applyFont="1" applyFill="1" applyBorder="1" applyAlignment="1" applyProtection="1">
      <alignment vertical="top"/>
    </xf>
    <xf numFmtId="1" fontId="4" fillId="3" borderId="4" xfId="30" applyNumberFormat="1" applyFont="1" applyFill="1" applyBorder="1" applyAlignment="1">
      <alignment horizontal="center" vertical="top"/>
    </xf>
    <xf numFmtId="0" fontId="4" fillId="5" borderId="4" xfId="2" applyFont="1" applyFill="1" applyBorder="1" applyAlignment="1">
      <alignment vertical="top"/>
    </xf>
    <xf numFmtId="168" fontId="1" fillId="5" borderId="4" xfId="2" applyNumberFormat="1" applyFont="1" applyFill="1" applyBorder="1" applyAlignment="1" applyProtection="1">
      <alignment horizontal="right" vertical="top" wrapText="1"/>
    </xf>
    <xf numFmtId="4" fontId="1" fillId="5" borderId="4" xfId="2" applyNumberFormat="1" applyFont="1" applyFill="1" applyBorder="1" applyAlignment="1">
      <alignment horizontal="center" vertical="top"/>
    </xf>
    <xf numFmtId="1" fontId="1" fillId="3" borderId="4" xfId="30" applyNumberFormat="1" applyFont="1" applyFill="1" applyBorder="1" applyAlignment="1">
      <alignment horizontal="right" vertical="top"/>
    </xf>
    <xf numFmtId="0" fontId="1" fillId="5" borderId="4" xfId="2" applyFont="1" applyFill="1" applyBorder="1" applyAlignment="1">
      <alignment vertical="top"/>
    </xf>
    <xf numFmtId="1" fontId="4" fillId="3" borderId="4" xfId="30" applyNumberFormat="1" applyFont="1" applyFill="1" applyBorder="1" applyAlignment="1">
      <alignment horizontal="right" vertical="top"/>
    </xf>
    <xf numFmtId="173" fontId="1" fillId="3" borderId="4" xfId="30" applyNumberFormat="1" applyFont="1" applyFill="1" applyBorder="1" applyAlignment="1">
      <alignment horizontal="right" vertical="top"/>
    </xf>
    <xf numFmtId="0" fontId="1" fillId="3" borderId="4" xfId="30" applyFont="1" applyFill="1" applyBorder="1" applyAlignment="1">
      <alignment horizontal="left" vertical="top" wrapText="1"/>
    </xf>
    <xf numFmtId="0" fontId="1" fillId="3" borderId="4" xfId="14" applyNumberFormat="1" applyFont="1" applyFill="1" applyBorder="1" applyAlignment="1">
      <alignment horizontal="center" vertical="top" wrapText="1"/>
    </xf>
    <xf numFmtId="0" fontId="1" fillId="3" borderId="4" xfId="2" applyFont="1" applyFill="1" applyBorder="1" applyAlignment="1">
      <alignment vertical="top" wrapText="1"/>
    </xf>
    <xf numFmtId="167" fontId="1" fillId="6" borderId="4" xfId="6" applyFont="1" applyFill="1" applyBorder="1" applyAlignment="1">
      <alignment horizontal="right" vertical="top" wrapText="1"/>
    </xf>
    <xf numFmtId="0" fontId="1" fillId="3" borderId="4" xfId="30" applyFont="1" applyFill="1" applyBorder="1" applyAlignment="1">
      <alignment vertical="top" wrapText="1"/>
    </xf>
    <xf numFmtId="4" fontId="1" fillId="3" borderId="4" xfId="2" applyNumberFormat="1" applyFont="1" applyFill="1" applyBorder="1" applyAlignment="1" applyProtection="1">
      <alignment horizontal="right" vertical="top" wrapText="1"/>
      <protection locked="0"/>
    </xf>
    <xf numFmtId="171" fontId="7" fillId="3" borderId="4" xfId="30" applyNumberFormat="1" applyFont="1" applyFill="1" applyBorder="1" applyAlignment="1">
      <alignment horizontal="center" vertical="top"/>
    </xf>
    <xf numFmtId="4" fontId="1" fillId="3" borderId="4" xfId="30" applyNumberFormat="1" applyFont="1" applyFill="1" applyBorder="1" applyAlignment="1">
      <alignment horizontal="right" vertical="top"/>
    </xf>
    <xf numFmtId="2" fontId="1" fillId="3" borderId="4" xfId="2" applyNumberFormat="1" applyFont="1" applyFill="1" applyBorder="1" applyAlignment="1">
      <alignment horizontal="center" vertical="top"/>
    </xf>
    <xf numFmtId="0" fontId="1" fillId="6" borderId="4" xfId="30" applyFont="1" applyFill="1" applyBorder="1" applyAlignment="1">
      <alignment vertical="top"/>
    </xf>
    <xf numFmtId="170" fontId="1" fillId="3" borderId="4" xfId="7" applyNumberFormat="1" applyFont="1" applyFill="1" applyBorder="1" applyAlignment="1">
      <alignment horizontal="center" vertical="top"/>
    </xf>
    <xf numFmtId="49" fontId="1" fillId="3" borderId="4" xfId="30" applyNumberFormat="1" applyFont="1" applyFill="1" applyBorder="1" applyAlignment="1">
      <alignment horizontal="left" vertical="top" wrapText="1"/>
    </xf>
    <xf numFmtId="39" fontId="1" fillId="3" borderId="4" xfId="30" applyNumberFormat="1" applyFont="1" applyFill="1" applyBorder="1" applyAlignment="1">
      <alignment horizontal="right" vertical="top" wrapText="1"/>
    </xf>
    <xf numFmtId="0" fontId="4" fillId="3" borderId="4" xfId="13" applyNumberFormat="1" applyFont="1" applyFill="1" applyBorder="1" applyAlignment="1">
      <alignment vertical="top"/>
    </xf>
    <xf numFmtId="39" fontId="1" fillId="3" borderId="4" xfId="13" applyFont="1" applyFill="1" applyBorder="1" applyAlignment="1" applyProtection="1">
      <alignment horizontal="right" vertical="top"/>
    </xf>
    <xf numFmtId="0" fontId="1" fillId="3" borderId="4" xfId="13" applyNumberFormat="1" applyFont="1" applyFill="1" applyBorder="1" applyAlignment="1">
      <alignment horizontal="center" vertical="top"/>
    </xf>
    <xf numFmtId="0" fontId="1" fillId="3" borderId="4" xfId="13" applyNumberFormat="1" applyFont="1" applyFill="1" applyBorder="1" applyAlignment="1">
      <alignment vertical="top" wrapText="1"/>
    </xf>
    <xf numFmtId="4" fontId="1" fillId="3" borderId="4" xfId="13" applyNumberFormat="1" applyFont="1" applyFill="1" applyBorder="1" applyAlignment="1">
      <alignment horizontal="center" vertical="top"/>
    </xf>
    <xf numFmtId="0" fontId="1" fillId="3" borderId="4" xfId="13" applyNumberFormat="1" applyFont="1" applyFill="1" applyBorder="1" applyAlignment="1">
      <alignment vertical="top"/>
    </xf>
    <xf numFmtId="4" fontId="1" fillId="3" borderId="4" xfId="3" applyNumberFormat="1" applyFont="1" applyFill="1" applyBorder="1" applyAlignment="1" applyProtection="1">
      <alignment horizontal="right" vertical="top"/>
    </xf>
    <xf numFmtId="170" fontId="1" fillId="3" borderId="4" xfId="7" applyNumberFormat="1" applyFont="1" applyFill="1" applyBorder="1" applyAlignment="1" applyProtection="1">
      <alignment vertical="top"/>
      <protection locked="0"/>
    </xf>
    <xf numFmtId="168" fontId="1" fillId="3" borderId="4" xfId="30" applyNumberFormat="1" applyFont="1" applyFill="1" applyBorder="1" applyAlignment="1">
      <alignment vertical="top" wrapText="1"/>
    </xf>
    <xf numFmtId="37" fontId="4" fillId="3" borderId="4" xfId="30" applyNumberFormat="1" applyFont="1" applyFill="1" applyBorder="1" applyAlignment="1">
      <alignment horizontal="center" vertical="top"/>
    </xf>
    <xf numFmtId="0" fontId="4" fillId="3" borderId="4" xfId="30" applyFont="1" applyFill="1" applyBorder="1" applyAlignment="1">
      <alignment vertical="top" wrapText="1"/>
    </xf>
    <xf numFmtId="0" fontId="1" fillId="3" borderId="4" xfId="30" applyFont="1" applyFill="1" applyBorder="1" applyAlignment="1">
      <alignment horizontal="center" vertical="top"/>
    </xf>
    <xf numFmtId="4" fontId="1" fillId="3" borderId="4" xfId="30" applyNumberFormat="1" applyFont="1" applyFill="1" applyBorder="1" applyAlignment="1" applyProtection="1">
      <alignment vertical="top"/>
      <protection locked="0"/>
    </xf>
    <xf numFmtId="39" fontId="1" fillId="3" borderId="4" xfId="30" applyNumberFormat="1" applyFont="1" applyFill="1" applyBorder="1" applyAlignment="1" applyProtection="1">
      <alignment vertical="top"/>
      <protection locked="0"/>
    </xf>
    <xf numFmtId="0" fontId="4" fillId="3" borderId="4" xfId="30" applyFont="1" applyFill="1" applyBorder="1" applyAlignment="1">
      <alignment horizontal="right" vertical="top" wrapText="1"/>
    </xf>
    <xf numFmtId="0" fontId="12" fillId="0" borderId="4" xfId="30" applyFont="1" applyBorder="1" applyAlignment="1">
      <alignment vertical="top" wrapText="1"/>
    </xf>
    <xf numFmtId="0" fontId="1" fillId="8" borderId="4" xfId="30" applyFont="1" applyFill="1" applyBorder="1" applyAlignment="1">
      <alignment horizontal="right" vertical="top" wrapText="1"/>
    </xf>
    <xf numFmtId="0" fontId="4" fillId="8" borderId="4" xfId="30" applyFont="1" applyFill="1" applyBorder="1" applyAlignment="1">
      <alignment horizontal="center" vertical="top" wrapText="1"/>
    </xf>
    <xf numFmtId="4" fontId="1" fillId="8" borderId="4" xfId="16" applyNumberFormat="1" applyFont="1" applyFill="1" applyBorder="1" applyAlignment="1">
      <alignment vertical="top" wrapText="1"/>
    </xf>
    <xf numFmtId="4" fontId="1" fillId="8" borderId="4" xfId="30" applyNumberFormat="1" applyFont="1" applyFill="1" applyBorder="1" applyAlignment="1">
      <alignment horizontal="center" vertical="top" wrapText="1"/>
    </xf>
    <xf numFmtId="4" fontId="1" fillId="8" borderId="4" xfId="16" applyNumberFormat="1" applyFont="1" applyFill="1" applyBorder="1" applyAlignment="1" applyProtection="1">
      <alignment vertical="top" wrapText="1"/>
      <protection locked="0"/>
    </xf>
    <xf numFmtId="4" fontId="4" fillId="8" borderId="4" xfId="16" applyNumberFormat="1" applyFont="1" applyFill="1" applyBorder="1" applyAlignment="1">
      <alignment vertical="top" wrapText="1"/>
    </xf>
    <xf numFmtId="0" fontId="1" fillId="4" borderId="4" xfId="30" applyFont="1" applyFill="1" applyBorder="1" applyAlignment="1">
      <alignment horizontal="right" vertical="top" wrapText="1"/>
    </xf>
    <xf numFmtId="0" fontId="4" fillId="4" borderId="4" xfId="30" applyFont="1" applyFill="1" applyBorder="1" applyAlignment="1">
      <alignment horizontal="center" vertical="top" wrapText="1"/>
    </xf>
    <xf numFmtId="4" fontId="1" fillId="4" borderId="4" xfId="16" applyNumberFormat="1" applyFont="1" applyFill="1" applyBorder="1" applyAlignment="1">
      <alignment vertical="top" wrapText="1"/>
    </xf>
    <xf numFmtId="4" fontId="1" fillId="4" borderId="4" xfId="30" applyNumberFormat="1" applyFont="1" applyFill="1" applyBorder="1" applyAlignment="1">
      <alignment horizontal="center" vertical="top" wrapText="1"/>
    </xf>
    <xf numFmtId="4" fontId="1" fillId="4" borderId="4" xfId="16" applyNumberFormat="1" applyFont="1" applyFill="1" applyBorder="1" applyAlignment="1" applyProtection="1">
      <alignment vertical="top" wrapText="1"/>
      <protection locked="0"/>
    </xf>
    <xf numFmtId="4" fontId="4" fillId="4" borderId="4" xfId="16" applyNumberFormat="1" applyFont="1" applyFill="1" applyBorder="1" applyAlignment="1">
      <alignment vertical="top" wrapText="1"/>
    </xf>
    <xf numFmtId="0" fontId="1" fillId="3" borderId="4" xfId="30" applyFont="1" applyFill="1" applyBorder="1" applyAlignment="1">
      <alignment vertical="top"/>
    </xf>
    <xf numFmtId="0" fontId="4" fillId="3" borderId="4" xfId="17" applyFont="1" applyFill="1" applyBorder="1" applyAlignment="1">
      <alignment horizontal="center" vertical="top"/>
    </xf>
    <xf numFmtId="0" fontId="1" fillId="3" borderId="4" xfId="30" applyNumberFormat="1" applyFont="1" applyFill="1" applyBorder="1" applyAlignment="1">
      <alignment horizontal="center" vertical="top" wrapText="1"/>
    </xf>
    <xf numFmtId="0" fontId="1" fillId="3" borderId="4" xfId="30" applyFont="1" applyFill="1" applyBorder="1" applyAlignment="1" applyProtection="1">
      <alignment vertical="top"/>
      <protection locked="0"/>
    </xf>
    <xf numFmtId="10" fontId="1" fillId="3" borderId="4" xfId="18" applyNumberFormat="1" applyFont="1" applyFill="1" applyBorder="1" applyAlignment="1">
      <alignment horizontal="right" vertical="top"/>
    </xf>
    <xf numFmtId="0" fontId="4" fillId="0" borderId="4" xfId="30" applyFont="1" applyBorder="1" applyAlignment="1">
      <alignment horizontal="right" vertical="top" wrapText="1"/>
    </xf>
    <xf numFmtId="170" fontId="1" fillId="0" borderId="4" xfId="78" applyNumberFormat="1" applyBorder="1" applyAlignment="1">
      <alignment vertical="top"/>
    </xf>
    <xf numFmtId="0" fontId="1" fillId="3" borderId="4" xfId="19" applyFont="1" applyFill="1" applyBorder="1" applyAlignment="1">
      <alignment horizontal="center" vertical="top" wrapText="1"/>
    </xf>
    <xf numFmtId="0" fontId="1" fillId="3" borderId="4" xfId="19" applyFont="1" applyFill="1" applyBorder="1" applyAlignment="1" applyProtection="1">
      <alignment horizontal="left" vertical="top" wrapText="1"/>
      <protection locked="0"/>
    </xf>
    <xf numFmtId="4" fontId="1" fillId="3" borderId="4" xfId="30" applyNumberFormat="1" applyFont="1" applyFill="1" applyBorder="1" applyAlignment="1" applyProtection="1">
      <alignment horizontal="right" vertical="top"/>
    </xf>
    <xf numFmtId="0" fontId="1" fillId="0" borderId="4" xfId="30" applyFont="1" applyBorder="1" applyAlignment="1">
      <alignment horizontal="right" vertical="top" wrapText="1"/>
    </xf>
    <xf numFmtId="10" fontId="1" fillId="0" borderId="4" xfId="30" applyNumberFormat="1" applyFont="1" applyBorder="1" applyAlignment="1">
      <alignment horizontal="right" vertical="top" wrapText="1"/>
    </xf>
    <xf numFmtId="10" fontId="1" fillId="0" borderId="4" xfId="20" applyNumberFormat="1" applyFont="1" applyFill="1" applyBorder="1" applyAlignment="1">
      <alignment horizontal="right" vertical="top"/>
    </xf>
    <xf numFmtId="173" fontId="1" fillId="0" borderId="4" xfId="79" applyNumberFormat="1" applyBorder="1" applyAlignment="1">
      <alignment horizontal="right" vertical="top"/>
    </xf>
    <xf numFmtId="0" fontId="1" fillId="6" borderId="4" xfId="30" applyFont="1" applyFill="1" applyBorder="1" applyAlignment="1">
      <alignment horizontal="right" vertical="top" wrapText="1"/>
    </xf>
    <xf numFmtId="0" fontId="4" fillId="7" borderId="4" xfId="30" applyFont="1" applyFill="1" applyBorder="1" applyAlignment="1" applyProtection="1">
      <alignment horizontal="center" vertical="top"/>
    </xf>
    <xf numFmtId="0" fontId="4" fillId="7" borderId="4" xfId="30" applyFont="1" applyFill="1" applyBorder="1" applyAlignment="1" applyProtection="1">
      <alignment horizontal="right" vertical="top"/>
    </xf>
    <xf numFmtId="4" fontId="4" fillId="7" borderId="4" xfId="30" applyNumberFormat="1" applyFont="1" applyFill="1" applyBorder="1" applyAlignment="1">
      <alignment horizontal="right" vertical="top"/>
    </xf>
    <xf numFmtId="0" fontId="1" fillId="3" borderId="4" xfId="30" applyFont="1" applyFill="1" applyBorder="1" applyAlignment="1">
      <alignment horizontal="right" vertical="top"/>
    </xf>
    <xf numFmtId="10" fontId="1" fillId="3" borderId="4" xfId="21" applyNumberFormat="1" applyFont="1" applyFill="1" applyBorder="1" applyAlignment="1">
      <alignment vertical="top"/>
    </xf>
    <xf numFmtId="164" fontId="1" fillId="3" borderId="4" xfId="21" applyFont="1" applyFill="1" applyBorder="1" applyAlignment="1">
      <alignment horizontal="center" vertical="top"/>
    </xf>
    <xf numFmtId="168" fontId="1" fillId="3" borderId="4" xfId="21" applyNumberFormat="1" applyFont="1" applyFill="1" applyBorder="1" applyAlignment="1">
      <alignment vertical="top"/>
    </xf>
    <xf numFmtId="4" fontId="1" fillId="3" borderId="4" xfId="22" applyNumberFormat="1" applyFont="1" applyFill="1" applyBorder="1" applyAlignment="1">
      <alignment vertical="top"/>
    </xf>
    <xf numFmtId="0" fontId="1" fillId="4" borderId="5" xfId="17" applyFont="1" applyFill="1" applyBorder="1" applyAlignment="1">
      <alignment horizontal="right" vertical="top"/>
    </xf>
    <xf numFmtId="0" fontId="4" fillId="4" borderId="5" xfId="30" applyFont="1" applyFill="1" applyBorder="1" applyAlignment="1">
      <alignment horizontal="center" vertical="top" wrapText="1"/>
    </xf>
    <xf numFmtId="170" fontId="1" fillId="4" borderId="5" xfId="17" applyNumberFormat="1" applyFont="1" applyFill="1" applyBorder="1" applyAlignment="1">
      <alignment horizontal="right" vertical="top"/>
    </xf>
    <xf numFmtId="170" fontId="1" fillId="4" borderId="5" xfId="17" applyNumberFormat="1" applyFont="1" applyFill="1" applyBorder="1" applyAlignment="1">
      <alignment horizontal="center" vertical="top"/>
    </xf>
    <xf numFmtId="43" fontId="4" fillId="4" borderId="5" xfId="23" applyFont="1" applyFill="1" applyBorder="1" applyAlignment="1">
      <alignment horizontal="right" vertical="top"/>
    </xf>
    <xf numFmtId="4" fontId="4" fillId="4" borderId="5" xfId="17" applyNumberFormat="1" applyFont="1" applyFill="1" applyBorder="1" applyAlignment="1">
      <alignment vertical="top"/>
    </xf>
    <xf numFmtId="0" fontId="1" fillId="3" borderId="0" xfId="24" applyFont="1" applyFill="1" applyBorder="1" applyAlignment="1">
      <alignment horizontal="right" vertical="top" wrapText="1"/>
    </xf>
    <xf numFmtId="0" fontId="1" fillId="3" borderId="0" xfId="24" applyFont="1" applyFill="1" applyBorder="1" applyAlignment="1">
      <alignment vertical="top" wrapText="1"/>
    </xf>
    <xf numFmtId="43" fontId="1" fillId="3" borderId="0" xfId="25" applyFont="1" applyFill="1" applyBorder="1" applyAlignment="1">
      <alignment horizontal="right" vertical="top" wrapText="1"/>
    </xf>
    <xf numFmtId="4" fontId="1" fillId="3" borderId="0" xfId="25" applyNumberFormat="1" applyFont="1" applyFill="1" applyBorder="1" applyAlignment="1">
      <alignment horizontal="center" vertical="top"/>
    </xf>
    <xf numFmtId="164" fontId="1" fillId="3" borderId="0" xfId="25" applyNumberFormat="1" applyFont="1" applyFill="1" applyBorder="1" applyAlignment="1">
      <alignment horizontal="right" vertical="top" wrapText="1"/>
    </xf>
    <xf numFmtId="165" fontId="1" fillId="3" borderId="0" xfId="25" applyNumberFormat="1" applyFont="1" applyFill="1" applyBorder="1" applyAlignment="1">
      <alignment horizontal="right" vertical="top" wrapText="1"/>
    </xf>
    <xf numFmtId="0" fontId="1" fillId="2" borderId="0" xfId="26" applyNumberFormat="1" applyFont="1" applyFill="1" applyBorder="1" applyAlignment="1">
      <alignment vertical="top"/>
    </xf>
    <xf numFmtId="0" fontId="1" fillId="0" borderId="0" xfId="30" applyFont="1" applyFill="1" applyBorder="1" applyAlignment="1">
      <alignment horizontal="right" vertical="top"/>
    </xf>
    <xf numFmtId="0" fontId="4" fillId="0" borderId="0" xfId="30" applyFont="1" applyFill="1" applyBorder="1" applyAlignment="1">
      <alignment horizontal="center" vertical="top" wrapText="1"/>
    </xf>
    <xf numFmtId="4" fontId="1" fillId="0" borderId="0" xfId="30" applyNumberFormat="1" applyFont="1" applyFill="1" applyBorder="1" applyAlignment="1">
      <alignment horizontal="center" vertical="top"/>
    </xf>
    <xf numFmtId="167" fontId="1" fillId="0" borderId="0" xfId="77" applyFont="1" applyFill="1" applyBorder="1" applyAlignment="1">
      <alignment horizontal="center" vertical="top"/>
    </xf>
    <xf numFmtId="4" fontId="4" fillId="0" borderId="0" xfId="80" applyNumberFormat="1" applyFont="1" applyFill="1" applyBorder="1" applyAlignment="1">
      <alignment vertical="top"/>
    </xf>
    <xf numFmtId="0" fontId="1" fillId="0" borderId="0" xfId="30" applyFont="1" applyFill="1" applyBorder="1" applyAlignment="1">
      <alignment vertical="top"/>
    </xf>
    <xf numFmtId="4" fontId="1" fillId="0" borderId="0" xfId="27" applyNumberFormat="1" applyFont="1" applyFill="1" applyBorder="1" applyAlignment="1">
      <alignment vertical="top"/>
    </xf>
    <xf numFmtId="4" fontId="1" fillId="0" borderId="0" xfId="27" applyNumberFormat="1" applyFont="1" applyFill="1" applyBorder="1" applyAlignment="1">
      <alignment horizontal="center" vertical="top"/>
    </xf>
    <xf numFmtId="0" fontId="1" fillId="0" borderId="0" xfId="35" applyNumberFormat="1" applyFont="1" applyFill="1" applyBorder="1" applyAlignment="1">
      <alignment horizontal="left" vertical="top"/>
    </xf>
    <xf numFmtId="0" fontId="1" fillId="0" borderId="0" xfId="35" applyNumberFormat="1" applyFont="1" applyFill="1" applyBorder="1" applyAlignment="1">
      <alignment vertical="top"/>
    </xf>
    <xf numFmtId="0" fontId="1" fillId="0" borderId="0" xfId="35" applyNumberFormat="1" applyFont="1" applyFill="1" applyBorder="1" applyAlignment="1">
      <alignment horizontal="right" vertical="top"/>
    </xf>
    <xf numFmtId="0" fontId="6" fillId="0" borderId="0" xfId="35" applyNumberFormat="1" applyFont="1" applyFill="1" applyBorder="1" applyAlignment="1">
      <alignment horizontal="left" vertical="top"/>
    </xf>
    <xf numFmtId="167" fontId="6" fillId="0" borderId="0" xfId="77" applyFont="1" applyFill="1" applyBorder="1" applyAlignment="1">
      <alignment horizontal="center" vertical="top"/>
    </xf>
    <xf numFmtId="0" fontId="1" fillId="0" borderId="0" xfId="35" applyFont="1" applyFill="1" applyBorder="1" applyAlignment="1">
      <alignment horizontal="right" vertical="top" wrapText="1"/>
    </xf>
    <xf numFmtId="0" fontId="6" fillId="0" borderId="0" xfId="35" applyFont="1" applyFill="1" applyBorder="1" applyAlignment="1">
      <alignment horizontal="center" vertical="top" wrapText="1"/>
    </xf>
    <xf numFmtId="167" fontId="6" fillId="0" borderId="0" xfId="77" applyFont="1" applyFill="1" applyBorder="1" applyAlignment="1">
      <alignment horizontal="center" vertical="top" wrapText="1"/>
    </xf>
    <xf numFmtId="0" fontId="1" fillId="0" borderId="0" xfId="30" applyNumberFormat="1" applyFont="1" applyFill="1" applyBorder="1" applyAlignment="1">
      <alignment vertical="top"/>
    </xf>
    <xf numFmtId="0" fontId="6" fillId="0" borderId="0" xfId="35" applyFont="1" applyFill="1" applyBorder="1" applyAlignment="1">
      <alignment horizontal="left" vertical="top" wrapText="1"/>
    </xf>
    <xf numFmtId="4" fontId="6" fillId="0" borderId="0" xfId="35" applyNumberFormat="1" applyFont="1" applyFill="1" applyBorder="1" applyAlignment="1">
      <alignment horizontal="left" vertical="top" wrapText="1"/>
    </xf>
    <xf numFmtId="0" fontId="1" fillId="0" borderId="0" xfId="35" applyFont="1" applyFill="1" applyBorder="1" applyAlignment="1">
      <alignment horizontal="left" vertical="top"/>
    </xf>
    <xf numFmtId="0" fontId="1" fillId="3" borderId="0" xfId="2" applyFont="1" applyFill="1" applyAlignment="1">
      <alignment horizontal="right" vertical="top" wrapText="1"/>
    </xf>
    <xf numFmtId="0" fontId="1" fillId="3" borderId="0" xfId="2" applyFont="1" applyFill="1" applyAlignment="1">
      <alignment horizontal="center" vertical="top"/>
    </xf>
    <xf numFmtId="165" fontId="1" fillId="3" borderId="0" xfId="2" applyNumberFormat="1" applyFont="1" applyFill="1" applyAlignment="1">
      <alignment horizontal="right" vertical="top" wrapText="1"/>
    </xf>
    <xf numFmtId="168" fontId="1" fillId="8" borderId="4" xfId="2" applyNumberFormat="1" applyFont="1" applyFill="1" applyBorder="1" applyAlignment="1" applyProtection="1">
      <alignment horizontal="right" vertical="top" wrapText="1"/>
      <protection locked="0"/>
    </xf>
    <xf numFmtId="0" fontId="1" fillId="0" borderId="0" xfId="35" applyFont="1" applyFill="1" applyBorder="1" applyAlignment="1">
      <alignment horizontal="center" vertical="top"/>
    </xf>
    <xf numFmtId="0" fontId="1" fillId="0" borderId="0" xfId="30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 wrapText="1"/>
    </xf>
    <xf numFmtId="0" fontId="1" fillId="0" borderId="0" xfId="35" applyFont="1" applyFill="1" applyBorder="1" applyAlignment="1">
      <alignment horizontal="center" vertical="top"/>
    </xf>
    <xf numFmtId="0" fontId="1" fillId="0" borderId="0" xfId="30" applyFont="1" applyFill="1" applyBorder="1" applyAlignment="1">
      <alignment horizontal="center" vertical="top"/>
    </xf>
    <xf numFmtId="0" fontId="1" fillId="0" borderId="0" xfId="30" applyFont="1" applyFill="1" applyBorder="1" applyAlignment="1">
      <alignment horizontal="left" vertical="top"/>
    </xf>
    <xf numFmtId="0" fontId="1" fillId="2" borderId="0" xfId="81" applyNumberFormat="1" applyFont="1" applyFill="1" applyBorder="1" applyAlignment="1">
      <alignment horizontal="center" vertical="top" wrapText="1"/>
    </xf>
    <xf numFmtId="0" fontId="1" fillId="0" borderId="0" xfId="30" applyFont="1" applyAlignment="1">
      <alignment horizontal="center" vertical="top" wrapText="1"/>
    </xf>
    <xf numFmtId="0" fontId="1" fillId="0" borderId="0" xfId="35" applyFont="1" applyFill="1" applyBorder="1" applyAlignment="1">
      <alignment horizontal="center" vertical="top" wrapText="1"/>
    </xf>
    <xf numFmtId="2" fontId="1" fillId="2" borderId="0" xfId="28" quotePrefix="1" applyNumberFormat="1" applyFont="1" applyFill="1" applyBorder="1" applyAlignment="1">
      <alignment horizontal="left" vertical="top"/>
    </xf>
    <xf numFmtId="164" fontId="1" fillId="2" borderId="0" xfId="29" applyFont="1" applyFill="1" applyBorder="1" applyAlignment="1">
      <alignment horizontal="left" vertical="top"/>
    </xf>
    <xf numFmtId="0" fontId="6" fillId="2" borderId="0" xfId="26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 wrapText="1"/>
    </xf>
    <xf numFmtId="39" fontId="1" fillId="0" borderId="0" xfId="3" applyFont="1" applyFill="1" applyBorder="1" applyAlignment="1">
      <alignment horizontal="left" vertical="top" wrapText="1"/>
    </xf>
  </cellXfs>
  <cellStyles count="84">
    <cellStyle name="Comma 2 4 2" xfId="74"/>
    <cellStyle name="Comma 2 4 3" xfId="67"/>
    <cellStyle name="Comma_ANALISIS EL PUERTO" xfId="46"/>
    <cellStyle name="Millares 10" xfId="47"/>
    <cellStyle name="Millares 10 2" xfId="21"/>
    <cellStyle name="Millares 10 3" xfId="6"/>
    <cellStyle name="Millares 11" xfId="48"/>
    <cellStyle name="Millares 11 2" xfId="64"/>
    <cellStyle name="Millares 11 2 2" xfId="32"/>
    <cellStyle name="Millares 11 2 2 2" xfId="71"/>
    <cellStyle name="Millares 12 3" xfId="83"/>
    <cellStyle name="Millares 13" xfId="23"/>
    <cellStyle name="Millares 2" xfId="49"/>
    <cellStyle name="Millares 2 2" xfId="16"/>
    <cellStyle name="Millares 2 2 2" xfId="50"/>
    <cellStyle name="Millares 2 2 2 2" xfId="51"/>
    <cellStyle name="Millares 2 2 2 5" xfId="44"/>
    <cellStyle name="Millares 2 4 2 2" xfId="33"/>
    <cellStyle name="Millares 2 4 2 4" xfId="37"/>
    <cellStyle name="Millares 2 4 2 4 2" xfId="65"/>
    <cellStyle name="Millares 2 7 2" xfId="43"/>
    <cellStyle name="Millares 3" xfId="52"/>
    <cellStyle name="Millares 3 3 2 3" xfId="29"/>
    <cellStyle name="Millares 3 3 7" xfId="25"/>
    <cellStyle name="Millares 4" xfId="53"/>
    <cellStyle name="Millares 5" xfId="54"/>
    <cellStyle name="Millares 5 3" xfId="9"/>
    <cellStyle name="Millares 5 3 2" xfId="76"/>
    <cellStyle name="Millares 5 4" xfId="75"/>
    <cellStyle name="Millares 6" xfId="27"/>
    <cellStyle name="Millares 7" xfId="72"/>
    <cellStyle name="Millares 7 2" xfId="4"/>
    <cellStyle name="Millares 7 4" xfId="73"/>
    <cellStyle name="Millares 8" xfId="77"/>
    <cellStyle name="Millares_NUEVO FORMATO DE PRESUPUESTOS 2" xfId="80"/>
    <cellStyle name="Millares_PRES 059-09 REHABIL. PLANTA DE TRATAMIENTO DE 80 LPS RAPIDA, AC. HATO DEL YAQUE" xfId="15"/>
    <cellStyle name="Normal" xfId="0" builtinId="0"/>
    <cellStyle name="Normal 10" xfId="2"/>
    <cellStyle name="Normal 10 2" xfId="17"/>
    <cellStyle name="Normal 100" xfId="55"/>
    <cellStyle name="Normal 11" xfId="39"/>
    <cellStyle name="Normal 11 2" xfId="63"/>
    <cellStyle name="Normal 110" xfId="38"/>
    <cellStyle name="Normal 13 2" xfId="5"/>
    <cellStyle name="Normal 13 2 2 3" xfId="82"/>
    <cellStyle name="Normal 13 2 3" xfId="61"/>
    <cellStyle name="Normal 15" xfId="56"/>
    <cellStyle name="Normal 15 2 2" xfId="69"/>
    <cellStyle name="Normal 15 4" xfId="70"/>
    <cellStyle name="Normal 2" xfId="30"/>
    <cellStyle name="Normal 2 10 3 2" xfId="35"/>
    <cellStyle name="Normal 2 10 3 2 2" xfId="68"/>
    <cellStyle name="Normal 2 2" xfId="11"/>
    <cellStyle name="Normal 2 2 2 3" xfId="36"/>
    <cellStyle name="Normal 2 2 3" xfId="66"/>
    <cellStyle name="Normal 2 2 4" xfId="40"/>
    <cellStyle name="Normal 2 3" xfId="7"/>
    <cellStyle name="Normal 2 3 2" xfId="28"/>
    <cellStyle name="Normal 2 3 2 2" xfId="79"/>
    <cellStyle name="Normal 2 3 3" xfId="41"/>
    <cellStyle name="Normal 2 4" xfId="26"/>
    <cellStyle name="Normal 2 5 2 2 2" xfId="34"/>
    <cellStyle name="Normal 2 6" xfId="31"/>
    <cellStyle name="Normal 27 2" xfId="42"/>
    <cellStyle name="Normal 31_correccion de averia ac.hatillo prov.hato mayor oct.2011 2" xfId="57"/>
    <cellStyle name="Normal 39" xfId="45"/>
    <cellStyle name="Normal 5" xfId="12"/>
    <cellStyle name="Normal 6" xfId="13"/>
    <cellStyle name="Normal 6 2" xfId="19"/>
    <cellStyle name="Normal 7" xfId="58"/>
    <cellStyle name="Normal 7 2" xfId="62"/>
    <cellStyle name="Normal 9" xfId="59"/>
    <cellStyle name="Normal 9 2" xfId="14"/>
    <cellStyle name="Normal_158-09 TERMINACION AC. LA GINA" xfId="81"/>
    <cellStyle name="Normal_502-01 alcantarillado sanitario academia de entrenamiento policial de hatilloparte b" xfId="78"/>
    <cellStyle name="Normal_Hoja1" xfId="3"/>
    <cellStyle name="Normal_Presupuesto" xfId="10"/>
    <cellStyle name="Normal_Presupuesto Terminaciones Edificio Mantenimiento Nave I " xfId="22"/>
    <cellStyle name="Normal_rec 2 al 98-05 terminacion ac. la cueva de cevicos 2da. etapa ac. mult. guanabano- cruce de maguaca parte b y guanabano como ext. al ac. la cueva de cevico 1" xfId="8"/>
    <cellStyle name="Normal_Rec. No.3 118-03   Pta. de trat.A.Negras san juan de la maguana" xfId="1"/>
    <cellStyle name="Normal_REHABILITACION AC. DE OVIEDO" xfId="24"/>
    <cellStyle name="Porcentaje 2" xfId="60"/>
    <cellStyle name="Porcentaje 2 2" xfId="20"/>
    <cellStyle name="Porcentual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418</xdr:row>
      <xdr:rowOff>95250</xdr:rowOff>
    </xdr:from>
    <xdr:to>
      <xdr:col>1</xdr:col>
      <xdr:colOff>2019300</xdr:colOff>
      <xdr:row>418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164856-3C7D-4151-8E46-E7F3CBD939BA}"/>
            </a:ext>
          </a:extLst>
        </xdr:cNvPr>
        <xdr:cNvSpPr>
          <a:spLocks noChangeShapeType="1"/>
        </xdr:cNvSpPr>
      </xdr:nvSpPr>
      <xdr:spPr bwMode="auto">
        <a:xfrm>
          <a:off x="95250" y="82581750"/>
          <a:ext cx="2466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418</xdr:row>
      <xdr:rowOff>104775</xdr:rowOff>
    </xdr:from>
    <xdr:to>
      <xdr:col>5</xdr:col>
      <xdr:colOff>847725</xdr:colOff>
      <xdr:row>418</xdr:row>
      <xdr:rowOff>104775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777AAA1-84BC-4358-80D0-38966FACBCEF}"/>
            </a:ext>
          </a:extLst>
        </xdr:cNvPr>
        <xdr:cNvSpPr>
          <a:spLocks noChangeShapeType="1"/>
        </xdr:cNvSpPr>
      </xdr:nvSpPr>
      <xdr:spPr bwMode="auto">
        <a:xfrm>
          <a:off x="4333875" y="825817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429</xdr:row>
      <xdr:rowOff>114300</xdr:rowOff>
    </xdr:from>
    <xdr:to>
      <xdr:col>5</xdr:col>
      <xdr:colOff>847725</xdr:colOff>
      <xdr:row>429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D5A8FD57-03FD-4D26-B0A1-B2A4154EEBB3}"/>
            </a:ext>
          </a:extLst>
        </xdr:cNvPr>
        <xdr:cNvSpPr>
          <a:spLocks noChangeShapeType="1"/>
        </xdr:cNvSpPr>
      </xdr:nvSpPr>
      <xdr:spPr bwMode="auto">
        <a:xfrm>
          <a:off x="4333875" y="825817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429</xdr:row>
      <xdr:rowOff>85725</xdr:rowOff>
    </xdr:from>
    <xdr:to>
      <xdr:col>1</xdr:col>
      <xdr:colOff>2400300</xdr:colOff>
      <xdr:row>429</xdr:row>
      <xdr:rowOff>114300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367C5E15-E318-4C0F-98C8-AA3A8114E443}"/>
            </a:ext>
          </a:extLst>
        </xdr:cNvPr>
        <xdr:cNvSpPr>
          <a:spLocks noChangeShapeType="1"/>
        </xdr:cNvSpPr>
      </xdr:nvSpPr>
      <xdr:spPr bwMode="auto">
        <a:xfrm>
          <a:off x="133350" y="825817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0</xdr:colOff>
      <xdr:row>298</xdr:row>
      <xdr:rowOff>152400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FDDB9944-BC05-41E9-9030-5D39E4A927BD}"/>
            </a:ext>
          </a:extLst>
        </xdr:cNvPr>
        <xdr:cNvSpPr txBox="1">
          <a:spLocks noChangeArrowheads="1"/>
        </xdr:cNvSpPr>
      </xdr:nvSpPr>
      <xdr:spPr bwMode="auto">
        <a:xfrm>
          <a:off x="542925" y="54873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5D618B9-00B6-44C6-A1E1-E1C153C256E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8F00F3D-3608-45AD-8C50-771D01D813A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DFC7FDA-2D61-411F-B213-A20DE494F5B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D72E294-92BD-4591-B3F8-36CFE16812F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50853314-4D81-40D0-8C6C-B00C9B346D9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248E556C-B74D-4ACD-BB9B-AEA357330EA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4D670798-F891-4344-9186-258D006B5B5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9927BE59-9204-4698-844C-37389C0E6FD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359B89D-7D43-4815-8A1A-66B01194520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FBC30E21-2398-467E-A7B6-38C8447031B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C4F1755B-7F0C-4C76-9137-A90621DF24C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A68158E2-8F40-4410-AE1E-7E070A91B72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DCD5DE13-B224-464D-9A8A-E37AF014B5F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6AD7578E-B03D-4480-AE15-82218DA0942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404462FD-10EA-4EB2-B988-59AC7F2830D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ABA58DB6-93E9-4CF3-817B-FFE556DF069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DC2D6E49-4053-4F3F-9139-24329E819EA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E06B001E-DC2E-4E03-8C05-93B0DCDBECE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7F3D499-6FF5-485C-8038-5014A08FE74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DC9F1D19-E9C4-4B34-97F0-A93AE5B6480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893B198A-E232-4511-8B86-23DA47815AB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6A795E60-7B6C-4151-B8A6-27F4D47EFDD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CF523FE7-D10D-4222-9A8E-B9AFE9ECE84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1CE7D43F-959F-4BE3-88D2-E88BA355C52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20502830-1EC8-4513-9851-26477702F16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31ED0355-2447-4184-B363-30CB649D666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7317361B-EC21-4A0B-8385-95CFF00C54B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BE34BE09-2B9A-4642-9E97-475F6F6FF7E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0291F91-1D17-42CA-B505-480BD9EAF83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6C9A308D-3DAC-45D3-B40C-0324B674F2D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3460FEC0-E47A-49F5-8C78-AC98E66736E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AD945D27-D741-4FE5-84C3-B895FA9CC63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8562BDF-C647-46C9-8D8A-F73D4C14A93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30B7BBF2-717E-446C-9846-88DD8BFD152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A249EDC0-36EB-46BE-BD34-52C00DD6C10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43CCA6CE-1B29-42F7-AE4C-52EA7F00F77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CF574AF9-E9EF-4118-A847-D92A5397763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FBF8EDC-07B8-4078-B487-3E837604C24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C65B63DF-5F76-443C-B392-56D4C2D01FC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1C1B9838-67D8-44CB-AB4E-6E6CD111B62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2F09B141-75ED-4276-8B07-2F6DB112760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98904418-7561-47DC-81B1-D759BACC1A9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46E51AD5-8CB3-4C90-A841-8378B71AD38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736F95AB-BB89-462D-885B-1323E3672CA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EA7FFA4A-3A02-4EAF-9045-1E7A21AFC99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764F97AC-9FAC-4738-8AE9-9298C09A4A8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2B712838-71F9-4CE5-BF2A-6248386693A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3288A3D-C7DD-48F1-A592-428665ABE5A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6F1ADE20-CE68-4DE1-93D4-E588E387C71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FC7A081-589D-4C38-9EAC-AF2704143F6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41E8BF7A-B21F-45B6-8FBE-6B4B6912A03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36B7BEC5-E8D8-46BD-BFE7-C9EFEE45F7F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A05B1277-FEAD-4BC2-ADE3-4AF3E8C0EB5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1AD2614D-5A55-4A3A-86F5-815784361DB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B38D5A72-ED67-4AF4-B103-40914C41404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958DAF05-F3EC-455A-8776-B686CC43D4B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DB3348EC-3954-493B-BE4E-2B1F5F813A7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B92D9425-47A5-4580-B5AA-DF3FC68D5B1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E5672E56-F5F4-4C3D-AB52-2B3D4D61D00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578CA1C6-E559-434D-9718-C454D1FE91F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4CA91D61-0644-480C-8015-D6A7574DB4D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B5E44861-AA46-42F8-B081-7EE4A0715FB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CC76B22-E08F-4A12-BD0A-0F406D9F718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AC2274B-C163-4FDF-9269-65B0633CBE6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6D804EFC-910B-4212-A49A-C2387606182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5B4C06DC-B378-4A8B-B652-21479F9CB07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9DBC98A-66F1-4366-BE69-220D1CB1706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BB4C71C4-DC12-4C09-99DA-095A58F9580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151D9EB-2E59-4645-8B08-E19288E1065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BD560303-5D3E-4E64-BDCD-BF7728B124C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A478306C-168B-48FF-BC26-54EEB66D340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2</xdr:col>
      <xdr:colOff>0</xdr:colOff>
      <xdr:row>388</xdr:row>
      <xdr:rowOff>161925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20A9F90F-20C5-47CE-B431-884BA840347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418</xdr:row>
      <xdr:rowOff>95250</xdr:rowOff>
    </xdr:from>
    <xdr:to>
      <xdr:col>1</xdr:col>
      <xdr:colOff>2019300</xdr:colOff>
      <xdr:row>418</xdr:row>
      <xdr:rowOff>95250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77040B32-6356-4FCD-873A-75388F4F18CA}"/>
            </a:ext>
          </a:extLst>
        </xdr:cNvPr>
        <xdr:cNvSpPr>
          <a:spLocks noChangeShapeType="1"/>
        </xdr:cNvSpPr>
      </xdr:nvSpPr>
      <xdr:spPr bwMode="auto">
        <a:xfrm>
          <a:off x="95250" y="82581750"/>
          <a:ext cx="24669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418</xdr:row>
      <xdr:rowOff>104775</xdr:rowOff>
    </xdr:from>
    <xdr:to>
      <xdr:col>5</xdr:col>
      <xdr:colOff>847725</xdr:colOff>
      <xdr:row>418</xdr:row>
      <xdr:rowOff>104775</xdr:rowOff>
    </xdr:to>
    <xdr:sp macro="" textlink="">
      <xdr:nvSpPr>
        <xdr:cNvPr id="80" name="Line 2">
          <a:extLst>
            <a:ext uri="{FF2B5EF4-FFF2-40B4-BE49-F238E27FC236}">
              <a16:creationId xmlns:a16="http://schemas.microsoft.com/office/drawing/2014/main" id="{5A8FD7CA-C67C-4447-9882-E066177F72F3}"/>
            </a:ext>
          </a:extLst>
        </xdr:cNvPr>
        <xdr:cNvSpPr>
          <a:spLocks noChangeShapeType="1"/>
        </xdr:cNvSpPr>
      </xdr:nvSpPr>
      <xdr:spPr bwMode="auto">
        <a:xfrm>
          <a:off x="4333875" y="825817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429</xdr:row>
      <xdr:rowOff>114300</xdr:rowOff>
    </xdr:from>
    <xdr:to>
      <xdr:col>5</xdr:col>
      <xdr:colOff>847725</xdr:colOff>
      <xdr:row>429</xdr:row>
      <xdr:rowOff>114300</xdr:rowOff>
    </xdr:to>
    <xdr:sp macro="" textlink="">
      <xdr:nvSpPr>
        <xdr:cNvPr id="81" name="Line 4">
          <a:extLst>
            <a:ext uri="{FF2B5EF4-FFF2-40B4-BE49-F238E27FC236}">
              <a16:creationId xmlns:a16="http://schemas.microsoft.com/office/drawing/2014/main" id="{08A95842-1AD4-4F37-A673-C557F33BD2B8}"/>
            </a:ext>
          </a:extLst>
        </xdr:cNvPr>
        <xdr:cNvSpPr>
          <a:spLocks noChangeShapeType="1"/>
        </xdr:cNvSpPr>
      </xdr:nvSpPr>
      <xdr:spPr bwMode="auto">
        <a:xfrm>
          <a:off x="4333875" y="825817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429</xdr:row>
      <xdr:rowOff>85725</xdr:rowOff>
    </xdr:from>
    <xdr:to>
      <xdr:col>1</xdr:col>
      <xdr:colOff>2400300</xdr:colOff>
      <xdr:row>429</xdr:row>
      <xdr:rowOff>114300</xdr:rowOff>
    </xdr:to>
    <xdr:sp macro="" textlink="">
      <xdr:nvSpPr>
        <xdr:cNvPr id="82" name="Line 11">
          <a:extLst>
            <a:ext uri="{FF2B5EF4-FFF2-40B4-BE49-F238E27FC236}">
              <a16:creationId xmlns:a16="http://schemas.microsoft.com/office/drawing/2014/main" id="{38D20BB9-A1B1-47CD-9861-D1693316AC77}"/>
            </a:ext>
          </a:extLst>
        </xdr:cNvPr>
        <xdr:cNvSpPr>
          <a:spLocks noChangeShapeType="1"/>
        </xdr:cNvSpPr>
      </xdr:nvSpPr>
      <xdr:spPr bwMode="auto">
        <a:xfrm>
          <a:off x="133350" y="825817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0</xdr:colOff>
      <xdr:row>298</xdr:row>
      <xdr:rowOff>152400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5BBCB71A-E4CF-4DEA-A827-5EF094DA5CDB}"/>
            </a:ext>
          </a:extLst>
        </xdr:cNvPr>
        <xdr:cNvSpPr txBox="1">
          <a:spLocks noChangeArrowheads="1"/>
        </xdr:cNvSpPr>
      </xdr:nvSpPr>
      <xdr:spPr bwMode="auto">
        <a:xfrm>
          <a:off x="542925" y="548735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E7FB07FA-9A48-4332-B4B8-E6BB6E27D6B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782A3CCE-821E-462E-9757-9D13496E0D0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E7292FC-9A29-449C-B112-36783A502F7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E1E37D6E-39D7-43D8-BDB6-80D308368B4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28487FFC-128B-4231-9C35-E899CF5F5B9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CB9EA4B6-7839-4B00-8F77-23E8B0B62E1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3FC92220-CC9E-4D68-8092-EC17B0CDAD3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B72E2930-CAFC-468E-9991-B5A5C72A031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962F33DE-F526-4465-BFCF-8510C2F10A7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F9E15AB3-E3DA-4DFA-AC3C-3CCA3393414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5331F4FB-B88B-43AE-839E-AF3C726D1AA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F2B8AFE9-09BD-47EA-94B2-F3FC1E9F911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48D71BC2-C220-4515-A005-E07688C6813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888F9577-FA40-481D-BF68-DC71F133585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CB7CFE96-2F14-435B-8C61-5E1D67F2357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D3EB00D9-69D1-403E-AA2C-12066619652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796F8A15-C08B-47E8-B760-DB604A4B03E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B4349C0D-B70B-4953-BCAD-896D7055A97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9B2E3F73-0094-4397-A032-5090E0CC6F0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1E397197-1580-4DCA-AAC5-87ABE9F48C0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97247171-5CE6-4F49-911D-C976C6F6FA6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BEFC130C-0253-4B66-844F-C479BF9BE44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876948FB-4D93-41D1-B679-A1F7655066D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27B18159-340D-4E05-9164-FBC570E6122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43641F7A-DC0B-4A08-9469-5633F11C86A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7B6700AF-FEF0-4F78-AE62-95E63D0C66A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99B6BC92-05EB-4856-88C1-749B3132257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90E7975C-85DB-422B-A74A-6F4419BEA0B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45EC054-BAE0-46D6-8BEC-8FB41295221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BAE89119-AEE5-4A32-B8B7-8583045F146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3435DBC6-E47E-4AF0-806A-F73B099AC26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53BFF84D-F936-4758-8DE7-60465055ADB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336BAB1-0AE6-4B49-BEE6-4C0CC45F5E1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93BD2D9E-1FAD-4C02-966A-A3FDCB80A3B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612B25CD-E718-4AFA-81ED-FBC87FB8C448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4C60F06E-4600-4AA0-B7C2-007FD9728A7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2F18A6E0-B239-414C-88B1-1A1862B1F18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42FDC56F-051A-4FA8-86F8-19037A55629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42816123-0D51-47CF-AC4E-75034377616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1083DA6A-2AAB-4ED2-A881-7A25200DDAD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7CB20C85-03A8-44E0-969E-9F986DC2A26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EF84A45D-2EF9-4623-80D3-11C2AB535ED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C727AA50-DE84-458E-AD35-46C86C36CE3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C9BD2109-4705-441A-92AD-7400B6DF6AF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DC6BF20D-4EBA-4A89-84E9-84120308888D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A914327D-31D3-450F-88B5-D5C748A308BB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BF71F966-1481-47C0-BD98-E9B1AE839DA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B7571E00-A06F-4281-AE36-B49C038AB14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FC250D33-186E-4A70-9BCD-868FBC8D7BF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95405347-C46A-47CA-BA81-970460EE0425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6244CAE7-8B7C-4EA5-ACD5-FF5811466B0F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16B8C8AA-C07C-4EAB-AB5C-9489D1E1CA2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87688EBE-7999-4F55-8E2B-F230D030B9C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A9D867DB-317B-4680-B523-93357C6D83C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E7FB2228-13B2-4999-92BB-A7484DDC7A3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1C48CA50-C971-404B-AC9A-C05EFE05F02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6BE8CE7A-BB3D-4235-88FA-54A1FACED1A1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6C2F3A9F-71AA-4724-B15D-FB3F454669B4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BD988244-F5F4-4F6A-AE65-19A8294DDF9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482497B3-EB79-4987-8AFC-0C848BDEBBC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409854E5-A0A5-4AE2-A63E-4E2D5B6FC392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6B9CD23A-C144-4E91-80F7-2082866652F0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4DF17D78-0FB5-446A-AD03-3BD39760BAC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22E73989-A2FC-41FA-8B6F-936FE77F5939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EB870877-800A-4820-ABA1-A3FFEB453E7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4F341C49-92BA-41EE-BF58-DD36ECDBBEFE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14D2DC42-2B5F-4485-A2D7-323805EACA6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A6000B-E908-44D3-864E-9B9CAD4A4F17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9508A748-7D4B-4E59-A6B3-488C5A68E856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9D54E7A0-8B9F-45AF-980B-6773DAB2D82A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DA2219B4-702E-49E8-9919-FCD78E7E2F13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388</xdr:row>
      <xdr:rowOff>0</xdr:rowOff>
    </xdr:from>
    <xdr:to>
      <xdr:col>1</xdr:col>
      <xdr:colOff>1304925</xdr:colOff>
      <xdr:row>388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CE5A3BE8-C496-43CC-B0C5-21FB1620AE1C}"/>
            </a:ext>
          </a:extLst>
        </xdr:cNvPr>
        <xdr:cNvSpPr txBox="1">
          <a:spLocks noChangeArrowheads="1"/>
        </xdr:cNvSpPr>
      </xdr:nvSpPr>
      <xdr:spPr bwMode="auto">
        <a:xfrm>
          <a:off x="1847850" y="775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/>
          <cell r="F5"/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/>
          <cell r="F16"/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/>
          <cell r="F68"/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/>
          <cell r="F81"/>
        </row>
        <row r="82">
          <cell r="A82" t="str">
            <v>BF01.</v>
          </cell>
          <cell r="B82" t="str">
            <v>Baños</v>
          </cell>
          <cell r="D82"/>
          <cell r="F82"/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/>
          <cell r="F104"/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/>
          <cell r="F108"/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/>
          <cell r="F117"/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/>
          <cell r="F171"/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/>
          <cell r="F177"/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/>
          <cell r="F204"/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/>
          <cell r="F207"/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/>
          <cell r="F218"/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/>
          <cell r="F225"/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/>
          <cell r="F232"/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/>
          <cell r="F247"/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/>
          <cell r="F286"/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/>
          <cell r="F305"/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/>
          <cell r="F326"/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/>
          <cell r="F336"/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/>
          <cell r="F339"/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/>
          <cell r="F368"/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/>
          <cell r="F389"/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/>
          <cell r="F417"/>
        </row>
        <row r="418">
          <cell r="A418" t="str">
            <v>TP01.</v>
          </cell>
          <cell r="B418" t="str">
            <v>Tuberías y Piezas PVC Drenaje</v>
          </cell>
          <cell r="D418"/>
          <cell r="F418"/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/>
          <cell r="F476"/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/>
          <cell r="F549"/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/>
          <cell r="F610"/>
        </row>
        <row r="611">
          <cell r="A611" t="str">
            <v>PZ01.</v>
          </cell>
          <cell r="B611" t="str">
            <v>Piso y Zócalos</v>
          </cell>
          <cell r="D611"/>
          <cell r="F611"/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/>
          <cell r="F642"/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/>
          <cell r="F648"/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/>
          <cell r="F653"/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/>
          <cell r="F707"/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/>
          <cell r="F716"/>
        </row>
        <row r="717">
          <cell r="A717" t="str">
            <v>MO01-30.</v>
          </cell>
          <cell r="B717" t="str">
            <v>Albañileria</v>
          </cell>
          <cell r="D717"/>
          <cell r="F717"/>
        </row>
        <row r="718">
          <cell r="A718" t="str">
            <v>MO01.</v>
          </cell>
          <cell r="B718" t="str">
            <v>Colocacion de Bloques</v>
          </cell>
          <cell r="D718"/>
          <cell r="F718"/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/>
          <cell r="F723"/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/>
          <cell r="F733"/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/>
          <cell r="F738"/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/>
          <cell r="F760"/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/>
          <cell r="F769"/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/>
          <cell r="F775"/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/>
          <cell r="F777"/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/>
          <cell r="F780"/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/>
          <cell r="F783"/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/>
          <cell r="F801"/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/>
          <cell r="F822"/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/>
          <cell r="F838"/>
        </row>
        <row r="839">
          <cell r="A839" t="str">
            <v>MO41.</v>
          </cell>
          <cell r="B839" t="str">
            <v>Montura Bidet,Inodoros y Orinales</v>
          </cell>
          <cell r="D839"/>
          <cell r="F839"/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/>
          <cell r="F841"/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/>
          <cell r="F843"/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/>
          <cell r="F851"/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/>
          <cell r="F853"/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/>
          <cell r="F855"/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/>
          <cell r="F858"/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/>
          <cell r="F864"/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/>
          <cell r="F867"/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/>
          <cell r="F869"/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/>
          <cell r="F871"/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/>
          <cell r="F873"/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/>
          <cell r="F876"/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/>
          <cell r="F878"/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/>
          <cell r="F880"/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/>
          <cell r="F882"/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/>
          <cell r="F884"/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/>
          <cell r="F886"/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/>
          <cell r="F888"/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/>
          <cell r="F890"/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/>
          <cell r="F894"/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/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4"/>
  <sheetViews>
    <sheetView tabSelected="1" topLeftCell="A397" workbookViewId="0">
      <selection activeCell="F409" sqref="F409"/>
    </sheetView>
  </sheetViews>
  <sheetFormatPr baseColWidth="10" defaultRowHeight="15" x14ac:dyDescent="0.25"/>
  <cols>
    <col min="1" max="1" width="8.140625" style="4" customWidth="1"/>
    <col min="2" max="2" width="52.140625" style="4" customWidth="1"/>
    <col min="3" max="3" width="10.5703125" style="286" customWidth="1"/>
    <col min="4" max="4" width="6.7109375" style="287" customWidth="1"/>
    <col min="5" max="5" width="12" style="286" customWidth="1"/>
    <col min="6" max="6" width="15.7109375" style="288" customWidth="1"/>
  </cols>
  <sheetData>
    <row r="1" spans="1:6" x14ac:dyDescent="0.25">
      <c r="A1" s="302"/>
      <c r="B1" s="302"/>
      <c r="C1" s="302"/>
      <c r="D1" s="302"/>
      <c r="E1" s="302"/>
      <c r="F1" s="302"/>
    </row>
    <row r="2" spans="1:6" x14ac:dyDescent="0.25">
      <c r="A2" s="302"/>
      <c r="B2" s="302"/>
      <c r="C2" s="302"/>
      <c r="D2" s="302"/>
      <c r="E2" s="302"/>
      <c r="F2" s="302"/>
    </row>
    <row r="3" spans="1:6" x14ac:dyDescent="0.25">
      <c r="A3" s="302"/>
      <c r="B3" s="302"/>
      <c r="C3" s="302"/>
      <c r="D3" s="302"/>
      <c r="E3" s="302"/>
      <c r="F3" s="302"/>
    </row>
    <row r="4" spans="1:6" x14ac:dyDescent="0.25">
      <c r="A4" s="302"/>
      <c r="B4" s="302"/>
      <c r="C4" s="302"/>
      <c r="D4" s="302"/>
      <c r="E4" s="302"/>
      <c r="F4" s="302"/>
    </row>
    <row r="5" spans="1:6" x14ac:dyDescent="0.25">
      <c r="A5" s="292"/>
      <c r="B5" s="292"/>
      <c r="C5" s="5"/>
      <c r="D5" s="292"/>
      <c r="E5" s="5"/>
      <c r="F5" s="5"/>
    </row>
    <row r="6" spans="1:6" x14ac:dyDescent="0.25">
      <c r="A6" s="6"/>
      <c r="B6" s="7"/>
      <c r="C6" s="8"/>
      <c r="D6" s="6"/>
      <c r="E6" s="9"/>
      <c r="F6" s="10"/>
    </row>
    <row r="7" spans="1:6" x14ac:dyDescent="0.25">
      <c r="A7" s="6" t="s">
        <v>205</v>
      </c>
      <c r="B7" s="303" t="s">
        <v>206</v>
      </c>
      <c r="C7" s="303"/>
      <c r="D7" s="303"/>
      <c r="E7" s="303"/>
      <c r="F7" s="303"/>
    </row>
    <row r="8" spans="1:6" x14ac:dyDescent="0.25">
      <c r="A8" s="11" t="s">
        <v>0</v>
      </c>
      <c r="B8" s="6"/>
      <c r="C8" s="12"/>
      <c r="D8" s="13" t="s">
        <v>1</v>
      </c>
      <c r="E8" s="14"/>
      <c r="F8" s="15"/>
    </row>
    <row r="9" spans="1:6" x14ac:dyDescent="0.25">
      <c r="A9" s="16"/>
      <c r="B9" s="17"/>
      <c r="C9" s="18"/>
      <c r="D9" s="16"/>
      <c r="E9" s="19"/>
      <c r="F9" s="19"/>
    </row>
    <row r="10" spans="1:6" x14ac:dyDescent="0.25">
      <c r="A10" s="20" t="s">
        <v>207</v>
      </c>
      <c r="B10" s="21" t="s">
        <v>208</v>
      </c>
      <c r="C10" s="21" t="s">
        <v>201</v>
      </c>
      <c r="D10" s="21" t="s">
        <v>203</v>
      </c>
      <c r="E10" s="21" t="s">
        <v>204</v>
      </c>
      <c r="F10" s="21" t="s">
        <v>202</v>
      </c>
    </row>
    <row r="11" spans="1:6" x14ac:dyDescent="0.25">
      <c r="A11" s="22"/>
      <c r="B11" s="23"/>
      <c r="C11" s="23"/>
      <c r="D11" s="23"/>
      <c r="E11" s="23"/>
      <c r="F11" s="23"/>
    </row>
    <row r="12" spans="1:6" ht="25.5" x14ac:dyDescent="0.25">
      <c r="A12" s="24" t="s">
        <v>2</v>
      </c>
      <c r="B12" s="25" t="s">
        <v>209</v>
      </c>
      <c r="C12" s="26"/>
      <c r="D12" s="27"/>
      <c r="E12" s="28"/>
      <c r="F12" s="29">
        <f>C12*E12</f>
        <v>0</v>
      </c>
    </row>
    <row r="13" spans="1:6" x14ac:dyDescent="0.25">
      <c r="A13" s="24"/>
      <c r="B13" s="30"/>
      <c r="C13" s="31"/>
      <c r="D13" s="32"/>
      <c r="E13" s="28"/>
      <c r="F13" s="29">
        <f>C13*E13</f>
        <v>0</v>
      </c>
    </row>
    <row r="14" spans="1:6" ht="25.5" x14ac:dyDescent="0.25">
      <c r="A14" s="24" t="s">
        <v>3</v>
      </c>
      <c r="B14" s="33" t="s">
        <v>4</v>
      </c>
      <c r="C14" s="34"/>
      <c r="D14" s="35"/>
      <c r="E14" s="36"/>
      <c r="F14" s="36">
        <f>C14*E14</f>
        <v>0</v>
      </c>
    </row>
    <row r="15" spans="1:6" x14ac:dyDescent="0.25">
      <c r="A15" s="24"/>
      <c r="B15" s="30"/>
      <c r="C15" s="31"/>
      <c r="D15" s="32"/>
      <c r="E15" s="28"/>
      <c r="F15" s="29"/>
    </row>
    <row r="16" spans="1:6" x14ac:dyDescent="0.25">
      <c r="A16" s="37">
        <v>1</v>
      </c>
      <c r="B16" s="33" t="s">
        <v>5</v>
      </c>
      <c r="C16" s="31"/>
      <c r="D16" s="32"/>
      <c r="E16" s="28"/>
      <c r="F16" s="29"/>
    </row>
    <row r="17" spans="1:6" x14ac:dyDescent="0.25">
      <c r="A17" s="38">
        <v>1.1000000000000001</v>
      </c>
      <c r="B17" s="39" t="s">
        <v>210</v>
      </c>
      <c r="C17" s="40">
        <v>131.19999999999999</v>
      </c>
      <c r="D17" s="41" t="s">
        <v>9</v>
      </c>
      <c r="E17" s="42">
        <v>44.95</v>
      </c>
      <c r="F17" s="43">
        <f>ROUND(C17*E17,2)</f>
        <v>5897.44</v>
      </c>
    </row>
    <row r="18" spans="1:6" ht="38.25" x14ac:dyDescent="0.25">
      <c r="A18" s="38">
        <v>1.2</v>
      </c>
      <c r="B18" s="44" t="s">
        <v>211</v>
      </c>
      <c r="C18" s="40">
        <v>118.07999999999998</v>
      </c>
      <c r="D18" s="41" t="s">
        <v>7</v>
      </c>
      <c r="E18" s="42">
        <v>633.70000000000005</v>
      </c>
      <c r="F18" s="43">
        <f>ROUND(C18*E18,2)</f>
        <v>74827.3</v>
      </c>
    </row>
    <row r="19" spans="1:6" x14ac:dyDescent="0.25">
      <c r="A19" s="38">
        <v>1.3</v>
      </c>
      <c r="B19" s="39" t="s">
        <v>212</v>
      </c>
      <c r="C19" s="45">
        <v>118.07999999999998</v>
      </c>
      <c r="D19" s="41" t="s">
        <v>9</v>
      </c>
      <c r="E19" s="42">
        <v>30.2</v>
      </c>
      <c r="F19" s="43">
        <f>ROUND(C19*E19,2)</f>
        <v>3566.02</v>
      </c>
    </row>
    <row r="20" spans="1:6" x14ac:dyDescent="0.25">
      <c r="A20" s="38">
        <v>1.4</v>
      </c>
      <c r="B20" s="39" t="s">
        <v>213</v>
      </c>
      <c r="C20" s="45">
        <v>112.17599999999997</v>
      </c>
      <c r="D20" s="41" t="s">
        <v>8</v>
      </c>
      <c r="E20" s="42">
        <v>62.96</v>
      </c>
      <c r="F20" s="43">
        <f t="shared" ref="F20:F83" si="0">ROUND(C20*E20,2)</f>
        <v>7062.6</v>
      </c>
    </row>
    <row r="21" spans="1:6" x14ac:dyDescent="0.25">
      <c r="A21" s="38">
        <v>1.5</v>
      </c>
      <c r="B21" s="39" t="s">
        <v>10</v>
      </c>
      <c r="C21" s="46">
        <v>328</v>
      </c>
      <c r="D21" s="47" t="s">
        <v>11</v>
      </c>
      <c r="E21" s="48">
        <v>13.13</v>
      </c>
      <c r="F21" s="43">
        <f t="shared" si="0"/>
        <v>4306.6400000000003</v>
      </c>
    </row>
    <row r="22" spans="1:6" x14ac:dyDescent="0.25">
      <c r="A22" s="38">
        <v>1.6</v>
      </c>
      <c r="B22" s="39" t="s">
        <v>15</v>
      </c>
      <c r="C22" s="45">
        <v>1</v>
      </c>
      <c r="D22" s="41" t="s">
        <v>34</v>
      </c>
      <c r="E22" s="48">
        <v>35807.370000000003</v>
      </c>
      <c r="F22" s="43">
        <f t="shared" si="0"/>
        <v>35807.370000000003</v>
      </c>
    </row>
    <row r="23" spans="1:6" x14ac:dyDescent="0.25">
      <c r="A23" s="24"/>
      <c r="B23" s="30"/>
      <c r="C23" s="31"/>
      <c r="D23" s="32"/>
      <c r="E23" s="48"/>
      <c r="F23" s="43">
        <f t="shared" si="0"/>
        <v>0</v>
      </c>
    </row>
    <row r="24" spans="1:6" ht="25.5" x14ac:dyDescent="0.25">
      <c r="A24" s="49" t="s">
        <v>31</v>
      </c>
      <c r="B24" s="33" t="s">
        <v>214</v>
      </c>
      <c r="C24" s="45"/>
      <c r="D24" s="50"/>
      <c r="E24" s="51"/>
      <c r="F24" s="43">
        <f t="shared" si="0"/>
        <v>0</v>
      </c>
    </row>
    <row r="25" spans="1:6" x14ac:dyDescent="0.25">
      <c r="A25" s="49"/>
      <c r="B25" s="33"/>
      <c r="C25" s="45"/>
      <c r="D25" s="50"/>
      <c r="E25" s="51"/>
      <c r="F25" s="43"/>
    </row>
    <row r="26" spans="1:6" x14ac:dyDescent="0.25">
      <c r="A26" s="37">
        <v>1</v>
      </c>
      <c r="B26" s="33" t="s">
        <v>33</v>
      </c>
      <c r="C26" s="45"/>
      <c r="D26" s="50"/>
      <c r="E26" s="51"/>
      <c r="F26" s="43"/>
    </row>
    <row r="27" spans="1:6" x14ac:dyDescent="0.25">
      <c r="A27" s="52">
        <v>1.1000000000000001</v>
      </c>
      <c r="B27" s="53" t="s">
        <v>13</v>
      </c>
      <c r="C27" s="45">
        <v>3</v>
      </c>
      <c r="D27" s="54" t="s">
        <v>14</v>
      </c>
      <c r="E27" s="51">
        <v>4504.22</v>
      </c>
      <c r="F27" s="43">
        <f t="shared" si="0"/>
        <v>13512.66</v>
      </c>
    </row>
    <row r="28" spans="1:6" x14ac:dyDescent="0.25">
      <c r="A28" s="52">
        <v>1.2</v>
      </c>
      <c r="B28" s="53" t="s">
        <v>15</v>
      </c>
      <c r="C28" s="45">
        <v>2</v>
      </c>
      <c r="D28" s="54" t="s">
        <v>215</v>
      </c>
      <c r="E28" s="51">
        <v>3500</v>
      </c>
      <c r="F28" s="43">
        <f t="shared" si="0"/>
        <v>7000</v>
      </c>
    </row>
    <row r="29" spans="1:6" x14ac:dyDescent="0.25">
      <c r="A29" s="24"/>
      <c r="B29" s="33"/>
      <c r="C29" s="45"/>
      <c r="D29" s="50"/>
      <c r="E29" s="51"/>
      <c r="F29" s="43">
        <f t="shared" si="0"/>
        <v>0</v>
      </c>
    </row>
    <row r="30" spans="1:6" x14ac:dyDescent="0.25">
      <c r="A30" s="37">
        <v>2.2999999999999998</v>
      </c>
      <c r="B30" s="33" t="s">
        <v>17</v>
      </c>
      <c r="C30" s="45">
        <v>1</v>
      </c>
      <c r="D30" s="55" t="s">
        <v>36</v>
      </c>
      <c r="E30" s="51">
        <v>3138.71</v>
      </c>
      <c r="F30" s="43">
        <f t="shared" si="0"/>
        <v>3138.71</v>
      </c>
    </row>
    <row r="31" spans="1:6" x14ac:dyDescent="0.25">
      <c r="A31" s="24"/>
      <c r="B31" s="53"/>
      <c r="C31" s="45"/>
      <c r="D31" s="55"/>
      <c r="E31" s="51"/>
      <c r="F31" s="43">
        <f t="shared" si="0"/>
        <v>0</v>
      </c>
    </row>
    <row r="32" spans="1:6" x14ac:dyDescent="0.25">
      <c r="A32" s="37">
        <v>3</v>
      </c>
      <c r="B32" s="56" t="s">
        <v>216</v>
      </c>
      <c r="C32" s="45"/>
      <c r="D32" s="55"/>
      <c r="E32" s="51"/>
      <c r="F32" s="43">
        <f t="shared" si="0"/>
        <v>0</v>
      </c>
    </row>
    <row r="33" spans="1:6" x14ac:dyDescent="0.25">
      <c r="A33" s="52">
        <v>3.1</v>
      </c>
      <c r="B33" s="53" t="s">
        <v>18</v>
      </c>
      <c r="C33" s="45">
        <v>0.6</v>
      </c>
      <c r="D33" s="41" t="s">
        <v>9</v>
      </c>
      <c r="E33" s="51">
        <v>20696.740000000002</v>
      </c>
      <c r="F33" s="43">
        <f t="shared" si="0"/>
        <v>12418.04</v>
      </c>
    </row>
    <row r="34" spans="1:6" x14ac:dyDescent="0.25">
      <c r="A34" s="52">
        <v>3.2</v>
      </c>
      <c r="B34" s="53" t="s">
        <v>19</v>
      </c>
      <c r="C34" s="45">
        <v>0.26</v>
      </c>
      <c r="D34" s="41" t="s">
        <v>9</v>
      </c>
      <c r="E34" s="51">
        <v>20235.689999999999</v>
      </c>
      <c r="F34" s="43">
        <f t="shared" si="0"/>
        <v>5261.28</v>
      </c>
    </row>
    <row r="35" spans="1:6" x14ac:dyDescent="0.25">
      <c r="A35" s="52">
        <v>3.3</v>
      </c>
      <c r="B35" s="53" t="s">
        <v>20</v>
      </c>
      <c r="C35" s="45">
        <v>0.22</v>
      </c>
      <c r="D35" s="41" t="s">
        <v>9</v>
      </c>
      <c r="E35" s="51">
        <v>22679.96</v>
      </c>
      <c r="F35" s="43">
        <f t="shared" si="0"/>
        <v>4989.59</v>
      </c>
    </row>
    <row r="36" spans="1:6" x14ac:dyDescent="0.25">
      <c r="A36" s="52">
        <v>3.4</v>
      </c>
      <c r="B36" s="53" t="s">
        <v>217</v>
      </c>
      <c r="C36" s="45">
        <v>1.08</v>
      </c>
      <c r="D36" s="41" t="s">
        <v>9</v>
      </c>
      <c r="E36" s="51">
        <v>41200.379999999997</v>
      </c>
      <c r="F36" s="43">
        <f t="shared" si="0"/>
        <v>44496.41</v>
      </c>
    </row>
    <row r="37" spans="1:6" x14ac:dyDescent="0.25">
      <c r="A37" s="52">
        <v>3.5</v>
      </c>
      <c r="B37" s="53" t="s">
        <v>21</v>
      </c>
      <c r="C37" s="45">
        <v>0.13</v>
      </c>
      <c r="D37" s="41" t="s">
        <v>9</v>
      </c>
      <c r="E37" s="51">
        <v>27679.26</v>
      </c>
      <c r="F37" s="43">
        <f t="shared" si="0"/>
        <v>3598.3</v>
      </c>
    </row>
    <row r="38" spans="1:6" x14ac:dyDescent="0.25">
      <c r="A38" s="52">
        <v>3.6</v>
      </c>
      <c r="B38" s="53" t="s">
        <v>218</v>
      </c>
      <c r="C38" s="45">
        <v>0.14000000000000001</v>
      </c>
      <c r="D38" s="41" t="s">
        <v>9</v>
      </c>
      <c r="E38" s="51">
        <v>37942.910000000003</v>
      </c>
      <c r="F38" s="43">
        <f t="shared" si="0"/>
        <v>5312.01</v>
      </c>
    </row>
    <row r="39" spans="1:6" x14ac:dyDescent="0.25">
      <c r="A39" s="52">
        <v>3.7</v>
      </c>
      <c r="B39" s="53" t="s">
        <v>219</v>
      </c>
      <c r="C39" s="45">
        <v>2.0299999999999998</v>
      </c>
      <c r="D39" s="41" t="s">
        <v>9</v>
      </c>
      <c r="E39" s="51">
        <v>33159.86</v>
      </c>
      <c r="F39" s="43">
        <f t="shared" si="0"/>
        <v>67314.52</v>
      </c>
    </row>
    <row r="40" spans="1:6" x14ac:dyDescent="0.25">
      <c r="A40" s="52">
        <v>3.8</v>
      </c>
      <c r="B40" s="53" t="s">
        <v>220</v>
      </c>
      <c r="C40" s="45">
        <v>0.75</v>
      </c>
      <c r="D40" s="41" t="s">
        <v>9</v>
      </c>
      <c r="E40" s="51">
        <v>7894.64</v>
      </c>
      <c r="F40" s="43">
        <f t="shared" si="0"/>
        <v>5920.98</v>
      </c>
    </row>
    <row r="41" spans="1:6" x14ac:dyDescent="0.25">
      <c r="A41" s="52">
        <v>3.9</v>
      </c>
      <c r="B41" s="53" t="s">
        <v>22</v>
      </c>
      <c r="C41" s="45">
        <v>25</v>
      </c>
      <c r="D41" s="55" t="s">
        <v>11</v>
      </c>
      <c r="E41" s="51">
        <v>4982.7865000000002</v>
      </c>
      <c r="F41" s="43">
        <f t="shared" si="0"/>
        <v>124569.66</v>
      </c>
    </row>
    <row r="42" spans="1:6" x14ac:dyDescent="0.25">
      <c r="A42" s="24"/>
      <c r="B42" s="57"/>
      <c r="C42" s="45"/>
      <c r="D42" s="54"/>
      <c r="E42" s="51"/>
      <c r="F42" s="43">
        <f t="shared" si="0"/>
        <v>0</v>
      </c>
    </row>
    <row r="43" spans="1:6" x14ac:dyDescent="0.25">
      <c r="A43" s="37">
        <v>4</v>
      </c>
      <c r="B43" s="58" t="s">
        <v>23</v>
      </c>
      <c r="C43" s="45"/>
      <c r="D43" s="54"/>
      <c r="E43" s="51"/>
      <c r="F43" s="43">
        <f t="shared" si="0"/>
        <v>0</v>
      </c>
    </row>
    <row r="44" spans="1:6" x14ac:dyDescent="0.25">
      <c r="A44" s="52">
        <v>4.0999999999999996</v>
      </c>
      <c r="B44" s="39" t="s">
        <v>24</v>
      </c>
      <c r="C44" s="45">
        <v>135.06</v>
      </c>
      <c r="D44" s="59" t="s">
        <v>25</v>
      </c>
      <c r="E44" s="51">
        <v>435.28</v>
      </c>
      <c r="F44" s="43">
        <f t="shared" si="0"/>
        <v>58788.92</v>
      </c>
    </row>
    <row r="45" spans="1:6" x14ac:dyDescent="0.25">
      <c r="A45" s="52">
        <v>4.1999999999999993</v>
      </c>
      <c r="B45" s="39" t="s">
        <v>26</v>
      </c>
      <c r="C45" s="45">
        <v>135.06</v>
      </c>
      <c r="D45" s="59" t="s">
        <v>25</v>
      </c>
      <c r="E45" s="51">
        <v>475.68</v>
      </c>
      <c r="F45" s="43">
        <f t="shared" si="0"/>
        <v>64245.34</v>
      </c>
    </row>
    <row r="46" spans="1:6" x14ac:dyDescent="0.25">
      <c r="A46" s="52">
        <v>4.2999999999999989</v>
      </c>
      <c r="B46" s="39" t="s">
        <v>27</v>
      </c>
      <c r="C46" s="45">
        <v>123.09</v>
      </c>
      <c r="D46" s="59" t="s">
        <v>25</v>
      </c>
      <c r="E46" s="51">
        <v>501.54</v>
      </c>
      <c r="F46" s="43">
        <f t="shared" si="0"/>
        <v>61734.559999999998</v>
      </c>
    </row>
    <row r="47" spans="1:6" x14ac:dyDescent="0.25">
      <c r="A47" s="52">
        <v>4.3999999999999986</v>
      </c>
      <c r="B47" s="39" t="s">
        <v>28</v>
      </c>
      <c r="C47" s="45">
        <v>80.45</v>
      </c>
      <c r="D47" s="59" t="s">
        <v>25</v>
      </c>
      <c r="E47" s="51">
        <v>657.51</v>
      </c>
      <c r="F47" s="43">
        <f t="shared" si="0"/>
        <v>52896.68</v>
      </c>
    </row>
    <row r="48" spans="1:6" x14ac:dyDescent="0.25">
      <c r="A48" s="52">
        <v>4.4999999999999982</v>
      </c>
      <c r="B48" s="39" t="s">
        <v>29</v>
      </c>
      <c r="C48" s="45">
        <v>123</v>
      </c>
      <c r="D48" s="54" t="s">
        <v>11</v>
      </c>
      <c r="E48" s="51">
        <v>111.42</v>
      </c>
      <c r="F48" s="43">
        <f t="shared" si="0"/>
        <v>13704.66</v>
      </c>
    </row>
    <row r="49" spans="1:6" x14ac:dyDescent="0.25">
      <c r="A49" s="52">
        <v>4.5999999999999979</v>
      </c>
      <c r="B49" s="39" t="s">
        <v>30</v>
      </c>
      <c r="C49" s="45">
        <v>46.8</v>
      </c>
      <c r="D49" s="54" t="s">
        <v>11</v>
      </c>
      <c r="E49" s="51">
        <v>796.93</v>
      </c>
      <c r="F49" s="43">
        <f t="shared" si="0"/>
        <v>37296.32</v>
      </c>
    </row>
    <row r="50" spans="1:6" x14ac:dyDescent="0.25">
      <c r="A50" s="24"/>
      <c r="B50" s="30"/>
      <c r="C50" s="31"/>
      <c r="D50" s="32"/>
      <c r="E50" s="48"/>
      <c r="F50" s="43">
        <f t="shared" si="0"/>
        <v>0</v>
      </c>
    </row>
    <row r="51" spans="1:6" ht="25.5" x14ac:dyDescent="0.25">
      <c r="A51" s="49" t="s">
        <v>42</v>
      </c>
      <c r="B51" s="60" t="s">
        <v>32</v>
      </c>
      <c r="C51" s="31"/>
      <c r="D51" s="32"/>
      <c r="E51" s="48"/>
      <c r="F51" s="43">
        <f t="shared" si="0"/>
        <v>0</v>
      </c>
    </row>
    <row r="52" spans="1:6" x14ac:dyDescent="0.25">
      <c r="A52" s="49"/>
      <c r="B52" s="60"/>
      <c r="C52" s="31"/>
      <c r="D52" s="32"/>
      <c r="E52" s="48"/>
      <c r="F52" s="43">
        <f t="shared" si="0"/>
        <v>0</v>
      </c>
    </row>
    <row r="53" spans="1:6" x14ac:dyDescent="0.25">
      <c r="A53" s="37">
        <v>1</v>
      </c>
      <c r="B53" s="60" t="s">
        <v>33</v>
      </c>
      <c r="C53" s="31"/>
      <c r="D53" s="32"/>
      <c r="E53" s="48"/>
      <c r="F53" s="43">
        <f t="shared" si="0"/>
        <v>0</v>
      </c>
    </row>
    <row r="54" spans="1:6" x14ac:dyDescent="0.25">
      <c r="A54" s="52">
        <v>1.1000000000000001</v>
      </c>
      <c r="B54" s="30" t="s">
        <v>221</v>
      </c>
      <c r="C54" s="46">
        <v>1</v>
      </c>
      <c r="D54" s="47" t="s">
        <v>34</v>
      </c>
      <c r="E54" s="48">
        <v>24416.86</v>
      </c>
      <c r="F54" s="43">
        <f t="shared" si="0"/>
        <v>24416.86</v>
      </c>
    </row>
    <row r="55" spans="1:6" x14ac:dyDescent="0.25">
      <c r="A55" s="52">
        <v>1.2</v>
      </c>
      <c r="B55" s="30" t="s">
        <v>35</v>
      </c>
      <c r="C55" s="46">
        <v>1</v>
      </c>
      <c r="D55" s="47" t="s">
        <v>36</v>
      </c>
      <c r="E55" s="48">
        <v>6097.22</v>
      </c>
      <c r="F55" s="43">
        <f t="shared" si="0"/>
        <v>6097.22</v>
      </c>
    </row>
    <row r="56" spans="1:6" x14ac:dyDescent="0.25">
      <c r="A56" s="61"/>
      <c r="B56" s="62"/>
      <c r="C56" s="31"/>
      <c r="D56" s="32"/>
      <c r="E56" s="48"/>
      <c r="F56" s="43">
        <f t="shared" si="0"/>
        <v>0</v>
      </c>
    </row>
    <row r="57" spans="1:6" x14ac:dyDescent="0.25">
      <c r="A57" s="37">
        <v>2</v>
      </c>
      <c r="B57" s="63" t="s">
        <v>37</v>
      </c>
      <c r="C57" s="45">
        <v>1</v>
      </c>
      <c r="D57" s="64" t="s">
        <v>36</v>
      </c>
      <c r="E57" s="51">
        <v>1200</v>
      </c>
      <c r="F57" s="43">
        <f t="shared" si="0"/>
        <v>1200</v>
      </c>
    </row>
    <row r="58" spans="1:6" x14ac:dyDescent="0.25">
      <c r="A58" s="49"/>
      <c r="B58" s="65"/>
      <c r="C58" s="45"/>
      <c r="D58" s="64"/>
      <c r="E58" s="51"/>
      <c r="F58" s="43">
        <f t="shared" si="0"/>
        <v>0</v>
      </c>
    </row>
    <row r="59" spans="1:6" x14ac:dyDescent="0.25">
      <c r="A59" s="37">
        <v>3</v>
      </c>
      <c r="B59" s="33" t="s">
        <v>17</v>
      </c>
      <c r="C59" s="45"/>
      <c r="D59" s="64"/>
      <c r="E59" s="51"/>
      <c r="F59" s="43">
        <f t="shared" si="0"/>
        <v>0</v>
      </c>
    </row>
    <row r="60" spans="1:6" x14ac:dyDescent="0.25">
      <c r="A60" s="52">
        <v>3.1</v>
      </c>
      <c r="B60" s="53" t="s">
        <v>38</v>
      </c>
      <c r="C60" s="45">
        <v>37.78</v>
      </c>
      <c r="D60" s="66" t="s">
        <v>7</v>
      </c>
      <c r="E60" s="51">
        <v>174.81</v>
      </c>
      <c r="F60" s="43">
        <f t="shared" si="0"/>
        <v>6604.32</v>
      </c>
    </row>
    <row r="61" spans="1:6" ht="25.5" x14ac:dyDescent="0.25">
      <c r="A61" s="52">
        <v>3.2</v>
      </c>
      <c r="B61" s="53" t="s">
        <v>39</v>
      </c>
      <c r="C61" s="45">
        <v>23.78</v>
      </c>
      <c r="D61" s="66" t="s">
        <v>8</v>
      </c>
      <c r="E61" s="51">
        <v>258.11</v>
      </c>
      <c r="F61" s="43">
        <f t="shared" si="0"/>
        <v>6137.86</v>
      </c>
    </row>
    <row r="62" spans="1:6" ht="25.5" x14ac:dyDescent="0.25">
      <c r="A62" s="52">
        <v>3.3</v>
      </c>
      <c r="B62" s="53" t="s">
        <v>222</v>
      </c>
      <c r="C62" s="45">
        <v>17.5</v>
      </c>
      <c r="D62" s="66" t="s">
        <v>12</v>
      </c>
      <c r="E62" s="51">
        <v>209.94</v>
      </c>
      <c r="F62" s="43">
        <f t="shared" si="0"/>
        <v>3673.95</v>
      </c>
    </row>
    <row r="63" spans="1:6" x14ac:dyDescent="0.25">
      <c r="A63" s="49"/>
      <c r="B63" s="62"/>
      <c r="C63" s="31"/>
      <c r="D63" s="32"/>
      <c r="E63" s="48"/>
      <c r="F63" s="43">
        <f t="shared" si="0"/>
        <v>0</v>
      </c>
    </row>
    <row r="64" spans="1:6" x14ac:dyDescent="0.25">
      <c r="A64" s="37">
        <v>4</v>
      </c>
      <c r="B64" s="33" t="s">
        <v>223</v>
      </c>
      <c r="C64" s="45"/>
      <c r="D64" s="54"/>
      <c r="E64" s="51"/>
      <c r="F64" s="43">
        <f t="shared" si="0"/>
        <v>0</v>
      </c>
    </row>
    <row r="65" spans="1:6" x14ac:dyDescent="0.25">
      <c r="A65" s="52">
        <v>4.0999999999999996</v>
      </c>
      <c r="B65" s="67" t="s">
        <v>224</v>
      </c>
      <c r="C65" s="45">
        <v>0.65</v>
      </c>
      <c r="D65" s="66" t="s">
        <v>9</v>
      </c>
      <c r="E65" s="51">
        <v>14445.82</v>
      </c>
      <c r="F65" s="43">
        <f t="shared" si="0"/>
        <v>9389.7800000000007</v>
      </c>
    </row>
    <row r="66" spans="1:6" x14ac:dyDescent="0.25">
      <c r="A66" s="52">
        <v>4.2</v>
      </c>
      <c r="B66" s="67" t="s">
        <v>225</v>
      </c>
      <c r="C66" s="45">
        <v>4.2699999999999996</v>
      </c>
      <c r="D66" s="66" t="s">
        <v>9</v>
      </c>
      <c r="E66" s="51">
        <v>27602.35</v>
      </c>
      <c r="F66" s="43">
        <f t="shared" si="0"/>
        <v>117862.03</v>
      </c>
    </row>
    <row r="67" spans="1:6" x14ac:dyDescent="0.25">
      <c r="A67" s="52">
        <v>4.3</v>
      </c>
      <c r="B67" s="67" t="s">
        <v>226</v>
      </c>
      <c r="C67" s="45">
        <v>0.27</v>
      </c>
      <c r="D67" s="66" t="s">
        <v>9</v>
      </c>
      <c r="E67" s="51">
        <v>19806.150000000001</v>
      </c>
      <c r="F67" s="43">
        <f t="shared" si="0"/>
        <v>5347.66</v>
      </c>
    </row>
    <row r="68" spans="1:6" x14ac:dyDescent="0.25">
      <c r="A68" s="49"/>
      <c r="B68" s="67"/>
      <c r="C68" s="45"/>
      <c r="D68" s="54"/>
      <c r="E68" s="68"/>
      <c r="F68" s="43">
        <f t="shared" si="0"/>
        <v>0</v>
      </c>
    </row>
    <row r="69" spans="1:6" x14ac:dyDescent="0.25">
      <c r="A69" s="37">
        <v>5</v>
      </c>
      <c r="B69" s="33" t="s">
        <v>227</v>
      </c>
      <c r="C69" s="45"/>
      <c r="D69" s="54"/>
      <c r="E69" s="68"/>
      <c r="F69" s="43">
        <f t="shared" si="0"/>
        <v>0</v>
      </c>
    </row>
    <row r="70" spans="1:6" x14ac:dyDescent="0.25">
      <c r="A70" s="52">
        <v>5.0999999999999996</v>
      </c>
      <c r="B70" s="67" t="s">
        <v>24</v>
      </c>
      <c r="C70" s="45">
        <v>25.2</v>
      </c>
      <c r="D70" s="59" t="s">
        <v>25</v>
      </c>
      <c r="E70" s="51">
        <v>435.28</v>
      </c>
      <c r="F70" s="43">
        <f t="shared" si="0"/>
        <v>10969.06</v>
      </c>
    </row>
    <row r="71" spans="1:6" x14ac:dyDescent="0.25">
      <c r="A71" s="52">
        <v>5.2</v>
      </c>
      <c r="B71" s="67" t="s">
        <v>26</v>
      </c>
      <c r="C71" s="45">
        <v>31.1</v>
      </c>
      <c r="D71" s="59" t="s">
        <v>25</v>
      </c>
      <c r="E71" s="51">
        <v>475.68</v>
      </c>
      <c r="F71" s="43">
        <f t="shared" si="0"/>
        <v>14793.65</v>
      </c>
    </row>
    <row r="72" spans="1:6" x14ac:dyDescent="0.25">
      <c r="A72" s="52">
        <v>5.3</v>
      </c>
      <c r="B72" s="67" t="s">
        <v>40</v>
      </c>
      <c r="C72" s="45">
        <v>29.48</v>
      </c>
      <c r="D72" s="54" t="s">
        <v>11</v>
      </c>
      <c r="E72" s="51">
        <v>111.42</v>
      </c>
      <c r="F72" s="43">
        <f t="shared" si="0"/>
        <v>3284.66</v>
      </c>
    </row>
    <row r="73" spans="1:6" x14ac:dyDescent="0.25">
      <c r="A73" s="49"/>
      <c r="B73" s="67"/>
      <c r="C73" s="45"/>
      <c r="D73" s="54"/>
      <c r="E73" s="68"/>
      <c r="F73" s="43">
        <f t="shared" si="0"/>
        <v>0</v>
      </c>
    </row>
    <row r="74" spans="1:6" x14ac:dyDescent="0.25">
      <c r="A74" s="37">
        <v>6</v>
      </c>
      <c r="B74" s="62" t="s">
        <v>228</v>
      </c>
      <c r="C74" s="46"/>
      <c r="D74" s="47"/>
      <c r="E74" s="48"/>
      <c r="F74" s="43">
        <f t="shared" si="0"/>
        <v>0</v>
      </c>
    </row>
    <row r="75" spans="1:6" x14ac:dyDescent="0.25">
      <c r="A75" s="52">
        <v>6.1</v>
      </c>
      <c r="B75" s="30" t="s">
        <v>41</v>
      </c>
      <c r="C75" s="46">
        <v>1</v>
      </c>
      <c r="D75" s="47" t="s">
        <v>36</v>
      </c>
      <c r="E75" s="48">
        <v>10560.8</v>
      </c>
      <c r="F75" s="43">
        <f t="shared" si="0"/>
        <v>10560.8</v>
      </c>
    </row>
    <row r="76" spans="1:6" x14ac:dyDescent="0.25">
      <c r="A76" s="49"/>
      <c r="B76" s="67"/>
      <c r="C76" s="45"/>
      <c r="D76" s="54"/>
      <c r="E76" s="51"/>
      <c r="F76" s="43">
        <f t="shared" si="0"/>
        <v>0</v>
      </c>
    </row>
    <row r="77" spans="1:6" x14ac:dyDescent="0.25">
      <c r="A77" s="49" t="s">
        <v>71</v>
      </c>
      <c r="B77" s="62" t="s">
        <v>43</v>
      </c>
      <c r="C77" s="31"/>
      <c r="D77" s="32"/>
      <c r="E77" s="48"/>
      <c r="F77" s="43">
        <f t="shared" si="0"/>
        <v>0</v>
      </c>
    </row>
    <row r="78" spans="1:6" x14ac:dyDescent="0.25">
      <c r="A78" s="37"/>
      <c r="B78" s="30"/>
      <c r="C78" s="31"/>
      <c r="D78" s="32"/>
      <c r="E78" s="48"/>
      <c r="F78" s="43">
        <f t="shared" si="0"/>
        <v>0</v>
      </c>
    </row>
    <row r="79" spans="1:6" x14ac:dyDescent="0.25">
      <c r="A79" s="37">
        <v>1</v>
      </c>
      <c r="B79" s="63" t="s">
        <v>229</v>
      </c>
      <c r="C79" s="69"/>
      <c r="D79" s="54"/>
      <c r="E79" s="68"/>
      <c r="F79" s="43">
        <f t="shared" si="0"/>
        <v>0</v>
      </c>
    </row>
    <row r="80" spans="1:6" x14ac:dyDescent="0.25">
      <c r="A80" s="52">
        <v>1.1000000000000001</v>
      </c>
      <c r="B80" s="70" t="s">
        <v>230</v>
      </c>
      <c r="C80" s="45">
        <v>0.27</v>
      </c>
      <c r="D80" s="66" t="s">
        <v>9</v>
      </c>
      <c r="E80" s="48">
        <v>19394.22</v>
      </c>
      <c r="F80" s="43">
        <f t="shared" si="0"/>
        <v>5236.4399999999996</v>
      </c>
    </row>
    <row r="81" spans="1:6" x14ac:dyDescent="0.25">
      <c r="A81" s="52">
        <v>1.2</v>
      </c>
      <c r="B81" s="70" t="s">
        <v>231</v>
      </c>
      <c r="C81" s="45">
        <v>0.6</v>
      </c>
      <c r="D81" s="66" t="s">
        <v>9</v>
      </c>
      <c r="E81" s="51">
        <v>20396.38</v>
      </c>
      <c r="F81" s="43">
        <f t="shared" si="0"/>
        <v>12237.83</v>
      </c>
    </row>
    <row r="82" spans="1:6" x14ac:dyDescent="0.25">
      <c r="A82" s="37"/>
      <c r="B82" s="70"/>
      <c r="C82" s="45"/>
      <c r="D82" s="54"/>
      <c r="E82" s="51"/>
      <c r="F82" s="43">
        <f t="shared" si="0"/>
        <v>0</v>
      </c>
    </row>
    <row r="83" spans="1:6" ht="25.5" x14ac:dyDescent="0.25">
      <c r="A83" s="37">
        <v>2</v>
      </c>
      <c r="B83" s="71" t="s">
        <v>232</v>
      </c>
      <c r="C83" s="72">
        <v>0.52</v>
      </c>
      <c r="D83" s="66" t="s">
        <v>9</v>
      </c>
      <c r="E83" s="48">
        <v>8290.33</v>
      </c>
      <c r="F83" s="43">
        <f t="shared" si="0"/>
        <v>4310.97</v>
      </c>
    </row>
    <row r="84" spans="1:6" x14ac:dyDescent="0.25">
      <c r="A84" s="37"/>
      <c r="B84" s="73"/>
      <c r="C84" s="45"/>
      <c r="D84" s="54"/>
      <c r="E84" s="51"/>
      <c r="F84" s="43">
        <f t="shared" ref="F84:F147" si="1">ROUND(C84*E84,2)</f>
        <v>0</v>
      </c>
    </row>
    <row r="85" spans="1:6" x14ac:dyDescent="0.25">
      <c r="A85" s="37">
        <v>3</v>
      </c>
      <c r="B85" s="71" t="s">
        <v>44</v>
      </c>
      <c r="C85" s="45"/>
      <c r="D85" s="54"/>
      <c r="E85" s="51"/>
      <c r="F85" s="43">
        <f t="shared" si="1"/>
        <v>0</v>
      </c>
    </row>
    <row r="86" spans="1:6" x14ac:dyDescent="0.25">
      <c r="A86" s="52">
        <v>3.1</v>
      </c>
      <c r="B86" s="73" t="s">
        <v>45</v>
      </c>
      <c r="C86" s="45">
        <v>4</v>
      </c>
      <c r="D86" s="59" t="s">
        <v>25</v>
      </c>
      <c r="E86" s="51">
        <v>680.87</v>
      </c>
      <c r="F86" s="43">
        <f t="shared" si="1"/>
        <v>2723.48</v>
      </c>
    </row>
    <row r="87" spans="1:6" x14ac:dyDescent="0.25">
      <c r="A87" s="52">
        <v>3.2</v>
      </c>
      <c r="B87" s="73" t="s">
        <v>46</v>
      </c>
      <c r="C87" s="45">
        <v>9.07</v>
      </c>
      <c r="D87" s="59" t="s">
        <v>25</v>
      </c>
      <c r="E87" s="51">
        <v>458.64</v>
      </c>
      <c r="F87" s="43">
        <f t="shared" si="1"/>
        <v>4159.8599999999997</v>
      </c>
    </row>
    <row r="88" spans="1:6" x14ac:dyDescent="0.25">
      <c r="A88" s="52">
        <v>3.3</v>
      </c>
      <c r="B88" s="73" t="s">
        <v>40</v>
      </c>
      <c r="C88" s="45">
        <v>10.84</v>
      </c>
      <c r="D88" s="54" t="s">
        <v>11</v>
      </c>
      <c r="E88" s="51">
        <v>111.42</v>
      </c>
      <c r="F88" s="43">
        <f t="shared" si="1"/>
        <v>1207.79</v>
      </c>
    </row>
    <row r="89" spans="1:6" x14ac:dyDescent="0.25">
      <c r="A89" s="37"/>
      <c r="B89" s="65"/>
      <c r="C89" s="45"/>
      <c r="D89" s="54"/>
      <c r="E89" s="51"/>
      <c r="F89" s="43">
        <f t="shared" si="1"/>
        <v>0</v>
      </c>
    </row>
    <row r="90" spans="1:6" x14ac:dyDescent="0.25">
      <c r="A90" s="37">
        <v>4</v>
      </c>
      <c r="B90" s="74" t="s">
        <v>233</v>
      </c>
      <c r="C90" s="45"/>
      <c r="D90" s="54"/>
      <c r="E90" s="51"/>
      <c r="F90" s="43">
        <f t="shared" si="1"/>
        <v>0</v>
      </c>
    </row>
    <row r="91" spans="1:6" x14ac:dyDescent="0.25">
      <c r="A91" s="52">
        <v>4.0999999999999996</v>
      </c>
      <c r="B91" s="75" t="s">
        <v>47</v>
      </c>
      <c r="C91" s="45">
        <v>6.1</v>
      </c>
      <c r="D91" s="54" t="s">
        <v>11</v>
      </c>
      <c r="E91" s="51">
        <v>12862.97</v>
      </c>
      <c r="F91" s="43">
        <f t="shared" si="1"/>
        <v>78464.12</v>
      </c>
    </row>
    <row r="92" spans="1:6" x14ac:dyDescent="0.25">
      <c r="A92" s="52">
        <v>4.2</v>
      </c>
      <c r="B92" s="75" t="s">
        <v>48</v>
      </c>
      <c r="C92" s="45">
        <v>2</v>
      </c>
      <c r="D92" s="54" t="s">
        <v>36</v>
      </c>
      <c r="E92" s="51">
        <v>22302</v>
      </c>
      <c r="F92" s="43">
        <f t="shared" si="1"/>
        <v>44604</v>
      </c>
    </row>
    <row r="93" spans="1:6" ht="25.5" x14ac:dyDescent="0.25">
      <c r="A93" s="52">
        <v>4.3</v>
      </c>
      <c r="B93" s="75" t="s">
        <v>234</v>
      </c>
      <c r="C93" s="45">
        <v>1</v>
      </c>
      <c r="D93" s="54" t="s">
        <v>36</v>
      </c>
      <c r="E93" s="51">
        <v>15556.2</v>
      </c>
      <c r="F93" s="43">
        <f t="shared" si="1"/>
        <v>15556.2</v>
      </c>
    </row>
    <row r="94" spans="1:6" x14ac:dyDescent="0.25">
      <c r="A94" s="52">
        <v>4.4000000000000004</v>
      </c>
      <c r="B94" s="75" t="s">
        <v>235</v>
      </c>
      <c r="C94" s="45">
        <v>1</v>
      </c>
      <c r="D94" s="54" t="s">
        <v>36</v>
      </c>
      <c r="E94" s="51">
        <v>3320.87</v>
      </c>
      <c r="F94" s="43">
        <f t="shared" si="1"/>
        <v>3320.87</v>
      </c>
    </row>
    <row r="95" spans="1:6" x14ac:dyDescent="0.25">
      <c r="A95" s="52">
        <v>4.5</v>
      </c>
      <c r="B95" s="76" t="s">
        <v>236</v>
      </c>
      <c r="C95" s="77">
        <v>1</v>
      </c>
      <c r="D95" s="54" t="s">
        <v>36</v>
      </c>
      <c r="E95" s="51">
        <v>20084.38</v>
      </c>
      <c r="F95" s="43">
        <f t="shared" si="1"/>
        <v>20084.38</v>
      </c>
    </row>
    <row r="96" spans="1:6" x14ac:dyDescent="0.25">
      <c r="A96" s="52">
        <v>4.5999999999999996</v>
      </c>
      <c r="B96" s="30" t="s">
        <v>49</v>
      </c>
      <c r="C96" s="46">
        <v>1</v>
      </c>
      <c r="D96" s="54" t="s">
        <v>36</v>
      </c>
      <c r="E96" s="48">
        <v>21422.639999999999</v>
      </c>
      <c r="F96" s="43">
        <f t="shared" si="1"/>
        <v>21422.639999999999</v>
      </c>
    </row>
    <row r="97" spans="1:6" x14ac:dyDescent="0.25">
      <c r="A97" s="37"/>
      <c r="B97" s="62"/>
      <c r="C97" s="31"/>
      <c r="D97" s="32"/>
      <c r="E97" s="48"/>
      <c r="F97" s="43">
        <f t="shared" si="1"/>
        <v>0</v>
      </c>
    </row>
    <row r="98" spans="1:6" ht="25.5" x14ac:dyDescent="0.25">
      <c r="A98" s="37">
        <v>5</v>
      </c>
      <c r="B98" s="71" t="s">
        <v>50</v>
      </c>
      <c r="C98" s="45"/>
      <c r="D98" s="54"/>
      <c r="E98" s="51"/>
      <c r="F98" s="43">
        <f t="shared" si="1"/>
        <v>0</v>
      </c>
    </row>
    <row r="99" spans="1:6" x14ac:dyDescent="0.25">
      <c r="A99" s="52">
        <v>5.0999999999999996</v>
      </c>
      <c r="B99" s="73" t="s">
        <v>237</v>
      </c>
      <c r="C99" s="45">
        <v>2</v>
      </c>
      <c r="D99" s="54" t="s">
        <v>36</v>
      </c>
      <c r="E99" s="48">
        <v>119475</v>
      </c>
      <c r="F99" s="43">
        <f t="shared" si="1"/>
        <v>238950</v>
      </c>
    </row>
    <row r="100" spans="1:6" x14ac:dyDescent="0.25">
      <c r="A100" s="37"/>
      <c r="B100" s="62"/>
      <c r="C100" s="31"/>
      <c r="D100" s="32"/>
      <c r="E100" s="48"/>
      <c r="F100" s="43">
        <f t="shared" si="1"/>
        <v>0</v>
      </c>
    </row>
    <row r="101" spans="1:6" x14ac:dyDescent="0.25">
      <c r="A101" s="37">
        <v>6</v>
      </c>
      <c r="B101" s="62" t="s">
        <v>51</v>
      </c>
      <c r="C101" s="31"/>
      <c r="D101" s="32"/>
      <c r="E101" s="48"/>
      <c r="F101" s="43">
        <f t="shared" si="1"/>
        <v>0</v>
      </c>
    </row>
    <row r="102" spans="1:6" x14ac:dyDescent="0.25">
      <c r="A102" s="52">
        <v>6.1</v>
      </c>
      <c r="B102" s="30" t="s">
        <v>52</v>
      </c>
      <c r="C102" s="46">
        <v>4.16</v>
      </c>
      <c r="D102" s="66" t="s">
        <v>9</v>
      </c>
      <c r="E102" s="48">
        <v>20315.830000000002</v>
      </c>
      <c r="F102" s="43">
        <f t="shared" si="1"/>
        <v>84513.85</v>
      </c>
    </row>
    <row r="103" spans="1:6" x14ac:dyDescent="0.25">
      <c r="A103" s="52">
        <v>6.2</v>
      </c>
      <c r="B103" s="30" t="s">
        <v>49</v>
      </c>
      <c r="C103" s="46">
        <v>1</v>
      </c>
      <c r="D103" s="66" t="s">
        <v>34</v>
      </c>
      <c r="E103" s="48">
        <v>10500</v>
      </c>
      <c r="F103" s="43">
        <f t="shared" si="1"/>
        <v>10500</v>
      </c>
    </row>
    <row r="104" spans="1:6" x14ac:dyDescent="0.25">
      <c r="A104" s="37"/>
      <c r="B104" s="62"/>
      <c r="C104" s="31"/>
      <c r="D104" s="32"/>
      <c r="E104" s="48"/>
      <c r="F104" s="43">
        <f t="shared" si="1"/>
        <v>0</v>
      </c>
    </row>
    <row r="105" spans="1:6" ht="25.5" x14ac:dyDescent="0.25">
      <c r="A105" s="37">
        <v>7</v>
      </c>
      <c r="B105" s="71" t="s">
        <v>238</v>
      </c>
      <c r="C105" s="45"/>
      <c r="D105" s="64"/>
      <c r="E105" s="51"/>
      <c r="F105" s="43">
        <f t="shared" si="1"/>
        <v>0</v>
      </c>
    </row>
    <row r="106" spans="1:6" x14ac:dyDescent="0.25">
      <c r="A106" s="52">
        <v>7.1</v>
      </c>
      <c r="B106" s="73" t="s">
        <v>53</v>
      </c>
      <c r="C106" s="45">
        <v>2</v>
      </c>
      <c r="D106" s="54" t="s">
        <v>36</v>
      </c>
      <c r="E106" s="51">
        <v>56264.38</v>
      </c>
      <c r="F106" s="43">
        <f t="shared" si="1"/>
        <v>112528.76</v>
      </c>
    </row>
    <row r="107" spans="1:6" x14ac:dyDescent="0.25">
      <c r="A107" s="52">
        <v>7.2</v>
      </c>
      <c r="B107" s="30" t="s">
        <v>54</v>
      </c>
      <c r="C107" s="46">
        <v>2</v>
      </c>
      <c r="D107" s="54" t="s">
        <v>36</v>
      </c>
      <c r="E107" s="48">
        <v>41698.69</v>
      </c>
      <c r="F107" s="43">
        <f t="shared" si="1"/>
        <v>83397.38</v>
      </c>
    </row>
    <row r="108" spans="1:6" x14ac:dyDescent="0.25">
      <c r="A108" s="37"/>
      <c r="B108" s="62"/>
      <c r="C108" s="46"/>
      <c r="D108" s="47"/>
      <c r="E108" s="48"/>
      <c r="F108" s="43">
        <f t="shared" si="1"/>
        <v>0</v>
      </c>
    </row>
    <row r="109" spans="1:6" x14ac:dyDescent="0.25">
      <c r="A109" s="37">
        <v>8</v>
      </c>
      <c r="B109" s="33" t="s">
        <v>55</v>
      </c>
      <c r="C109" s="46"/>
      <c r="D109" s="47"/>
      <c r="E109" s="48"/>
      <c r="F109" s="43">
        <f t="shared" si="1"/>
        <v>0</v>
      </c>
    </row>
    <row r="110" spans="1:6" ht="25.5" x14ac:dyDescent="0.25">
      <c r="A110" s="52">
        <v>8.1</v>
      </c>
      <c r="B110" s="44" t="s">
        <v>239</v>
      </c>
      <c r="C110" s="46">
        <v>23.4</v>
      </c>
      <c r="D110" s="47" t="s">
        <v>11</v>
      </c>
      <c r="E110" s="48">
        <v>9961.89</v>
      </c>
      <c r="F110" s="43">
        <f t="shared" si="1"/>
        <v>233108.23</v>
      </c>
    </row>
    <row r="111" spans="1:6" ht="25.5" x14ac:dyDescent="0.25">
      <c r="A111" s="52">
        <v>8.1999999999999993</v>
      </c>
      <c r="B111" s="78" t="s">
        <v>240</v>
      </c>
      <c r="C111" s="46">
        <v>1</v>
      </c>
      <c r="D111" s="47" t="s">
        <v>34</v>
      </c>
      <c r="E111" s="48">
        <v>7863.7</v>
      </c>
      <c r="F111" s="43">
        <f t="shared" si="1"/>
        <v>7863.7</v>
      </c>
    </row>
    <row r="112" spans="1:6" ht="25.5" x14ac:dyDescent="0.25">
      <c r="A112" s="52">
        <v>8.3000000000000007</v>
      </c>
      <c r="B112" s="78" t="s">
        <v>56</v>
      </c>
      <c r="C112" s="46">
        <v>0.5</v>
      </c>
      <c r="D112" s="47" t="s">
        <v>14</v>
      </c>
      <c r="E112" s="48">
        <v>13851.52</v>
      </c>
      <c r="F112" s="43">
        <f t="shared" si="1"/>
        <v>6925.76</v>
      </c>
    </row>
    <row r="113" spans="1:6" ht="38.25" x14ac:dyDescent="0.25">
      <c r="A113" s="52">
        <v>8.4</v>
      </c>
      <c r="B113" s="79" t="s">
        <v>241</v>
      </c>
      <c r="C113" s="46">
        <v>0.5</v>
      </c>
      <c r="D113" s="47" t="s">
        <v>14</v>
      </c>
      <c r="E113" s="48">
        <v>13851.52</v>
      </c>
      <c r="F113" s="43">
        <f t="shared" si="1"/>
        <v>6925.76</v>
      </c>
    </row>
    <row r="114" spans="1:6" ht="25.5" x14ac:dyDescent="0.25">
      <c r="A114" s="52">
        <v>8.5</v>
      </c>
      <c r="B114" s="78" t="s">
        <v>57</v>
      </c>
      <c r="C114" s="46">
        <v>1</v>
      </c>
      <c r="D114" s="47" t="s">
        <v>36</v>
      </c>
      <c r="E114" s="48">
        <v>35500</v>
      </c>
      <c r="F114" s="43">
        <f t="shared" si="1"/>
        <v>35500</v>
      </c>
    </row>
    <row r="115" spans="1:6" x14ac:dyDescent="0.25">
      <c r="A115" s="37"/>
      <c r="B115" s="62"/>
      <c r="C115" s="31"/>
      <c r="D115" s="32"/>
      <c r="E115" s="48"/>
      <c r="F115" s="43">
        <f t="shared" si="1"/>
        <v>0</v>
      </c>
    </row>
    <row r="116" spans="1:6" ht="25.5" x14ac:dyDescent="0.25">
      <c r="A116" s="37">
        <v>9</v>
      </c>
      <c r="B116" s="71" t="s">
        <v>242</v>
      </c>
      <c r="C116" s="31"/>
      <c r="D116" s="32"/>
      <c r="E116" s="48"/>
      <c r="F116" s="43">
        <f t="shared" si="1"/>
        <v>0</v>
      </c>
    </row>
    <row r="117" spans="1:6" x14ac:dyDescent="0.25">
      <c r="A117" s="52">
        <v>9.1</v>
      </c>
      <c r="B117" s="73" t="s">
        <v>58</v>
      </c>
      <c r="C117" s="46">
        <v>4</v>
      </c>
      <c r="D117" s="47" t="s">
        <v>36</v>
      </c>
      <c r="E117" s="48">
        <v>4036.76</v>
      </c>
      <c r="F117" s="43">
        <f t="shared" si="1"/>
        <v>16147.04</v>
      </c>
    </row>
    <row r="118" spans="1:6" ht="25.5" x14ac:dyDescent="0.25">
      <c r="A118" s="52">
        <v>9.1999999999999993</v>
      </c>
      <c r="B118" s="73" t="s">
        <v>243</v>
      </c>
      <c r="C118" s="45">
        <v>4</v>
      </c>
      <c r="D118" s="47" t="s">
        <v>36</v>
      </c>
      <c r="E118" s="51">
        <v>97648.92</v>
      </c>
      <c r="F118" s="43">
        <f t="shared" si="1"/>
        <v>390595.68</v>
      </c>
    </row>
    <row r="119" spans="1:6" x14ac:dyDescent="0.25">
      <c r="A119" s="52">
        <v>9.3000000000000007</v>
      </c>
      <c r="B119" s="30" t="s">
        <v>59</v>
      </c>
      <c r="C119" s="46">
        <v>4</v>
      </c>
      <c r="D119" s="47" t="s">
        <v>36</v>
      </c>
      <c r="E119" s="48">
        <v>80209.100000000006</v>
      </c>
      <c r="F119" s="43">
        <f t="shared" si="1"/>
        <v>320836.40000000002</v>
      </c>
    </row>
    <row r="120" spans="1:6" x14ac:dyDescent="0.25">
      <c r="A120" s="80"/>
      <c r="B120" s="30"/>
      <c r="C120" s="31"/>
      <c r="D120" s="32"/>
      <c r="E120" s="48"/>
      <c r="F120" s="43">
        <f t="shared" si="1"/>
        <v>0</v>
      </c>
    </row>
    <row r="121" spans="1:6" x14ac:dyDescent="0.25">
      <c r="A121" s="37">
        <v>10</v>
      </c>
      <c r="B121" s="81" t="s">
        <v>60</v>
      </c>
      <c r="C121" s="31"/>
      <c r="D121" s="32"/>
      <c r="E121" s="48"/>
      <c r="F121" s="43">
        <f t="shared" si="1"/>
        <v>0</v>
      </c>
    </row>
    <row r="122" spans="1:6" ht="25.5" x14ac:dyDescent="0.25">
      <c r="A122" s="52">
        <v>10.1</v>
      </c>
      <c r="B122" s="44" t="s">
        <v>61</v>
      </c>
      <c r="C122" s="34">
        <v>6</v>
      </c>
      <c r="D122" s="47" t="s">
        <v>36</v>
      </c>
      <c r="E122" s="48">
        <v>199580.6</v>
      </c>
      <c r="F122" s="43">
        <f t="shared" si="1"/>
        <v>1197483.6000000001</v>
      </c>
    </row>
    <row r="123" spans="1:6" x14ac:dyDescent="0.25">
      <c r="A123" s="80"/>
      <c r="B123" s="30"/>
      <c r="C123" s="31"/>
      <c r="D123" s="32"/>
      <c r="E123" s="48"/>
      <c r="F123" s="43">
        <f t="shared" si="1"/>
        <v>0</v>
      </c>
    </row>
    <row r="124" spans="1:6" x14ac:dyDescent="0.25">
      <c r="A124" s="37">
        <v>11</v>
      </c>
      <c r="B124" s="81" t="s">
        <v>62</v>
      </c>
      <c r="C124" s="34"/>
      <c r="D124" s="66"/>
      <c r="E124" s="82"/>
      <c r="F124" s="43">
        <f t="shared" si="1"/>
        <v>0</v>
      </c>
    </row>
    <row r="125" spans="1:6" ht="38.25" x14ac:dyDescent="0.25">
      <c r="A125" s="52">
        <v>11.1</v>
      </c>
      <c r="B125" s="67" t="s">
        <v>63</v>
      </c>
      <c r="C125" s="34">
        <v>49</v>
      </c>
      <c r="D125" s="66" t="s">
        <v>9</v>
      </c>
      <c r="E125" s="48">
        <v>31143.15</v>
      </c>
      <c r="F125" s="43">
        <f t="shared" si="1"/>
        <v>1526014.35</v>
      </c>
    </row>
    <row r="126" spans="1:6" x14ac:dyDescent="0.25">
      <c r="A126" s="52">
        <v>11.2</v>
      </c>
      <c r="B126" s="39" t="s">
        <v>64</v>
      </c>
      <c r="C126" s="34">
        <v>6.17</v>
      </c>
      <c r="D126" s="66" t="s">
        <v>9</v>
      </c>
      <c r="E126" s="48">
        <v>29311.200000000001</v>
      </c>
      <c r="F126" s="43">
        <f t="shared" si="1"/>
        <v>180850.1</v>
      </c>
    </row>
    <row r="127" spans="1:6" x14ac:dyDescent="0.25">
      <c r="A127" s="52">
        <v>11.3</v>
      </c>
      <c r="B127" s="39" t="s">
        <v>65</v>
      </c>
      <c r="C127" s="34">
        <v>2.81</v>
      </c>
      <c r="D127" s="66" t="s">
        <v>9</v>
      </c>
      <c r="E127" s="48">
        <v>6411.83</v>
      </c>
      <c r="F127" s="43">
        <f t="shared" si="1"/>
        <v>18017.240000000002</v>
      </c>
    </row>
    <row r="128" spans="1:6" x14ac:dyDescent="0.25">
      <c r="A128" s="52">
        <v>11.4</v>
      </c>
      <c r="B128" s="39" t="s">
        <v>66</v>
      </c>
      <c r="C128" s="34">
        <v>2.81</v>
      </c>
      <c r="D128" s="66" t="s">
        <v>9</v>
      </c>
      <c r="E128" s="48">
        <v>6411.83</v>
      </c>
      <c r="F128" s="43">
        <f t="shared" si="1"/>
        <v>18017.240000000002</v>
      </c>
    </row>
    <row r="129" spans="1:6" x14ac:dyDescent="0.25">
      <c r="A129" s="52">
        <v>11.5</v>
      </c>
      <c r="B129" s="39" t="s">
        <v>67</v>
      </c>
      <c r="C129" s="34">
        <v>2.81</v>
      </c>
      <c r="D129" s="66" t="s">
        <v>9</v>
      </c>
      <c r="E129" s="48">
        <v>6411.83</v>
      </c>
      <c r="F129" s="43">
        <f t="shared" si="1"/>
        <v>18017.240000000002</v>
      </c>
    </row>
    <row r="130" spans="1:6" x14ac:dyDescent="0.25">
      <c r="A130" s="52">
        <v>11.6</v>
      </c>
      <c r="B130" s="39" t="s">
        <v>68</v>
      </c>
      <c r="C130" s="34">
        <v>2.81</v>
      </c>
      <c r="D130" s="66" t="s">
        <v>9</v>
      </c>
      <c r="E130" s="48">
        <v>6411.83</v>
      </c>
      <c r="F130" s="43">
        <f t="shared" si="1"/>
        <v>18017.240000000002</v>
      </c>
    </row>
    <row r="131" spans="1:6" x14ac:dyDescent="0.25">
      <c r="A131" s="52">
        <v>11.7</v>
      </c>
      <c r="B131" s="84" t="s">
        <v>69</v>
      </c>
      <c r="C131" s="85">
        <v>50.49</v>
      </c>
      <c r="D131" s="66" t="s">
        <v>9</v>
      </c>
      <c r="E131" s="48">
        <v>2747.93</v>
      </c>
      <c r="F131" s="43">
        <f t="shared" si="1"/>
        <v>138742.99</v>
      </c>
    </row>
    <row r="132" spans="1:6" x14ac:dyDescent="0.25">
      <c r="A132" s="80"/>
      <c r="B132" s="30"/>
      <c r="C132" s="31"/>
      <c r="D132" s="32"/>
      <c r="E132" s="48"/>
      <c r="F132" s="43">
        <f t="shared" si="1"/>
        <v>0</v>
      </c>
    </row>
    <row r="133" spans="1:6" x14ac:dyDescent="0.25">
      <c r="A133" s="37">
        <v>12</v>
      </c>
      <c r="B133" s="87" t="s">
        <v>70</v>
      </c>
      <c r="C133" s="31"/>
      <c r="D133" s="32"/>
      <c r="E133" s="48"/>
      <c r="F133" s="43">
        <f t="shared" si="1"/>
        <v>0</v>
      </c>
    </row>
    <row r="134" spans="1:6" ht="38.25" x14ac:dyDescent="0.25">
      <c r="A134" s="52">
        <v>12.1</v>
      </c>
      <c r="B134" s="67" t="s">
        <v>63</v>
      </c>
      <c r="C134" s="34">
        <v>49</v>
      </c>
      <c r="D134" s="66" t="s">
        <v>9</v>
      </c>
      <c r="E134" s="83">
        <v>816.25</v>
      </c>
      <c r="F134" s="43">
        <f t="shared" si="1"/>
        <v>39996.25</v>
      </c>
    </row>
    <row r="135" spans="1:6" x14ac:dyDescent="0.25">
      <c r="A135" s="52">
        <v>12.2</v>
      </c>
      <c r="B135" s="39" t="s">
        <v>64</v>
      </c>
      <c r="C135" s="34">
        <v>6.17</v>
      </c>
      <c r="D135" s="66" t="s">
        <v>9</v>
      </c>
      <c r="E135" s="83">
        <v>816.25</v>
      </c>
      <c r="F135" s="43">
        <f t="shared" si="1"/>
        <v>5036.26</v>
      </c>
    </row>
    <row r="136" spans="1:6" x14ac:dyDescent="0.25">
      <c r="A136" s="52">
        <v>12.3</v>
      </c>
      <c r="B136" s="39" t="s">
        <v>65</v>
      </c>
      <c r="C136" s="34">
        <v>2.81</v>
      </c>
      <c r="D136" s="66" t="s">
        <v>9</v>
      </c>
      <c r="E136" s="83">
        <v>816.25</v>
      </c>
      <c r="F136" s="43">
        <f t="shared" si="1"/>
        <v>2293.66</v>
      </c>
    </row>
    <row r="137" spans="1:6" x14ac:dyDescent="0.25">
      <c r="A137" s="52">
        <v>12.4</v>
      </c>
      <c r="B137" s="39" t="s">
        <v>66</v>
      </c>
      <c r="C137" s="34">
        <v>2.81</v>
      </c>
      <c r="D137" s="66" t="s">
        <v>9</v>
      </c>
      <c r="E137" s="83">
        <v>816.25</v>
      </c>
      <c r="F137" s="43">
        <f t="shared" si="1"/>
        <v>2293.66</v>
      </c>
    </row>
    <row r="138" spans="1:6" x14ac:dyDescent="0.25">
      <c r="A138" s="52">
        <v>12.5</v>
      </c>
      <c r="B138" s="39" t="s">
        <v>67</v>
      </c>
      <c r="C138" s="34">
        <v>2.81</v>
      </c>
      <c r="D138" s="66" t="s">
        <v>9</v>
      </c>
      <c r="E138" s="83">
        <v>816.25</v>
      </c>
      <c r="F138" s="43">
        <f t="shared" si="1"/>
        <v>2293.66</v>
      </c>
    </row>
    <row r="139" spans="1:6" x14ac:dyDescent="0.25">
      <c r="A139" s="52">
        <v>12.6</v>
      </c>
      <c r="B139" s="39" t="s">
        <v>68</v>
      </c>
      <c r="C139" s="34">
        <v>2.81</v>
      </c>
      <c r="D139" s="66" t="s">
        <v>9</v>
      </c>
      <c r="E139" s="83">
        <v>816.25</v>
      </c>
      <c r="F139" s="43">
        <f t="shared" si="1"/>
        <v>2293.66</v>
      </c>
    </row>
    <row r="140" spans="1:6" x14ac:dyDescent="0.25">
      <c r="A140" s="80"/>
      <c r="B140" s="84"/>
      <c r="C140" s="31"/>
      <c r="D140" s="32"/>
      <c r="E140" s="48"/>
      <c r="F140" s="43">
        <f t="shared" si="1"/>
        <v>0</v>
      </c>
    </row>
    <row r="141" spans="1:6" x14ac:dyDescent="0.25">
      <c r="A141" s="49" t="s">
        <v>104</v>
      </c>
      <c r="B141" s="62" t="s">
        <v>244</v>
      </c>
      <c r="C141" s="31"/>
      <c r="D141" s="32"/>
      <c r="E141" s="48"/>
      <c r="F141" s="43">
        <f t="shared" si="1"/>
        <v>0</v>
      </c>
    </row>
    <row r="142" spans="1:6" x14ac:dyDescent="0.25">
      <c r="A142" s="88"/>
      <c r="B142" s="89"/>
      <c r="C142" s="90"/>
      <c r="D142" s="91"/>
      <c r="E142" s="92"/>
      <c r="F142" s="43">
        <f t="shared" si="1"/>
        <v>0</v>
      </c>
    </row>
    <row r="143" spans="1:6" x14ac:dyDescent="0.25">
      <c r="A143" s="37">
        <v>1</v>
      </c>
      <c r="B143" s="58" t="s">
        <v>72</v>
      </c>
      <c r="C143" s="45"/>
      <c r="D143" s="54"/>
      <c r="E143" s="51"/>
      <c r="F143" s="43">
        <f t="shared" si="1"/>
        <v>0</v>
      </c>
    </row>
    <row r="144" spans="1:6" x14ac:dyDescent="0.25">
      <c r="A144" s="52">
        <v>1.1000000000000001</v>
      </c>
      <c r="B144" s="57" t="s">
        <v>73</v>
      </c>
      <c r="C144" s="45">
        <v>1</v>
      </c>
      <c r="D144" s="54" t="s">
        <v>36</v>
      </c>
      <c r="E144" s="51">
        <v>14500</v>
      </c>
      <c r="F144" s="43">
        <f t="shared" si="1"/>
        <v>14500</v>
      </c>
    </row>
    <row r="145" spans="1:6" x14ac:dyDescent="0.25">
      <c r="A145" s="88"/>
      <c r="B145" s="57"/>
      <c r="C145" s="45"/>
      <c r="D145" s="54"/>
      <c r="E145" s="51"/>
      <c r="F145" s="43">
        <f t="shared" si="1"/>
        <v>0</v>
      </c>
    </row>
    <row r="146" spans="1:6" x14ac:dyDescent="0.25">
      <c r="A146" s="37">
        <v>2</v>
      </c>
      <c r="B146" s="60" t="s">
        <v>74</v>
      </c>
      <c r="C146" s="90"/>
      <c r="D146" s="91"/>
      <c r="E146" s="92"/>
      <c r="F146" s="43">
        <f t="shared" si="1"/>
        <v>0</v>
      </c>
    </row>
    <row r="147" spans="1:6" ht="25.5" x14ac:dyDescent="0.25">
      <c r="A147" s="52">
        <v>2.1</v>
      </c>
      <c r="B147" s="93" t="s">
        <v>245</v>
      </c>
      <c r="C147" s="94">
        <v>1</v>
      </c>
      <c r="D147" s="59" t="s">
        <v>34</v>
      </c>
      <c r="E147" s="82">
        <v>20500</v>
      </c>
      <c r="F147" s="43">
        <f t="shared" si="1"/>
        <v>20500</v>
      </c>
    </row>
    <row r="148" spans="1:6" ht="25.5" x14ac:dyDescent="0.25">
      <c r="A148" s="52">
        <v>2.2000000000000002</v>
      </c>
      <c r="B148" s="95" t="s">
        <v>75</v>
      </c>
      <c r="C148" s="96">
        <v>1</v>
      </c>
      <c r="D148" s="97" t="s">
        <v>34</v>
      </c>
      <c r="E148" s="48">
        <v>25500</v>
      </c>
      <c r="F148" s="43">
        <f t="shared" ref="F148:F212" si="2">ROUND(C148*E148,2)</f>
        <v>25500</v>
      </c>
    </row>
    <row r="149" spans="1:6" x14ac:dyDescent="0.25">
      <c r="A149" s="52"/>
      <c r="B149" s="30"/>
      <c r="C149" s="96"/>
      <c r="D149" s="97"/>
      <c r="E149" s="48"/>
      <c r="F149" s="43">
        <f t="shared" si="2"/>
        <v>0</v>
      </c>
    </row>
    <row r="150" spans="1:6" x14ac:dyDescent="0.25">
      <c r="A150" s="37">
        <v>3</v>
      </c>
      <c r="B150" s="98" t="s">
        <v>76</v>
      </c>
      <c r="C150" s="96"/>
      <c r="D150" s="97"/>
      <c r="E150" s="48"/>
      <c r="F150" s="43">
        <f t="shared" si="2"/>
        <v>0</v>
      </c>
    </row>
    <row r="151" spans="1:6" x14ac:dyDescent="0.25">
      <c r="A151" s="52">
        <v>3.1</v>
      </c>
      <c r="B151" s="44" t="s">
        <v>77</v>
      </c>
      <c r="C151" s="99">
        <v>1</v>
      </c>
      <c r="D151" s="59" t="s">
        <v>36</v>
      </c>
      <c r="E151" s="100">
        <v>6464.84</v>
      </c>
      <c r="F151" s="43">
        <f t="shared" si="2"/>
        <v>6464.84</v>
      </c>
    </row>
    <row r="152" spans="1:6" x14ac:dyDescent="0.25">
      <c r="A152" s="52">
        <v>3.2</v>
      </c>
      <c r="B152" s="44" t="s">
        <v>78</v>
      </c>
      <c r="C152" s="99">
        <v>1</v>
      </c>
      <c r="D152" s="59" t="s">
        <v>36</v>
      </c>
      <c r="E152" s="100">
        <v>5632.18</v>
      </c>
      <c r="F152" s="43">
        <f t="shared" si="2"/>
        <v>5632.18</v>
      </c>
    </row>
    <row r="153" spans="1:6" x14ac:dyDescent="0.25">
      <c r="A153" s="52">
        <v>3.3</v>
      </c>
      <c r="B153" s="44" t="s">
        <v>79</v>
      </c>
      <c r="C153" s="99">
        <v>1</v>
      </c>
      <c r="D153" s="59" t="s">
        <v>36</v>
      </c>
      <c r="E153" s="100">
        <v>1332.3</v>
      </c>
      <c r="F153" s="43">
        <f t="shared" si="2"/>
        <v>1332.3</v>
      </c>
    </row>
    <row r="154" spans="1:6" x14ac:dyDescent="0.25">
      <c r="A154" s="52">
        <v>3.4</v>
      </c>
      <c r="B154" s="44" t="s">
        <v>80</v>
      </c>
      <c r="C154" s="99">
        <v>1</v>
      </c>
      <c r="D154" s="59" t="s">
        <v>36</v>
      </c>
      <c r="E154" s="100">
        <v>850</v>
      </c>
      <c r="F154" s="43">
        <f t="shared" si="2"/>
        <v>850</v>
      </c>
    </row>
    <row r="155" spans="1:6" x14ac:dyDescent="0.25">
      <c r="A155" s="52">
        <v>3.5</v>
      </c>
      <c r="B155" s="44" t="s">
        <v>81</v>
      </c>
      <c r="C155" s="99">
        <v>1</v>
      </c>
      <c r="D155" s="59" t="s">
        <v>36</v>
      </c>
      <c r="E155" s="100">
        <v>226.32</v>
      </c>
      <c r="F155" s="43">
        <f t="shared" si="2"/>
        <v>226.32</v>
      </c>
    </row>
    <row r="156" spans="1:6" x14ac:dyDescent="0.25">
      <c r="A156" s="52">
        <v>3.6</v>
      </c>
      <c r="B156" s="44" t="s">
        <v>82</v>
      </c>
      <c r="C156" s="99">
        <v>1</v>
      </c>
      <c r="D156" s="59" t="s">
        <v>36</v>
      </c>
      <c r="E156" s="100">
        <v>450</v>
      </c>
      <c r="F156" s="43">
        <f t="shared" si="2"/>
        <v>450</v>
      </c>
    </row>
    <row r="157" spans="1:6" x14ac:dyDescent="0.25">
      <c r="A157" s="52">
        <v>3.7</v>
      </c>
      <c r="B157" s="44" t="s">
        <v>83</v>
      </c>
      <c r="C157" s="99">
        <v>1</v>
      </c>
      <c r="D157" s="101" t="s">
        <v>34</v>
      </c>
      <c r="E157" s="100">
        <v>6900</v>
      </c>
      <c r="F157" s="43">
        <f t="shared" si="2"/>
        <v>6900</v>
      </c>
    </row>
    <row r="158" spans="1:6" x14ac:dyDescent="0.25">
      <c r="A158" s="52">
        <v>3.8</v>
      </c>
      <c r="B158" s="44" t="s">
        <v>246</v>
      </c>
      <c r="C158" s="99">
        <v>1</v>
      </c>
      <c r="D158" s="101" t="s">
        <v>36</v>
      </c>
      <c r="E158" s="100">
        <v>10500</v>
      </c>
      <c r="F158" s="43">
        <f t="shared" si="2"/>
        <v>10500</v>
      </c>
    </row>
    <row r="159" spans="1:6" x14ac:dyDescent="0.25">
      <c r="A159" s="52">
        <v>3.9</v>
      </c>
      <c r="B159" s="30" t="s">
        <v>84</v>
      </c>
      <c r="C159" s="96">
        <v>1</v>
      </c>
      <c r="D159" s="97" t="s">
        <v>36</v>
      </c>
      <c r="E159" s="48">
        <v>2800</v>
      </c>
      <c r="F159" s="43">
        <f t="shared" si="2"/>
        <v>2800</v>
      </c>
    </row>
    <row r="160" spans="1:6" x14ac:dyDescent="0.25">
      <c r="A160" s="88"/>
      <c r="B160" s="30"/>
      <c r="C160" s="96"/>
      <c r="D160" s="97"/>
      <c r="E160" s="48"/>
      <c r="F160" s="43">
        <f t="shared" si="2"/>
        <v>0</v>
      </c>
    </row>
    <row r="161" spans="1:6" x14ac:dyDescent="0.25">
      <c r="A161" s="37">
        <v>4</v>
      </c>
      <c r="B161" s="102" t="s">
        <v>247</v>
      </c>
      <c r="C161" s="96"/>
      <c r="D161" s="97"/>
      <c r="E161" s="48"/>
      <c r="F161" s="43">
        <f t="shared" si="2"/>
        <v>0</v>
      </c>
    </row>
    <row r="162" spans="1:6" x14ac:dyDescent="0.25">
      <c r="A162" s="52">
        <v>4.0999999999999996</v>
      </c>
      <c r="B162" s="103" t="s">
        <v>85</v>
      </c>
      <c r="C162" s="96">
        <v>78.599999999999994</v>
      </c>
      <c r="D162" s="59" t="s">
        <v>25</v>
      </c>
      <c r="E162" s="48">
        <v>472.21</v>
      </c>
      <c r="F162" s="43">
        <f t="shared" si="2"/>
        <v>37115.71</v>
      </c>
    </row>
    <row r="163" spans="1:6" x14ac:dyDescent="0.25">
      <c r="A163" s="52">
        <v>4.2</v>
      </c>
      <c r="B163" s="104" t="s">
        <v>86</v>
      </c>
      <c r="C163" s="96">
        <v>78.599999999999994</v>
      </c>
      <c r="D163" s="59" t="s">
        <v>25</v>
      </c>
      <c r="E163" s="48">
        <v>169.53</v>
      </c>
      <c r="F163" s="43">
        <f t="shared" si="2"/>
        <v>13325.06</v>
      </c>
    </row>
    <row r="164" spans="1:6" x14ac:dyDescent="0.25">
      <c r="A164" s="52">
        <v>4.3</v>
      </c>
      <c r="B164" s="44" t="s">
        <v>248</v>
      </c>
      <c r="C164" s="94">
        <v>15.5</v>
      </c>
      <c r="D164" s="59" t="s">
        <v>25</v>
      </c>
      <c r="E164" s="82">
        <v>132.13999999999999</v>
      </c>
      <c r="F164" s="43">
        <f t="shared" si="2"/>
        <v>2048.17</v>
      </c>
    </row>
    <row r="165" spans="1:6" x14ac:dyDescent="0.25">
      <c r="A165" s="52">
        <v>4.4000000000000004</v>
      </c>
      <c r="B165" s="105" t="s">
        <v>249</v>
      </c>
      <c r="C165" s="96">
        <v>15.5</v>
      </c>
      <c r="D165" s="59" t="s">
        <v>25</v>
      </c>
      <c r="E165" s="48">
        <v>1613.8</v>
      </c>
      <c r="F165" s="43">
        <f t="shared" si="2"/>
        <v>25013.9</v>
      </c>
    </row>
    <row r="166" spans="1:6" x14ac:dyDescent="0.25">
      <c r="A166" s="52">
        <v>4.5</v>
      </c>
      <c r="B166" s="30" t="s">
        <v>87</v>
      </c>
      <c r="C166" s="96">
        <v>63.1</v>
      </c>
      <c r="D166" s="59" t="s">
        <v>25</v>
      </c>
      <c r="E166" s="48">
        <v>159.18816666666669</v>
      </c>
      <c r="F166" s="43">
        <f t="shared" si="2"/>
        <v>10044.77</v>
      </c>
    </row>
    <row r="167" spans="1:6" x14ac:dyDescent="0.25">
      <c r="A167" s="88"/>
      <c r="B167" s="30"/>
      <c r="C167" s="96"/>
      <c r="D167" s="59"/>
      <c r="E167" s="48"/>
      <c r="F167" s="43">
        <f t="shared" si="2"/>
        <v>0</v>
      </c>
    </row>
    <row r="168" spans="1:6" x14ac:dyDescent="0.25">
      <c r="A168" s="37">
        <v>5</v>
      </c>
      <c r="B168" s="106" t="s">
        <v>88</v>
      </c>
      <c r="C168" s="34"/>
      <c r="D168" s="66"/>
      <c r="E168" s="82"/>
      <c r="F168" s="43">
        <f t="shared" si="2"/>
        <v>0</v>
      </c>
    </row>
    <row r="169" spans="1:6" x14ac:dyDescent="0.25">
      <c r="A169" s="52">
        <v>5.0999999999999996</v>
      </c>
      <c r="B169" s="107" t="s">
        <v>89</v>
      </c>
      <c r="C169" s="45">
        <v>1</v>
      </c>
      <c r="D169" s="97" t="s">
        <v>36</v>
      </c>
      <c r="E169" s="48">
        <v>196743.78</v>
      </c>
      <c r="F169" s="43">
        <f t="shared" si="2"/>
        <v>196743.78</v>
      </c>
    </row>
    <row r="170" spans="1:6" ht="25.5" x14ac:dyDescent="0.25">
      <c r="A170" s="52">
        <v>5.2</v>
      </c>
      <c r="B170" s="107" t="s">
        <v>90</v>
      </c>
      <c r="C170" s="45">
        <v>1</v>
      </c>
      <c r="D170" s="97" t="s">
        <v>36</v>
      </c>
      <c r="E170" s="48">
        <v>619917.54</v>
      </c>
      <c r="F170" s="43">
        <f t="shared" si="2"/>
        <v>619917.54</v>
      </c>
    </row>
    <row r="171" spans="1:6" x14ac:dyDescent="0.25">
      <c r="A171" s="52">
        <v>5.3</v>
      </c>
      <c r="B171" s="107" t="s">
        <v>91</v>
      </c>
      <c r="C171" s="45">
        <v>1</v>
      </c>
      <c r="D171" s="97" t="s">
        <v>36</v>
      </c>
      <c r="E171" s="48">
        <v>38157.15</v>
      </c>
      <c r="F171" s="43">
        <f t="shared" si="2"/>
        <v>38157.15</v>
      </c>
    </row>
    <row r="172" spans="1:6" x14ac:dyDescent="0.25">
      <c r="A172" s="52">
        <v>5.4</v>
      </c>
      <c r="B172" s="107" t="s">
        <v>92</v>
      </c>
      <c r="C172" s="45">
        <v>2</v>
      </c>
      <c r="D172" s="97" t="s">
        <v>36</v>
      </c>
      <c r="E172" s="48">
        <v>9767.34</v>
      </c>
      <c r="F172" s="43">
        <f t="shared" si="2"/>
        <v>19534.68</v>
      </c>
    </row>
    <row r="173" spans="1:6" x14ac:dyDescent="0.25">
      <c r="A173" s="52">
        <v>5.5</v>
      </c>
      <c r="B173" s="107" t="s">
        <v>93</v>
      </c>
      <c r="C173" s="45">
        <v>2</v>
      </c>
      <c r="D173" s="97" t="s">
        <v>36</v>
      </c>
      <c r="E173" s="48">
        <v>533.85</v>
      </c>
      <c r="F173" s="43">
        <f t="shared" si="2"/>
        <v>1067.7</v>
      </c>
    </row>
    <row r="174" spans="1:6" x14ac:dyDescent="0.25">
      <c r="A174" s="52">
        <v>5.6</v>
      </c>
      <c r="B174" s="107" t="s">
        <v>94</v>
      </c>
      <c r="C174" s="45">
        <v>6</v>
      </c>
      <c r="D174" s="97" t="s">
        <v>36</v>
      </c>
      <c r="E174" s="48">
        <v>28376.51</v>
      </c>
      <c r="F174" s="43">
        <f t="shared" si="2"/>
        <v>170259.06</v>
      </c>
    </row>
    <row r="175" spans="1:6" x14ac:dyDescent="0.25">
      <c r="A175" s="52">
        <v>5.7</v>
      </c>
      <c r="B175" s="107" t="s">
        <v>95</v>
      </c>
      <c r="C175" s="45">
        <v>2</v>
      </c>
      <c r="D175" s="97" t="s">
        <v>36</v>
      </c>
      <c r="E175" s="48">
        <v>1503.43</v>
      </c>
      <c r="F175" s="43">
        <f t="shared" si="2"/>
        <v>3006.86</v>
      </c>
    </row>
    <row r="176" spans="1:6" x14ac:dyDescent="0.25">
      <c r="A176" s="52">
        <v>5.8</v>
      </c>
      <c r="B176" s="57" t="s">
        <v>96</v>
      </c>
      <c r="C176" s="45">
        <v>1</v>
      </c>
      <c r="D176" s="97" t="s">
        <v>36</v>
      </c>
      <c r="E176" s="48">
        <v>8232.31</v>
      </c>
      <c r="F176" s="43">
        <f t="shared" si="2"/>
        <v>8232.31</v>
      </c>
    </row>
    <row r="177" spans="1:6" x14ac:dyDescent="0.25">
      <c r="A177" s="52">
        <v>5.9</v>
      </c>
      <c r="B177" s="108" t="s">
        <v>250</v>
      </c>
      <c r="C177" s="45">
        <v>7.38</v>
      </c>
      <c r="D177" s="54" t="s">
        <v>251</v>
      </c>
      <c r="E177" s="48">
        <v>4225.34</v>
      </c>
      <c r="F177" s="43">
        <f t="shared" si="2"/>
        <v>31183.01</v>
      </c>
    </row>
    <row r="178" spans="1:6" x14ac:dyDescent="0.25">
      <c r="A178" s="80"/>
      <c r="B178" s="44"/>
      <c r="C178" s="34"/>
      <c r="D178" s="66"/>
      <c r="E178" s="82"/>
      <c r="F178" s="43">
        <f t="shared" si="2"/>
        <v>0</v>
      </c>
    </row>
    <row r="179" spans="1:6" x14ac:dyDescent="0.25">
      <c r="A179" s="37">
        <v>6</v>
      </c>
      <c r="B179" s="102" t="s">
        <v>97</v>
      </c>
      <c r="C179" s="34"/>
      <c r="D179" s="66"/>
      <c r="E179" s="82"/>
      <c r="F179" s="43">
        <f t="shared" si="2"/>
        <v>0</v>
      </c>
    </row>
    <row r="180" spans="1:6" ht="25.5" x14ac:dyDescent="0.25">
      <c r="A180" s="52">
        <v>6.1</v>
      </c>
      <c r="B180" s="103" t="s">
        <v>252</v>
      </c>
      <c r="C180" s="45">
        <v>2</v>
      </c>
      <c r="D180" s="59" t="s">
        <v>36</v>
      </c>
      <c r="E180" s="48">
        <v>438644.5</v>
      </c>
      <c r="F180" s="43">
        <f t="shared" si="2"/>
        <v>877289</v>
      </c>
    </row>
    <row r="181" spans="1:6" x14ac:dyDescent="0.25">
      <c r="A181" s="52">
        <v>6.2</v>
      </c>
      <c r="B181" s="109" t="s">
        <v>98</v>
      </c>
      <c r="C181" s="72">
        <v>2</v>
      </c>
      <c r="D181" s="59" t="s">
        <v>36</v>
      </c>
      <c r="E181" s="48">
        <v>339431.9</v>
      </c>
      <c r="F181" s="43">
        <f t="shared" si="2"/>
        <v>678863.8</v>
      </c>
    </row>
    <row r="182" spans="1:6" x14ac:dyDescent="0.25">
      <c r="A182" s="52">
        <v>6.3</v>
      </c>
      <c r="B182" s="109" t="s">
        <v>253</v>
      </c>
      <c r="C182" s="72">
        <v>1</v>
      </c>
      <c r="D182" s="59" t="s">
        <v>36</v>
      </c>
      <c r="E182" s="48">
        <v>170068.68</v>
      </c>
      <c r="F182" s="43">
        <f t="shared" si="2"/>
        <v>170068.68</v>
      </c>
    </row>
    <row r="183" spans="1:6" x14ac:dyDescent="0.25">
      <c r="A183" s="80"/>
      <c r="B183" s="30"/>
      <c r="C183" s="96"/>
      <c r="D183" s="59"/>
      <c r="E183" s="48"/>
      <c r="F183" s="43">
        <f>ROUND(C183*E183,2)</f>
        <v>0</v>
      </c>
    </row>
    <row r="184" spans="1:6" x14ac:dyDescent="0.25">
      <c r="A184" s="37">
        <v>7</v>
      </c>
      <c r="B184" s="110" t="s">
        <v>254</v>
      </c>
      <c r="C184" s="45">
        <v>4</v>
      </c>
      <c r="D184" s="59" t="s">
        <v>36</v>
      </c>
      <c r="E184" s="51">
        <v>10500</v>
      </c>
      <c r="F184" s="43">
        <f>ROUND(C184*E184,2)</f>
        <v>42000</v>
      </c>
    </row>
    <row r="185" spans="1:6" x14ac:dyDescent="0.25">
      <c r="A185" s="80"/>
      <c r="B185" s="44"/>
      <c r="C185" s="34"/>
      <c r="D185" s="66"/>
      <c r="E185" s="82"/>
      <c r="F185" s="43">
        <f t="shared" si="2"/>
        <v>0</v>
      </c>
    </row>
    <row r="186" spans="1:6" x14ac:dyDescent="0.25">
      <c r="A186" s="24" t="s">
        <v>108</v>
      </c>
      <c r="B186" s="106" t="s">
        <v>255</v>
      </c>
      <c r="C186" s="96"/>
      <c r="D186" s="97"/>
      <c r="E186" s="48"/>
      <c r="F186" s="43">
        <f t="shared" si="2"/>
        <v>0</v>
      </c>
    </row>
    <row r="187" spans="1:6" x14ac:dyDescent="0.25">
      <c r="A187" s="80"/>
      <c r="B187" s="44"/>
      <c r="C187" s="34"/>
      <c r="D187" s="66"/>
      <c r="E187" s="82"/>
      <c r="F187" s="43">
        <f>ROUND(C187*E187,2)</f>
        <v>0</v>
      </c>
    </row>
    <row r="188" spans="1:6" x14ac:dyDescent="0.25">
      <c r="A188" s="37">
        <v>1</v>
      </c>
      <c r="B188" s="106" t="s">
        <v>256</v>
      </c>
      <c r="C188" s="96"/>
      <c r="D188" s="97"/>
      <c r="E188" s="48"/>
      <c r="F188" s="43">
        <f>ROUND(C188*E188,2)</f>
        <v>0</v>
      </c>
    </row>
    <row r="189" spans="1:6" x14ac:dyDescent="0.25">
      <c r="A189" s="52">
        <v>1.1000000000000001</v>
      </c>
      <c r="B189" s="111" t="s">
        <v>257</v>
      </c>
      <c r="C189" s="112">
        <v>1</v>
      </c>
      <c r="D189" s="113" t="s">
        <v>36</v>
      </c>
      <c r="E189" s="114">
        <v>61744</v>
      </c>
      <c r="F189" s="43">
        <f t="shared" si="2"/>
        <v>61744</v>
      </c>
    </row>
    <row r="190" spans="1:6" x14ac:dyDescent="0.25">
      <c r="A190" s="52">
        <v>1.2000000000000002</v>
      </c>
      <c r="B190" s="111" t="s">
        <v>258</v>
      </c>
      <c r="C190" s="112">
        <v>1</v>
      </c>
      <c r="D190" s="115" t="s">
        <v>36</v>
      </c>
      <c r="E190" s="114">
        <v>74610.45</v>
      </c>
      <c r="F190" s="43">
        <f t="shared" si="2"/>
        <v>74610.45</v>
      </c>
    </row>
    <row r="191" spans="1:6" x14ac:dyDescent="0.25">
      <c r="A191" s="52">
        <v>1.3000000000000003</v>
      </c>
      <c r="B191" s="103" t="s">
        <v>259</v>
      </c>
      <c r="C191" s="116">
        <v>4</v>
      </c>
      <c r="D191" s="59" t="s">
        <v>36</v>
      </c>
      <c r="E191" s="114">
        <v>358.43</v>
      </c>
      <c r="F191" s="43">
        <f t="shared" si="2"/>
        <v>1433.72</v>
      </c>
    </row>
    <row r="192" spans="1:6" x14ac:dyDescent="0.25">
      <c r="A192" s="52">
        <v>1.4000000000000004</v>
      </c>
      <c r="B192" s="103" t="s">
        <v>99</v>
      </c>
      <c r="C192" s="116">
        <v>2</v>
      </c>
      <c r="D192" s="59" t="s">
        <v>36</v>
      </c>
      <c r="E192" s="114">
        <v>438.08</v>
      </c>
      <c r="F192" s="43">
        <f t="shared" si="2"/>
        <v>876.16</v>
      </c>
    </row>
    <row r="193" spans="1:6" x14ac:dyDescent="0.25">
      <c r="A193" s="52">
        <v>1.5000000000000004</v>
      </c>
      <c r="B193" s="103" t="s">
        <v>260</v>
      </c>
      <c r="C193" s="116">
        <v>3</v>
      </c>
      <c r="D193" s="59" t="s">
        <v>36</v>
      </c>
      <c r="E193" s="114">
        <v>716.85</v>
      </c>
      <c r="F193" s="43">
        <f t="shared" si="2"/>
        <v>2150.5500000000002</v>
      </c>
    </row>
    <row r="194" spans="1:6" x14ac:dyDescent="0.25">
      <c r="A194" s="52">
        <v>1.6000000000000005</v>
      </c>
      <c r="B194" s="103" t="s">
        <v>261</v>
      </c>
      <c r="C194" s="116">
        <v>2</v>
      </c>
      <c r="D194" s="59" t="s">
        <v>36</v>
      </c>
      <c r="E194" s="114">
        <v>557.54999999999995</v>
      </c>
      <c r="F194" s="43">
        <f t="shared" si="2"/>
        <v>1115.0999999999999</v>
      </c>
    </row>
    <row r="195" spans="1:6" x14ac:dyDescent="0.25">
      <c r="A195" s="52">
        <v>1.7000000000000006</v>
      </c>
      <c r="B195" s="103" t="s">
        <v>262</v>
      </c>
      <c r="C195" s="45">
        <v>4</v>
      </c>
      <c r="D195" s="59" t="s">
        <v>36</v>
      </c>
      <c r="E195" s="114">
        <v>135.41</v>
      </c>
      <c r="F195" s="43">
        <f t="shared" si="2"/>
        <v>541.64</v>
      </c>
    </row>
    <row r="196" spans="1:6" x14ac:dyDescent="0.25">
      <c r="A196" s="52">
        <v>1.8000000000000007</v>
      </c>
      <c r="B196" s="103" t="s">
        <v>263</v>
      </c>
      <c r="C196" s="45">
        <v>2</v>
      </c>
      <c r="D196" s="59" t="s">
        <v>36</v>
      </c>
      <c r="E196" s="114">
        <v>127.44</v>
      </c>
      <c r="F196" s="43">
        <f t="shared" si="2"/>
        <v>254.88</v>
      </c>
    </row>
    <row r="197" spans="1:6" x14ac:dyDescent="0.25">
      <c r="A197" s="52">
        <v>1.9000000000000008</v>
      </c>
      <c r="B197" s="103" t="s">
        <v>264</v>
      </c>
      <c r="C197" s="45">
        <v>2</v>
      </c>
      <c r="D197" s="59" t="s">
        <v>36</v>
      </c>
      <c r="E197" s="114">
        <v>124.25</v>
      </c>
      <c r="F197" s="43">
        <f t="shared" si="2"/>
        <v>248.5</v>
      </c>
    </row>
    <row r="198" spans="1:6" x14ac:dyDescent="0.25">
      <c r="A198" s="117">
        <v>1.1000000000000001</v>
      </c>
      <c r="B198" s="103" t="s">
        <v>100</v>
      </c>
      <c r="C198" s="45">
        <v>4</v>
      </c>
      <c r="D198" s="59" t="s">
        <v>36</v>
      </c>
      <c r="E198" s="114">
        <v>127.44</v>
      </c>
      <c r="F198" s="43">
        <f t="shared" si="2"/>
        <v>509.76</v>
      </c>
    </row>
    <row r="199" spans="1:6" x14ac:dyDescent="0.25">
      <c r="A199" s="117">
        <v>1.1100000000000001</v>
      </c>
      <c r="B199" s="103" t="s">
        <v>101</v>
      </c>
      <c r="C199" s="45">
        <v>9</v>
      </c>
      <c r="D199" s="59" t="s">
        <v>36</v>
      </c>
      <c r="E199" s="114">
        <v>95.58</v>
      </c>
      <c r="F199" s="43">
        <f t="shared" si="2"/>
        <v>860.22</v>
      </c>
    </row>
    <row r="200" spans="1:6" x14ac:dyDescent="0.25">
      <c r="A200" s="117">
        <v>1.1200000000000001</v>
      </c>
      <c r="B200" s="103" t="s">
        <v>265</v>
      </c>
      <c r="C200" s="45">
        <v>3</v>
      </c>
      <c r="D200" s="59" t="s">
        <v>36</v>
      </c>
      <c r="E200" s="114">
        <v>135.41</v>
      </c>
      <c r="F200" s="43">
        <f t="shared" si="2"/>
        <v>406.23</v>
      </c>
    </row>
    <row r="201" spans="1:6" x14ac:dyDescent="0.25">
      <c r="A201" s="117">
        <v>1.1300000000000001</v>
      </c>
      <c r="B201" s="103" t="s">
        <v>266</v>
      </c>
      <c r="C201" s="45">
        <v>4</v>
      </c>
      <c r="D201" s="59" t="s">
        <v>36</v>
      </c>
      <c r="E201" s="114">
        <v>71.69</v>
      </c>
      <c r="F201" s="43">
        <f t="shared" si="2"/>
        <v>286.76</v>
      </c>
    </row>
    <row r="202" spans="1:6" x14ac:dyDescent="0.25">
      <c r="A202" s="117">
        <v>1.1400000000000001</v>
      </c>
      <c r="B202" s="103" t="s">
        <v>267</v>
      </c>
      <c r="C202" s="45">
        <v>60</v>
      </c>
      <c r="D202" s="118" t="s">
        <v>11</v>
      </c>
      <c r="E202" s="114">
        <v>240.22</v>
      </c>
      <c r="F202" s="43">
        <f t="shared" si="2"/>
        <v>14413.2</v>
      </c>
    </row>
    <row r="203" spans="1:6" ht="25.5" x14ac:dyDescent="0.25">
      <c r="A203" s="117">
        <v>1.1500000000000001</v>
      </c>
      <c r="B203" s="103" t="s">
        <v>268</v>
      </c>
      <c r="C203" s="45">
        <v>28</v>
      </c>
      <c r="D203" s="118" t="s">
        <v>11</v>
      </c>
      <c r="E203" s="51">
        <v>162.51000000000002</v>
      </c>
      <c r="F203" s="43">
        <f t="shared" si="2"/>
        <v>4550.28</v>
      </c>
    </row>
    <row r="204" spans="1:6" x14ac:dyDescent="0.25">
      <c r="A204" s="117">
        <v>1.1600000000000001</v>
      </c>
      <c r="B204" s="103" t="s">
        <v>102</v>
      </c>
      <c r="C204" s="45">
        <v>2</v>
      </c>
      <c r="D204" s="59" t="s">
        <v>36</v>
      </c>
      <c r="E204" s="114">
        <v>942.9</v>
      </c>
      <c r="F204" s="43">
        <f t="shared" si="2"/>
        <v>1885.8</v>
      </c>
    </row>
    <row r="205" spans="1:6" x14ac:dyDescent="0.25">
      <c r="A205" s="117">
        <v>1.1700000000000002</v>
      </c>
      <c r="B205" s="103" t="s">
        <v>103</v>
      </c>
      <c r="C205" s="45">
        <v>1</v>
      </c>
      <c r="D205" s="59" t="s">
        <v>36</v>
      </c>
      <c r="E205" s="114">
        <v>8936.73</v>
      </c>
      <c r="F205" s="43">
        <f t="shared" si="2"/>
        <v>8936.73</v>
      </c>
    </row>
    <row r="206" spans="1:6" x14ac:dyDescent="0.25">
      <c r="A206" s="117">
        <v>1.1800000000000002</v>
      </c>
      <c r="B206" s="30" t="s">
        <v>269</v>
      </c>
      <c r="C206" s="96">
        <v>1</v>
      </c>
      <c r="D206" s="59" t="s">
        <v>36</v>
      </c>
      <c r="E206" s="114">
        <v>8500</v>
      </c>
      <c r="F206" s="43">
        <f t="shared" si="2"/>
        <v>8500</v>
      </c>
    </row>
    <row r="207" spans="1:6" x14ac:dyDescent="0.25">
      <c r="A207" s="80"/>
      <c r="B207" s="119"/>
      <c r="C207" s="45"/>
      <c r="D207" s="55"/>
      <c r="E207" s="51"/>
      <c r="F207" s="43">
        <f t="shared" si="2"/>
        <v>0</v>
      </c>
    </row>
    <row r="208" spans="1:6" x14ac:dyDescent="0.25">
      <c r="A208" s="24" t="s">
        <v>270</v>
      </c>
      <c r="B208" s="110" t="s">
        <v>105</v>
      </c>
      <c r="C208" s="45"/>
      <c r="D208" s="55"/>
      <c r="E208" s="51"/>
      <c r="F208" s="43">
        <f t="shared" si="2"/>
        <v>0</v>
      </c>
    </row>
    <row r="209" spans="1:6" x14ac:dyDescent="0.25">
      <c r="A209" s="61">
        <v>1</v>
      </c>
      <c r="B209" s="120" t="s">
        <v>106</v>
      </c>
      <c r="C209" s="121">
        <v>65</v>
      </c>
      <c r="D209" s="122" t="s">
        <v>25</v>
      </c>
      <c r="E209" s="51">
        <v>655.56</v>
      </c>
      <c r="F209" s="43">
        <f t="shared" si="2"/>
        <v>42611.4</v>
      </c>
    </row>
    <row r="210" spans="1:6" x14ac:dyDescent="0.25">
      <c r="A210" s="61">
        <v>2</v>
      </c>
      <c r="B210" s="120" t="s">
        <v>107</v>
      </c>
      <c r="C210" s="121">
        <v>65</v>
      </c>
      <c r="D210" s="122" t="s">
        <v>25</v>
      </c>
      <c r="E210" s="51">
        <v>372.09</v>
      </c>
      <c r="F210" s="43">
        <f t="shared" si="2"/>
        <v>24185.85</v>
      </c>
    </row>
    <row r="211" spans="1:6" x14ac:dyDescent="0.25">
      <c r="A211" s="61">
        <v>3</v>
      </c>
      <c r="B211" s="39" t="s">
        <v>271</v>
      </c>
      <c r="C211" s="121">
        <v>65</v>
      </c>
      <c r="D211" s="122" t="s">
        <v>25</v>
      </c>
      <c r="E211" s="51">
        <v>267.49</v>
      </c>
      <c r="F211" s="43">
        <f t="shared" si="2"/>
        <v>17386.849999999999</v>
      </c>
    </row>
    <row r="212" spans="1:6" x14ac:dyDescent="0.25">
      <c r="A212" s="80"/>
      <c r="B212" s="119"/>
      <c r="C212" s="45"/>
      <c r="D212" s="55"/>
      <c r="E212" s="51"/>
      <c r="F212" s="43">
        <f t="shared" si="2"/>
        <v>0</v>
      </c>
    </row>
    <row r="213" spans="1:6" x14ac:dyDescent="0.25">
      <c r="A213" s="24" t="s">
        <v>272</v>
      </c>
      <c r="B213" s="123" t="s">
        <v>273</v>
      </c>
      <c r="C213" s="96"/>
      <c r="D213" s="97"/>
      <c r="E213" s="48"/>
      <c r="F213" s="43">
        <f t="shared" ref="F213:F278" si="3">ROUND(C213*E213,2)</f>
        <v>0</v>
      </c>
    </row>
    <row r="214" spans="1:6" x14ac:dyDescent="0.25">
      <c r="A214" s="49"/>
      <c r="B214" s="60"/>
      <c r="C214" s="31"/>
      <c r="D214" s="32"/>
      <c r="E214" s="48"/>
      <c r="F214" s="43">
        <f t="shared" si="3"/>
        <v>0</v>
      </c>
    </row>
    <row r="215" spans="1:6" x14ac:dyDescent="0.25">
      <c r="A215" s="37">
        <v>1</v>
      </c>
      <c r="B215" s="60" t="s">
        <v>33</v>
      </c>
      <c r="C215" s="31"/>
      <c r="D215" s="32"/>
      <c r="E215" s="48"/>
      <c r="F215" s="43">
        <f t="shared" si="3"/>
        <v>0</v>
      </c>
    </row>
    <row r="216" spans="1:6" x14ac:dyDescent="0.25">
      <c r="A216" s="52">
        <v>1.1000000000000001</v>
      </c>
      <c r="B216" s="65" t="s">
        <v>274</v>
      </c>
      <c r="C216" s="96">
        <v>2</v>
      </c>
      <c r="D216" s="97" t="s">
        <v>14</v>
      </c>
      <c r="E216" s="48">
        <v>22290.94</v>
      </c>
      <c r="F216" s="43">
        <f t="shared" si="3"/>
        <v>44581.88</v>
      </c>
    </row>
    <row r="217" spans="1:6" x14ac:dyDescent="0.25">
      <c r="A217" s="52">
        <v>1.2000000000000002</v>
      </c>
      <c r="B217" s="65" t="s">
        <v>275</v>
      </c>
      <c r="C217" s="96">
        <v>2</v>
      </c>
      <c r="D217" s="97" t="s">
        <v>16</v>
      </c>
      <c r="E217" s="48">
        <v>8500</v>
      </c>
      <c r="F217" s="43">
        <f t="shared" si="3"/>
        <v>17000</v>
      </c>
    </row>
    <row r="218" spans="1:6" x14ac:dyDescent="0.25">
      <c r="A218" s="61"/>
      <c r="B218" s="63"/>
      <c r="C218" s="96"/>
      <c r="D218" s="97"/>
      <c r="E218" s="48"/>
      <c r="F218" s="43">
        <f t="shared" si="3"/>
        <v>0</v>
      </c>
    </row>
    <row r="219" spans="1:6" x14ac:dyDescent="0.25">
      <c r="A219" s="37">
        <v>2</v>
      </c>
      <c r="B219" s="124" t="s">
        <v>109</v>
      </c>
      <c r="C219" s="125">
        <v>1</v>
      </c>
      <c r="D219" s="59" t="s">
        <v>36</v>
      </c>
      <c r="E219" s="126">
        <v>1500</v>
      </c>
      <c r="F219" s="43">
        <f t="shared" si="3"/>
        <v>1500</v>
      </c>
    </row>
    <row r="220" spans="1:6" x14ac:dyDescent="0.25">
      <c r="A220" s="80"/>
      <c r="B220" s="127"/>
      <c r="C220" s="125"/>
      <c r="D220" s="41"/>
      <c r="E220" s="126"/>
      <c r="F220" s="43">
        <f t="shared" si="3"/>
        <v>0</v>
      </c>
    </row>
    <row r="221" spans="1:6" x14ac:dyDescent="0.25">
      <c r="A221" s="37">
        <v>3</v>
      </c>
      <c r="B221" s="128" t="s">
        <v>110</v>
      </c>
      <c r="C221" s="125"/>
      <c r="D221" s="41"/>
      <c r="E221" s="126"/>
      <c r="F221" s="43">
        <f t="shared" si="3"/>
        <v>0</v>
      </c>
    </row>
    <row r="222" spans="1:6" x14ac:dyDescent="0.25">
      <c r="A222" s="52">
        <v>3.1</v>
      </c>
      <c r="B222" s="39" t="s">
        <v>111</v>
      </c>
      <c r="C222" s="125">
        <v>13.72</v>
      </c>
      <c r="D222" s="41" t="s">
        <v>9</v>
      </c>
      <c r="E222" s="126">
        <v>443.51</v>
      </c>
      <c r="F222" s="43">
        <f t="shared" si="3"/>
        <v>6084.96</v>
      </c>
    </row>
    <row r="223" spans="1:6" x14ac:dyDescent="0.25">
      <c r="A223" s="52">
        <v>3.2</v>
      </c>
      <c r="B223" s="44" t="s">
        <v>112</v>
      </c>
      <c r="C223" s="125">
        <v>8.82</v>
      </c>
      <c r="D223" s="41" t="s">
        <v>9</v>
      </c>
      <c r="E223" s="126">
        <v>186.42</v>
      </c>
      <c r="F223" s="43">
        <f t="shared" si="3"/>
        <v>1644.22</v>
      </c>
    </row>
    <row r="224" spans="1:6" ht="25.5" x14ac:dyDescent="0.25">
      <c r="A224" s="52">
        <v>3.3000000000000003</v>
      </c>
      <c r="B224" s="53" t="s">
        <v>276</v>
      </c>
      <c r="C224" s="125">
        <v>5.88</v>
      </c>
      <c r="D224" s="41" t="s">
        <v>9</v>
      </c>
      <c r="E224" s="126">
        <v>209.94</v>
      </c>
      <c r="F224" s="43">
        <f t="shared" si="3"/>
        <v>1234.45</v>
      </c>
    </row>
    <row r="225" spans="1:6" x14ac:dyDescent="0.25">
      <c r="A225" s="80"/>
      <c r="B225" s="128"/>
      <c r="C225" s="125"/>
      <c r="D225" s="41"/>
      <c r="E225" s="126"/>
      <c r="F225" s="43">
        <f t="shared" si="3"/>
        <v>0</v>
      </c>
    </row>
    <row r="226" spans="1:6" x14ac:dyDescent="0.25">
      <c r="A226" s="37">
        <v>4</v>
      </c>
      <c r="B226" s="129" t="s">
        <v>277</v>
      </c>
      <c r="C226" s="125"/>
      <c r="D226" s="41"/>
      <c r="E226" s="126"/>
      <c r="F226" s="43">
        <f t="shared" si="3"/>
        <v>0</v>
      </c>
    </row>
    <row r="227" spans="1:6" x14ac:dyDescent="0.25">
      <c r="A227" s="52">
        <v>4.0999999999999996</v>
      </c>
      <c r="B227" s="127" t="s">
        <v>278</v>
      </c>
      <c r="C227" s="125">
        <v>1.41</v>
      </c>
      <c r="D227" s="41" t="s">
        <v>9</v>
      </c>
      <c r="E227" s="126">
        <v>14325.61</v>
      </c>
      <c r="F227" s="43">
        <f t="shared" si="3"/>
        <v>20199.11</v>
      </c>
    </row>
    <row r="228" spans="1:6" x14ac:dyDescent="0.25">
      <c r="A228" s="52">
        <v>4.1999999999999993</v>
      </c>
      <c r="B228" s="127" t="s">
        <v>279</v>
      </c>
      <c r="C228" s="130">
        <v>3.02</v>
      </c>
      <c r="D228" s="41" t="s">
        <v>9</v>
      </c>
      <c r="E228" s="131">
        <v>14806.44</v>
      </c>
      <c r="F228" s="43">
        <f t="shared" si="3"/>
        <v>44715.45</v>
      </c>
    </row>
    <row r="229" spans="1:6" x14ac:dyDescent="0.25">
      <c r="A229" s="52">
        <v>4.2999999999999989</v>
      </c>
      <c r="B229" s="132" t="s">
        <v>280</v>
      </c>
      <c r="C229" s="130">
        <v>0.66</v>
      </c>
      <c r="D229" s="41" t="s">
        <v>9</v>
      </c>
      <c r="E229" s="131">
        <v>42821.06</v>
      </c>
      <c r="F229" s="43">
        <f t="shared" si="3"/>
        <v>28261.9</v>
      </c>
    </row>
    <row r="230" spans="1:6" x14ac:dyDescent="0.25">
      <c r="A230" s="52">
        <v>4.3999999999999986</v>
      </c>
      <c r="B230" s="132" t="s">
        <v>281</v>
      </c>
      <c r="C230" s="130">
        <v>1.32</v>
      </c>
      <c r="D230" s="41" t="s">
        <v>9</v>
      </c>
      <c r="E230" s="131">
        <v>37480.17</v>
      </c>
      <c r="F230" s="43">
        <f t="shared" si="3"/>
        <v>49473.82</v>
      </c>
    </row>
    <row r="231" spans="1:6" x14ac:dyDescent="0.25">
      <c r="A231" s="52">
        <v>4.4999999999999982</v>
      </c>
      <c r="B231" s="130" t="s">
        <v>282</v>
      </c>
      <c r="C231" s="130">
        <v>0.59</v>
      </c>
      <c r="D231" s="41" t="s">
        <v>9</v>
      </c>
      <c r="E231" s="131">
        <v>41215.39</v>
      </c>
      <c r="F231" s="43">
        <f t="shared" si="3"/>
        <v>24317.08</v>
      </c>
    </row>
    <row r="232" spans="1:6" x14ac:dyDescent="0.25">
      <c r="A232" s="52">
        <v>4.5999999999999979</v>
      </c>
      <c r="B232" s="130" t="s">
        <v>283</v>
      </c>
      <c r="C232" s="130">
        <v>0.42</v>
      </c>
      <c r="D232" s="41" t="s">
        <v>9</v>
      </c>
      <c r="E232" s="131">
        <v>37274.199999999997</v>
      </c>
      <c r="F232" s="43">
        <f t="shared" si="3"/>
        <v>15655.16</v>
      </c>
    </row>
    <row r="233" spans="1:6" x14ac:dyDescent="0.25">
      <c r="A233" s="52">
        <v>4.6999999999999975</v>
      </c>
      <c r="B233" s="130" t="s">
        <v>284</v>
      </c>
      <c r="C233" s="130">
        <v>1.25</v>
      </c>
      <c r="D233" s="41" t="s">
        <v>9</v>
      </c>
      <c r="E233" s="131">
        <v>31514.05</v>
      </c>
      <c r="F233" s="43">
        <f t="shared" si="3"/>
        <v>39392.559999999998</v>
      </c>
    </row>
    <row r="234" spans="1:6" x14ac:dyDescent="0.25">
      <c r="A234" s="52">
        <v>4.7999999999999972</v>
      </c>
      <c r="B234" s="130" t="s">
        <v>285</v>
      </c>
      <c r="C234" s="130">
        <v>0.32</v>
      </c>
      <c r="D234" s="41" t="s">
        <v>9</v>
      </c>
      <c r="E234" s="131">
        <v>35970.92</v>
      </c>
      <c r="F234" s="43">
        <f t="shared" si="3"/>
        <v>11510.69</v>
      </c>
    </row>
    <row r="235" spans="1:6" x14ac:dyDescent="0.25">
      <c r="A235" s="52">
        <v>4.8999999999999968</v>
      </c>
      <c r="B235" s="133" t="s">
        <v>286</v>
      </c>
      <c r="C235" s="125">
        <v>2.2999999999999998</v>
      </c>
      <c r="D235" s="41" t="s">
        <v>9</v>
      </c>
      <c r="E235" s="126">
        <v>15427.3</v>
      </c>
      <c r="F235" s="43">
        <f t="shared" si="3"/>
        <v>35482.79</v>
      </c>
    </row>
    <row r="236" spans="1:6" x14ac:dyDescent="0.25">
      <c r="A236" s="117">
        <v>4.0999999999999996</v>
      </c>
      <c r="B236" s="133" t="s">
        <v>287</v>
      </c>
      <c r="C236" s="125">
        <v>2.98</v>
      </c>
      <c r="D236" s="41" t="s">
        <v>9</v>
      </c>
      <c r="E236" s="126">
        <v>20503.63</v>
      </c>
      <c r="F236" s="43">
        <f t="shared" si="3"/>
        <v>61100.82</v>
      </c>
    </row>
    <row r="237" spans="1:6" x14ac:dyDescent="0.25">
      <c r="A237" s="117">
        <v>4.1100000000000003</v>
      </c>
      <c r="B237" s="134" t="s">
        <v>288</v>
      </c>
      <c r="C237" s="125">
        <v>0.71</v>
      </c>
      <c r="D237" s="41" t="s">
        <v>9</v>
      </c>
      <c r="E237" s="126">
        <v>7894.64</v>
      </c>
      <c r="F237" s="43">
        <f t="shared" si="3"/>
        <v>5605.19</v>
      </c>
    </row>
    <row r="238" spans="1:6" x14ac:dyDescent="0.25">
      <c r="A238" s="80"/>
      <c r="B238" s="134"/>
      <c r="C238" s="125"/>
      <c r="D238" s="41"/>
      <c r="E238" s="126"/>
      <c r="F238" s="43">
        <f t="shared" si="3"/>
        <v>0</v>
      </c>
    </row>
    <row r="239" spans="1:6" x14ac:dyDescent="0.25">
      <c r="A239" s="37">
        <v>5</v>
      </c>
      <c r="B239" s="124" t="s">
        <v>113</v>
      </c>
      <c r="C239" s="125"/>
      <c r="D239" s="41"/>
      <c r="E239" s="126"/>
      <c r="F239" s="43">
        <f t="shared" si="3"/>
        <v>0</v>
      </c>
    </row>
    <row r="240" spans="1:6" x14ac:dyDescent="0.25">
      <c r="A240" s="52">
        <v>5.0999999999999996</v>
      </c>
      <c r="B240" s="127" t="s">
        <v>289</v>
      </c>
      <c r="C240" s="125">
        <v>15.23</v>
      </c>
      <c r="D240" s="41" t="s">
        <v>25</v>
      </c>
      <c r="E240" s="126">
        <v>2432.5</v>
      </c>
      <c r="F240" s="43">
        <f t="shared" si="3"/>
        <v>37046.980000000003</v>
      </c>
    </row>
    <row r="241" spans="1:6" x14ac:dyDescent="0.25">
      <c r="A241" s="52">
        <v>5.1999999999999993</v>
      </c>
      <c r="B241" s="127" t="s">
        <v>114</v>
      </c>
      <c r="C241" s="125">
        <v>16.8</v>
      </c>
      <c r="D241" s="41" t="s">
        <v>25</v>
      </c>
      <c r="E241" s="126">
        <v>1474.2910290119999</v>
      </c>
      <c r="F241" s="43">
        <f t="shared" si="3"/>
        <v>24768.09</v>
      </c>
    </row>
    <row r="242" spans="1:6" x14ac:dyDescent="0.25">
      <c r="A242" s="52">
        <v>5.2999999999999989</v>
      </c>
      <c r="B242" s="127" t="s">
        <v>30</v>
      </c>
      <c r="C242" s="125">
        <v>19.399999999999999</v>
      </c>
      <c r="D242" s="41" t="s">
        <v>11</v>
      </c>
      <c r="E242" s="126">
        <v>979.53</v>
      </c>
      <c r="F242" s="43">
        <f t="shared" si="3"/>
        <v>19002.88</v>
      </c>
    </row>
    <row r="243" spans="1:6" x14ac:dyDescent="0.25">
      <c r="A243" s="80"/>
      <c r="B243" s="127"/>
      <c r="C243" s="135"/>
      <c r="D243" s="41"/>
      <c r="E243" s="126"/>
      <c r="F243" s="43">
        <f t="shared" si="3"/>
        <v>0</v>
      </c>
    </row>
    <row r="244" spans="1:6" x14ac:dyDescent="0.25">
      <c r="A244" s="37">
        <v>6</v>
      </c>
      <c r="B244" s="124" t="s">
        <v>115</v>
      </c>
      <c r="C244" s="125"/>
      <c r="D244" s="41"/>
      <c r="E244" s="126"/>
      <c r="F244" s="43">
        <f t="shared" si="3"/>
        <v>0</v>
      </c>
    </row>
    <row r="245" spans="1:6" x14ac:dyDescent="0.25">
      <c r="A245" s="52">
        <v>6.1</v>
      </c>
      <c r="B245" s="127" t="s">
        <v>24</v>
      </c>
      <c r="C245" s="125">
        <v>25.92</v>
      </c>
      <c r="D245" s="41" t="s">
        <v>25</v>
      </c>
      <c r="E245" s="126">
        <v>435.28</v>
      </c>
      <c r="F245" s="43">
        <f t="shared" si="3"/>
        <v>11282.46</v>
      </c>
    </row>
    <row r="246" spans="1:6" x14ac:dyDescent="0.25">
      <c r="A246" s="52">
        <v>6.1999999999999993</v>
      </c>
      <c r="B246" s="127" t="s">
        <v>26</v>
      </c>
      <c r="C246" s="125">
        <v>24.67</v>
      </c>
      <c r="D246" s="41" t="s">
        <v>25</v>
      </c>
      <c r="E246" s="126">
        <v>475.68</v>
      </c>
      <c r="F246" s="43">
        <f t="shared" si="3"/>
        <v>11735.03</v>
      </c>
    </row>
    <row r="247" spans="1:6" x14ac:dyDescent="0.25">
      <c r="A247" s="52">
        <v>6.2999999999999989</v>
      </c>
      <c r="B247" s="127" t="s">
        <v>116</v>
      </c>
      <c r="C247" s="125">
        <v>19.399999999999999</v>
      </c>
      <c r="D247" s="41" t="s">
        <v>25</v>
      </c>
      <c r="E247" s="126">
        <v>501.54</v>
      </c>
      <c r="F247" s="43">
        <f t="shared" si="3"/>
        <v>9729.8799999999992</v>
      </c>
    </row>
    <row r="248" spans="1:6" x14ac:dyDescent="0.25">
      <c r="A248" s="52">
        <v>6.3999999999999986</v>
      </c>
      <c r="B248" s="127" t="s">
        <v>106</v>
      </c>
      <c r="C248" s="125">
        <v>21.89</v>
      </c>
      <c r="D248" s="41" t="s">
        <v>25</v>
      </c>
      <c r="E248" s="126">
        <v>657.51</v>
      </c>
      <c r="F248" s="43">
        <f t="shared" si="3"/>
        <v>14392.89</v>
      </c>
    </row>
    <row r="249" spans="1:6" x14ac:dyDescent="0.25">
      <c r="A249" s="52">
        <v>6.4999999999999982</v>
      </c>
      <c r="B249" s="127" t="s">
        <v>40</v>
      </c>
      <c r="C249" s="125">
        <v>118</v>
      </c>
      <c r="D249" s="41" t="s">
        <v>11</v>
      </c>
      <c r="E249" s="126">
        <v>111.42</v>
      </c>
      <c r="F249" s="43">
        <f t="shared" si="3"/>
        <v>13147.56</v>
      </c>
    </row>
    <row r="250" spans="1:6" x14ac:dyDescent="0.25">
      <c r="A250" s="52">
        <v>6.5999999999999979</v>
      </c>
      <c r="B250" s="133" t="s">
        <v>117</v>
      </c>
      <c r="C250" s="125">
        <v>18.8</v>
      </c>
      <c r="D250" s="41" t="s">
        <v>11</v>
      </c>
      <c r="E250" s="126">
        <v>157.45414302</v>
      </c>
      <c r="F250" s="43">
        <f t="shared" si="3"/>
        <v>2960.14</v>
      </c>
    </row>
    <row r="251" spans="1:6" x14ac:dyDescent="0.25">
      <c r="A251" s="52">
        <v>6.6999999999999975</v>
      </c>
      <c r="B251" s="127" t="s">
        <v>118</v>
      </c>
      <c r="C251" s="125">
        <v>103.59</v>
      </c>
      <c r="D251" s="41" t="s">
        <v>25</v>
      </c>
      <c r="E251" s="126">
        <v>267.49</v>
      </c>
      <c r="F251" s="43">
        <f t="shared" si="3"/>
        <v>27709.29</v>
      </c>
    </row>
    <row r="252" spans="1:6" x14ac:dyDescent="0.25">
      <c r="A252" s="52">
        <v>6.7999999999999972</v>
      </c>
      <c r="B252" s="127" t="s">
        <v>119</v>
      </c>
      <c r="C252" s="125">
        <v>16.989999999999998</v>
      </c>
      <c r="D252" s="41" t="s">
        <v>25</v>
      </c>
      <c r="E252" s="126">
        <v>145</v>
      </c>
      <c r="F252" s="43">
        <f t="shared" si="3"/>
        <v>2463.5500000000002</v>
      </c>
    </row>
    <row r="253" spans="1:6" x14ac:dyDescent="0.25">
      <c r="A253" s="80"/>
      <c r="B253" s="124"/>
      <c r="C253" s="125"/>
      <c r="D253" s="41"/>
      <c r="E253" s="126"/>
      <c r="F253" s="43">
        <f t="shared" si="3"/>
        <v>0</v>
      </c>
    </row>
    <row r="254" spans="1:6" x14ac:dyDescent="0.25">
      <c r="A254" s="37">
        <v>7</v>
      </c>
      <c r="B254" s="124" t="s">
        <v>290</v>
      </c>
      <c r="C254" s="125">
        <v>12</v>
      </c>
      <c r="D254" s="41" t="s">
        <v>25</v>
      </c>
      <c r="E254" s="126">
        <v>1154.8800000000001</v>
      </c>
      <c r="F254" s="43">
        <f t="shared" si="3"/>
        <v>13858.56</v>
      </c>
    </row>
    <row r="255" spans="1:6" x14ac:dyDescent="0.25">
      <c r="A255" s="37"/>
      <c r="B255" s="127"/>
      <c r="C255" s="125"/>
      <c r="D255" s="41"/>
      <c r="E255" s="126"/>
      <c r="F255" s="43">
        <f t="shared" si="3"/>
        <v>0</v>
      </c>
    </row>
    <row r="256" spans="1:6" x14ac:dyDescent="0.25">
      <c r="A256" s="37">
        <v>8</v>
      </c>
      <c r="B256" s="124" t="s">
        <v>291</v>
      </c>
      <c r="C256" s="125">
        <v>1</v>
      </c>
      <c r="D256" s="41" t="s">
        <v>36</v>
      </c>
      <c r="E256" s="126">
        <v>1450.9</v>
      </c>
      <c r="F256" s="43">
        <f t="shared" si="3"/>
        <v>1450.9</v>
      </c>
    </row>
    <row r="257" spans="1:6" x14ac:dyDescent="0.25">
      <c r="A257" s="80"/>
      <c r="B257" s="127"/>
      <c r="C257" s="125"/>
      <c r="D257" s="41"/>
      <c r="E257" s="126"/>
      <c r="F257" s="43">
        <f t="shared" si="3"/>
        <v>0</v>
      </c>
    </row>
    <row r="258" spans="1:6" x14ac:dyDescent="0.25">
      <c r="A258" s="37">
        <v>9</v>
      </c>
      <c r="B258" s="124" t="s">
        <v>121</v>
      </c>
      <c r="C258" s="125"/>
      <c r="D258" s="41"/>
      <c r="E258" s="126"/>
      <c r="F258" s="43">
        <f t="shared" si="3"/>
        <v>0</v>
      </c>
    </row>
    <row r="259" spans="1:6" x14ac:dyDescent="0.25">
      <c r="A259" s="52">
        <v>9.1</v>
      </c>
      <c r="B259" s="127" t="s">
        <v>292</v>
      </c>
      <c r="C259" s="125">
        <v>930</v>
      </c>
      <c r="D259" s="41" t="s">
        <v>122</v>
      </c>
      <c r="E259" s="126">
        <v>110</v>
      </c>
      <c r="F259" s="43">
        <f t="shared" si="3"/>
        <v>102300</v>
      </c>
    </row>
    <row r="260" spans="1:6" x14ac:dyDescent="0.25">
      <c r="A260" s="52">
        <v>9.1999999999999993</v>
      </c>
      <c r="B260" s="127" t="s">
        <v>293</v>
      </c>
      <c r="C260" s="125">
        <v>127.5</v>
      </c>
      <c r="D260" s="41" t="s">
        <v>122</v>
      </c>
      <c r="E260" s="126">
        <v>110</v>
      </c>
      <c r="F260" s="43">
        <f t="shared" si="3"/>
        <v>14025</v>
      </c>
    </row>
    <row r="261" spans="1:6" x14ac:dyDescent="0.25">
      <c r="A261" s="52">
        <v>9.2999999999999989</v>
      </c>
      <c r="B261" s="44" t="s">
        <v>294</v>
      </c>
      <c r="C261" s="125">
        <v>6</v>
      </c>
      <c r="D261" s="41" t="s">
        <v>36</v>
      </c>
      <c r="E261" s="126">
        <v>162.84</v>
      </c>
      <c r="F261" s="43">
        <f t="shared" si="3"/>
        <v>977.04</v>
      </c>
    </row>
    <row r="262" spans="1:6" x14ac:dyDescent="0.25">
      <c r="A262" s="52">
        <v>9.3999999999999986</v>
      </c>
      <c r="B262" s="44" t="s">
        <v>295</v>
      </c>
      <c r="C262" s="125">
        <v>8</v>
      </c>
      <c r="D262" s="41" t="s">
        <v>36</v>
      </c>
      <c r="E262" s="126">
        <v>89.16</v>
      </c>
      <c r="F262" s="43">
        <f t="shared" si="3"/>
        <v>713.28</v>
      </c>
    </row>
    <row r="263" spans="1:6" x14ac:dyDescent="0.25">
      <c r="A263" s="52">
        <v>9.4999999999999982</v>
      </c>
      <c r="B263" s="44" t="s">
        <v>123</v>
      </c>
      <c r="C263" s="125">
        <v>1</v>
      </c>
      <c r="D263" s="41" t="s">
        <v>36</v>
      </c>
      <c r="E263" s="126">
        <v>120367.08</v>
      </c>
      <c r="F263" s="43">
        <f t="shared" si="3"/>
        <v>120367.08</v>
      </c>
    </row>
    <row r="264" spans="1:6" x14ac:dyDescent="0.25">
      <c r="A264" s="52">
        <v>9.5999999999999979</v>
      </c>
      <c r="B264" s="127" t="s">
        <v>49</v>
      </c>
      <c r="C264" s="125">
        <v>1</v>
      </c>
      <c r="D264" s="41" t="s">
        <v>36</v>
      </c>
      <c r="E264" s="126">
        <v>41305.361999999994</v>
      </c>
      <c r="F264" s="43">
        <f t="shared" si="3"/>
        <v>41305.360000000001</v>
      </c>
    </row>
    <row r="265" spans="1:6" x14ac:dyDescent="0.25">
      <c r="A265" s="80"/>
      <c r="B265" s="127"/>
      <c r="C265" s="125"/>
      <c r="D265" s="41"/>
      <c r="E265" s="126"/>
      <c r="F265" s="43">
        <f t="shared" si="3"/>
        <v>0</v>
      </c>
    </row>
    <row r="266" spans="1:6" x14ac:dyDescent="0.25">
      <c r="A266" s="37">
        <v>10</v>
      </c>
      <c r="B266" s="124" t="s">
        <v>124</v>
      </c>
      <c r="C266" s="125"/>
      <c r="D266" s="41"/>
      <c r="E266" s="126"/>
      <c r="F266" s="43">
        <f t="shared" si="3"/>
        <v>0</v>
      </c>
    </row>
    <row r="267" spans="1:6" x14ac:dyDescent="0.25">
      <c r="A267" s="52">
        <v>10.1</v>
      </c>
      <c r="B267" s="127" t="s">
        <v>296</v>
      </c>
      <c r="C267" s="125">
        <v>2</v>
      </c>
      <c r="D267" s="41" t="s">
        <v>36</v>
      </c>
      <c r="E267" s="126">
        <v>1135.43</v>
      </c>
      <c r="F267" s="43">
        <f t="shared" si="3"/>
        <v>2270.86</v>
      </c>
    </row>
    <row r="268" spans="1:6" x14ac:dyDescent="0.25">
      <c r="A268" s="52">
        <v>10.199999999999999</v>
      </c>
      <c r="B268" s="136" t="s">
        <v>297</v>
      </c>
      <c r="C268" s="125">
        <v>1</v>
      </c>
      <c r="D268" s="41" t="s">
        <v>36</v>
      </c>
      <c r="E268" s="126">
        <v>1146.99</v>
      </c>
      <c r="F268" s="43">
        <f t="shared" si="3"/>
        <v>1146.99</v>
      </c>
    </row>
    <row r="269" spans="1:6" x14ac:dyDescent="0.25">
      <c r="A269" s="52">
        <v>10.299999999999999</v>
      </c>
      <c r="B269" s="136" t="s">
        <v>298</v>
      </c>
      <c r="C269" s="125">
        <v>2</v>
      </c>
      <c r="D269" s="41" t="s">
        <v>36</v>
      </c>
      <c r="E269" s="126">
        <v>1528.62</v>
      </c>
      <c r="F269" s="43">
        <f t="shared" si="3"/>
        <v>3057.24</v>
      </c>
    </row>
    <row r="270" spans="1:6" x14ac:dyDescent="0.25">
      <c r="A270" s="52">
        <v>10.399999999999999</v>
      </c>
      <c r="B270" s="136" t="s">
        <v>299</v>
      </c>
      <c r="C270" s="125">
        <v>1</v>
      </c>
      <c r="D270" s="41" t="s">
        <v>36</v>
      </c>
      <c r="E270" s="126">
        <v>3988.55</v>
      </c>
      <c r="F270" s="43">
        <f t="shared" si="3"/>
        <v>3988.55</v>
      </c>
    </row>
    <row r="271" spans="1:6" x14ac:dyDescent="0.25">
      <c r="A271" s="80"/>
      <c r="B271" s="127"/>
      <c r="C271" s="125"/>
      <c r="D271" s="41"/>
      <c r="E271" s="126"/>
      <c r="F271" s="43">
        <f t="shared" si="3"/>
        <v>0</v>
      </c>
    </row>
    <row r="272" spans="1:6" x14ac:dyDescent="0.25">
      <c r="A272" s="37">
        <v>11</v>
      </c>
      <c r="B272" s="129" t="s">
        <v>125</v>
      </c>
      <c r="C272" s="125"/>
      <c r="D272" s="41"/>
      <c r="E272" s="126"/>
      <c r="F272" s="43">
        <f t="shared" si="3"/>
        <v>0</v>
      </c>
    </row>
    <row r="273" spans="1:6" ht="38.25" x14ac:dyDescent="0.25">
      <c r="A273" s="52">
        <v>11.1</v>
      </c>
      <c r="B273" s="136" t="s">
        <v>300</v>
      </c>
      <c r="C273" s="125">
        <v>2</v>
      </c>
      <c r="D273" s="41" t="s">
        <v>36</v>
      </c>
      <c r="E273" s="126">
        <v>208746.72</v>
      </c>
      <c r="F273" s="43">
        <f t="shared" si="3"/>
        <v>417493.44</v>
      </c>
    </row>
    <row r="274" spans="1:6" x14ac:dyDescent="0.25">
      <c r="A274" s="52">
        <v>11.2</v>
      </c>
      <c r="B274" s="136" t="s">
        <v>301</v>
      </c>
      <c r="C274" s="125">
        <v>2</v>
      </c>
      <c r="D274" s="41" t="s">
        <v>36</v>
      </c>
      <c r="E274" s="126">
        <v>975410.63</v>
      </c>
      <c r="F274" s="43">
        <f t="shared" si="3"/>
        <v>1950821.26</v>
      </c>
    </row>
    <row r="275" spans="1:6" x14ac:dyDescent="0.25">
      <c r="A275" s="52">
        <v>11.299999999999999</v>
      </c>
      <c r="B275" s="127" t="s">
        <v>126</v>
      </c>
      <c r="C275" s="125">
        <v>1</v>
      </c>
      <c r="D275" s="41" t="s">
        <v>36</v>
      </c>
      <c r="E275" s="126">
        <v>46595.25</v>
      </c>
      <c r="F275" s="43">
        <f t="shared" si="3"/>
        <v>46595.25</v>
      </c>
    </row>
    <row r="276" spans="1:6" x14ac:dyDescent="0.25">
      <c r="A276" s="52">
        <v>11.399999999999999</v>
      </c>
      <c r="B276" s="127" t="s">
        <v>302</v>
      </c>
      <c r="C276" s="125">
        <v>1</v>
      </c>
      <c r="D276" s="41" t="s">
        <v>36</v>
      </c>
      <c r="E276" s="126">
        <v>1218.6500000000001</v>
      </c>
      <c r="F276" s="43">
        <f t="shared" si="3"/>
        <v>1218.6500000000001</v>
      </c>
    </row>
    <row r="277" spans="1:6" x14ac:dyDescent="0.25">
      <c r="A277" s="52">
        <v>11.499999999999998</v>
      </c>
      <c r="B277" s="127" t="s">
        <v>127</v>
      </c>
      <c r="C277" s="125">
        <v>5</v>
      </c>
      <c r="D277" s="41" t="s">
        <v>36</v>
      </c>
      <c r="E277" s="126">
        <v>3670.27</v>
      </c>
      <c r="F277" s="43">
        <f t="shared" si="3"/>
        <v>18351.349999999999</v>
      </c>
    </row>
    <row r="278" spans="1:6" x14ac:dyDescent="0.25">
      <c r="A278" s="52">
        <v>11.599999999999998</v>
      </c>
      <c r="B278" s="127" t="s">
        <v>303</v>
      </c>
      <c r="C278" s="125">
        <v>4</v>
      </c>
      <c r="D278" s="41" t="s">
        <v>36</v>
      </c>
      <c r="E278" s="126">
        <v>51140.08</v>
      </c>
      <c r="F278" s="43">
        <f t="shared" si="3"/>
        <v>204560.32</v>
      </c>
    </row>
    <row r="279" spans="1:6" x14ac:dyDescent="0.25">
      <c r="A279" s="52">
        <v>11.699999999999998</v>
      </c>
      <c r="B279" s="134" t="s">
        <v>128</v>
      </c>
      <c r="C279" s="125">
        <v>1</v>
      </c>
      <c r="D279" s="41" t="s">
        <v>36</v>
      </c>
      <c r="E279" s="126">
        <v>5534.08</v>
      </c>
      <c r="F279" s="43">
        <f t="shared" ref="F279:F294" si="4">ROUND(C279*E279,2)</f>
        <v>5534.08</v>
      </c>
    </row>
    <row r="280" spans="1:6" x14ac:dyDescent="0.25">
      <c r="A280" s="52">
        <v>11.799999999999997</v>
      </c>
      <c r="B280" s="127" t="s">
        <v>129</v>
      </c>
      <c r="C280" s="125">
        <v>2</v>
      </c>
      <c r="D280" s="41" t="s">
        <v>36</v>
      </c>
      <c r="E280" s="126">
        <v>51140.08</v>
      </c>
      <c r="F280" s="43">
        <f t="shared" si="4"/>
        <v>102280.16</v>
      </c>
    </row>
    <row r="281" spans="1:6" x14ac:dyDescent="0.25">
      <c r="A281" s="52">
        <v>11.899999999999997</v>
      </c>
      <c r="B281" s="109" t="s">
        <v>130</v>
      </c>
      <c r="C281" s="72">
        <v>1</v>
      </c>
      <c r="D281" s="41" t="s">
        <v>36</v>
      </c>
      <c r="E281" s="126">
        <v>76559.58</v>
      </c>
      <c r="F281" s="43">
        <f t="shared" si="4"/>
        <v>76559.58</v>
      </c>
    </row>
    <row r="282" spans="1:6" ht="25.5" x14ac:dyDescent="0.25">
      <c r="A282" s="117">
        <v>11.1</v>
      </c>
      <c r="B282" s="134" t="s">
        <v>304</v>
      </c>
      <c r="C282" s="125">
        <v>1</v>
      </c>
      <c r="D282" s="41" t="s">
        <v>36</v>
      </c>
      <c r="E282" s="126">
        <v>50797.42</v>
      </c>
      <c r="F282" s="43">
        <f t="shared" si="4"/>
        <v>50797.42</v>
      </c>
    </row>
    <row r="283" spans="1:6" ht="25.5" x14ac:dyDescent="0.25">
      <c r="A283" s="117">
        <v>11.11</v>
      </c>
      <c r="B283" s="44" t="s">
        <v>131</v>
      </c>
      <c r="C283" s="125">
        <v>1</v>
      </c>
      <c r="D283" s="41" t="s">
        <v>36</v>
      </c>
      <c r="E283" s="126">
        <v>460991.9</v>
      </c>
      <c r="F283" s="43">
        <f t="shared" si="4"/>
        <v>460991.9</v>
      </c>
    </row>
    <row r="284" spans="1:6" x14ac:dyDescent="0.25">
      <c r="A284" s="117">
        <v>11.12</v>
      </c>
      <c r="B284" s="127" t="s">
        <v>132</v>
      </c>
      <c r="C284" s="125">
        <v>8</v>
      </c>
      <c r="D284" s="41" t="s">
        <v>36</v>
      </c>
      <c r="E284" s="126">
        <v>52616.79</v>
      </c>
      <c r="F284" s="43">
        <f t="shared" si="4"/>
        <v>420934.32</v>
      </c>
    </row>
    <row r="285" spans="1:6" x14ac:dyDescent="0.25">
      <c r="A285" s="80"/>
      <c r="B285" s="127"/>
      <c r="C285" s="125"/>
      <c r="D285" s="41"/>
      <c r="E285" s="126"/>
      <c r="F285" s="43">
        <f t="shared" si="4"/>
        <v>0</v>
      </c>
    </row>
    <row r="286" spans="1:6" x14ac:dyDescent="0.25">
      <c r="A286" s="37">
        <v>12</v>
      </c>
      <c r="B286" s="124" t="s">
        <v>133</v>
      </c>
      <c r="C286" s="125"/>
      <c r="D286" s="41"/>
      <c r="E286" s="126"/>
      <c r="F286" s="43">
        <f t="shared" si="4"/>
        <v>0</v>
      </c>
    </row>
    <row r="287" spans="1:6" x14ac:dyDescent="0.25">
      <c r="A287" s="52">
        <v>12.1</v>
      </c>
      <c r="B287" s="127" t="s">
        <v>134</v>
      </c>
      <c r="C287" s="125">
        <v>45</v>
      </c>
      <c r="D287" s="41" t="s">
        <v>11</v>
      </c>
      <c r="E287" s="1">
        <v>294.5</v>
      </c>
      <c r="F287" s="43">
        <f t="shared" si="4"/>
        <v>13252.5</v>
      </c>
    </row>
    <row r="288" spans="1:6" x14ac:dyDescent="0.25">
      <c r="A288" s="52">
        <v>12.2</v>
      </c>
      <c r="B288" s="127" t="s">
        <v>135</v>
      </c>
      <c r="C288" s="125">
        <v>1</v>
      </c>
      <c r="D288" s="41" t="s">
        <v>36</v>
      </c>
      <c r="E288" s="1">
        <v>1500</v>
      </c>
      <c r="F288" s="43">
        <f t="shared" si="4"/>
        <v>1500</v>
      </c>
    </row>
    <row r="289" spans="1:6" x14ac:dyDescent="0.25">
      <c r="A289" s="52">
        <v>12.299999999999999</v>
      </c>
      <c r="B289" s="127" t="s">
        <v>136</v>
      </c>
      <c r="C289" s="125">
        <v>1</v>
      </c>
      <c r="D289" s="41" t="s">
        <v>36</v>
      </c>
      <c r="E289" s="1">
        <v>3500</v>
      </c>
      <c r="F289" s="43">
        <f t="shared" si="4"/>
        <v>3500</v>
      </c>
    </row>
    <row r="290" spans="1:6" x14ac:dyDescent="0.25">
      <c r="A290" s="52">
        <v>12.399999999999999</v>
      </c>
      <c r="B290" s="127" t="s">
        <v>49</v>
      </c>
      <c r="C290" s="125">
        <v>1</v>
      </c>
      <c r="D290" s="41" t="s">
        <v>36</v>
      </c>
      <c r="E290" s="1">
        <v>2500</v>
      </c>
      <c r="F290" s="43">
        <f t="shared" si="4"/>
        <v>2500</v>
      </c>
    </row>
    <row r="291" spans="1:6" x14ac:dyDescent="0.25">
      <c r="A291" s="80"/>
      <c r="B291" s="137"/>
      <c r="C291" s="77"/>
      <c r="D291" s="138"/>
      <c r="E291" s="2"/>
      <c r="F291" s="43">
        <f t="shared" si="4"/>
        <v>0</v>
      </c>
    </row>
    <row r="292" spans="1:6" x14ac:dyDescent="0.25">
      <c r="A292" s="37">
        <v>13</v>
      </c>
      <c r="B292" s="56" t="s">
        <v>305</v>
      </c>
      <c r="C292" s="139">
        <v>1</v>
      </c>
      <c r="D292" s="41" t="s">
        <v>36</v>
      </c>
      <c r="E292" s="1">
        <v>12500</v>
      </c>
      <c r="F292" s="43">
        <f t="shared" si="4"/>
        <v>12500</v>
      </c>
    </row>
    <row r="293" spans="1:6" x14ac:dyDescent="0.25">
      <c r="A293" s="61"/>
      <c r="B293" s="75"/>
      <c r="C293" s="45"/>
      <c r="D293" s="41"/>
      <c r="E293" s="3"/>
      <c r="F293" s="43">
        <f t="shared" si="4"/>
        <v>0</v>
      </c>
    </row>
    <row r="294" spans="1:6" x14ac:dyDescent="0.25">
      <c r="A294" s="37">
        <v>14</v>
      </c>
      <c r="B294" s="140" t="s">
        <v>306</v>
      </c>
      <c r="C294" s="141">
        <v>1</v>
      </c>
      <c r="D294" s="41" t="s">
        <v>36</v>
      </c>
      <c r="E294" s="1">
        <v>15000</v>
      </c>
      <c r="F294" s="43">
        <f t="shared" si="4"/>
        <v>15000</v>
      </c>
    </row>
    <row r="295" spans="1:6" x14ac:dyDescent="0.25">
      <c r="A295" s="142"/>
      <c r="B295" s="143" t="s">
        <v>137</v>
      </c>
      <c r="C295" s="144"/>
      <c r="D295" s="145"/>
      <c r="E295" s="289"/>
      <c r="F295" s="147">
        <f>SUM(F16:F294)</f>
        <v>13867376.970000006</v>
      </c>
    </row>
    <row r="296" spans="1:6" x14ac:dyDescent="0.25">
      <c r="A296" s="80"/>
      <c r="B296" s="30"/>
      <c r="C296" s="96"/>
      <c r="D296" s="97"/>
      <c r="E296" s="48"/>
      <c r="F296" s="28"/>
    </row>
    <row r="297" spans="1:6" x14ac:dyDescent="0.25">
      <c r="A297" s="24" t="s">
        <v>138</v>
      </c>
      <c r="B297" s="62" t="s">
        <v>139</v>
      </c>
      <c r="C297" s="96"/>
      <c r="D297" s="97"/>
      <c r="E297" s="48"/>
      <c r="F297" s="28"/>
    </row>
    <row r="298" spans="1:6" x14ac:dyDescent="0.25">
      <c r="A298" s="80"/>
      <c r="B298" s="30"/>
      <c r="C298" s="96"/>
      <c r="D298" s="97"/>
      <c r="E298" s="48"/>
      <c r="F298" s="28"/>
    </row>
    <row r="299" spans="1:6" x14ac:dyDescent="0.25">
      <c r="A299" s="148">
        <v>1</v>
      </c>
      <c r="B299" s="149" t="s">
        <v>140</v>
      </c>
      <c r="C299" s="72"/>
      <c r="D299" s="150"/>
      <c r="E299" s="151"/>
      <c r="F299" s="94">
        <f t="shared" ref="F299:F317" si="5">+ROUND(C299*E299,2)</f>
        <v>0</v>
      </c>
    </row>
    <row r="300" spans="1:6" ht="51" x14ac:dyDescent="0.25">
      <c r="A300" s="152" t="s">
        <v>141</v>
      </c>
      <c r="B300" s="67" t="s">
        <v>142</v>
      </c>
      <c r="C300" s="153">
        <v>4</v>
      </c>
      <c r="D300" s="154" t="s">
        <v>11</v>
      </c>
      <c r="E300" s="155">
        <v>3132.62</v>
      </c>
      <c r="F300" s="156">
        <f t="shared" ref="F300:F309" si="6">ROUND(C300*E300,2)</f>
        <v>12530.48</v>
      </c>
    </row>
    <row r="301" spans="1:6" ht="63.75" x14ac:dyDescent="0.25">
      <c r="A301" s="152" t="s">
        <v>143</v>
      </c>
      <c r="B301" s="67" t="s">
        <v>144</v>
      </c>
      <c r="C301" s="153">
        <v>20</v>
      </c>
      <c r="D301" s="154" t="s">
        <v>11</v>
      </c>
      <c r="E301" s="155">
        <v>2120.5500000000002</v>
      </c>
      <c r="F301" s="156">
        <f t="shared" si="6"/>
        <v>42411</v>
      </c>
    </row>
    <row r="302" spans="1:6" ht="63.75" x14ac:dyDescent="0.25">
      <c r="A302" s="152" t="s">
        <v>145</v>
      </c>
      <c r="B302" s="67" t="s">
        <v>146</v>
      </c>
      <c r="C302" s="153">
        <v>40</v>
      </c>
      <c r="D302" s="154" t="s">
        <v>11</v>
      </c>
      <c r="E302" s="155">
        <v>779.69</v>
      </c>
      <c r="F302" s="156">
        <f t="shared" si="6"/>
        <v>31187.599999999999</v>
      </c>
    </row>
    <row r="303" spans="1:6" ht="63.75" x14ac:dyDescent="0.25">
      <c r="A303" s="152" t="s">
        <v>147</v>
      </c>
      <c r="B303" s="67" t="s">
        <v>148</v>
      </c>
      <c r="C303" s="153">
        <v>12</v>
      </c>
      <c r="D303" s="154" t="s">
        <v>11</v>
      </c>
      <c r="E303" s="155">
        <v>313.58999999999997</v>
      </c>
      <c r="F303" s="156">
        <f t="shared" si="6"/>
        <v>3763.08</v>
      </c>
    </row>
    <row r="304" spans="1:6" ht="63.75" x14ac:dyDescent="0.25">
      <c r="A304" s="152" t="s">
        <v>149</v>
      </c>
      <c r="B304" s="67" t="s">
        <v>150</v>
      </c>
      <c r="C304" s="153">
        <v>30</v>
      </c>
      <c r="D304" s="154" t="s">
        <v>11</v>
      </c>
      <c r="E304" s="155">
        <v>312.38</v>
      </c>
      <c r="F304" s="156">
        <f t="shared" si="6"/>
        <v>9371.4</v>
      </c>
    </row>
    <row r="305" spans="1:6" ht="51" x14ac:dyDescent="0.25">
      <c r="A305" s="152" t="s">
        <v>151</v>
      </c>
      <c r="B305" s="67" t="s">
        <v>152</v>
      </c>
      <c r="C305" s="153">
        <v>100</v>
      </c>
      <c r="D305" s="154" t="s">
        <v>11</v>
      </c>
      <c r="E305" s="155">
        <v>427.83</v>
      </c>
      <c r="F305" s="156">
        <f t="shared" si="6"/>
        <v>42783</v>
      </c>
    </row>
    <row r="306" spans="1:6" ht="63.75" x14ac:dyDescent="0.25">
      <c r="A306" s="152" t="s">
        <v>153</v>
      </c>
      <c r="B306" s="67" t="s">
        <v>154</v>
      </c>
      <c r="C306" s="153">
        <v>6</v>
      </c>
      <c r="D306" s="154" t="s">
        <v>11</v>
      </c>
      <c r="E306" s="155">
        <v>395.75</v>
      </c>
      <c r="F306" s="156">
        <f t="shared" si="6"/>
        <v>2374.5</v>
      </c>
    </row>
    <row r="307" spans="1:6" ht="51" x14ac:dyDescent="0.25">
      <c r="A307" s="152" t="s">
        <v>155</v>
      </c>
      <c r="B307" s="67" t="s">
        <v>156</v>
      </c>
      <c r="C307" s="153">
        <v>4</v>
      </c>
      <c r="D307" s="154" t="s">
        <v>11</v>
      </c>
      <c r="E307" s="155">
        <v>514.1</v>
      </c>
      <c r="F307" s="156">
        <f t="shared" si="6"/>
        <v>2056.4</v>
      </c>
    </row>
    <row r="308" spans="1:6" ht="51" x14ac:dyDescent="0.25">
      <c r="A308" s="152" t="s">
        <v>157</v>
      </c>
      <c r="B308" s="67" t="s">
        <v>158</v>
      </c>
      <c r="C308" s="153">
        <v>8</v>
      </c>
      <c r="D308" s="154" t="s">
        <v>11</v>
      </c>
      <c r="E308" s="155">
        <v>577.09</v>
      </c>
      <c r="F308" s="156">
        <f t="shared" si="6"/>
        <v>4616.72</v>
      </c>
    </row>
    <row r="309" spans="1:6" ht="51" x14ac:dyDescent="0.25">
      <c r="A309" s="152" t="s">
        <v>159</v>
      </c>
      <c r="B309" s="67" t="s">
        <v>160</v>
      </c>
      <c r="C309" s="153">
        <v>4</v>
      </c>
      <c r="D309" s="154" t="s">
        <v>11</v>
      </c>
      <c r="E309" s="155">
        <v>438.17</v>
      </c>
      <c r="F309" s="156">
        <f t="shared" si="6"/>
        <v>1752.68</v>
      </c>
    </row>
    <row r="310" spans="1:6" ht="25.5" x14ac:dyDescent="0.25">
      <c r="A310" s="152" t="s">
        <v>161</v>
      </c>
      <c r="B310" s="109" t="s">
        <v>162</v>
      </c>
      <c r="C310" s="72">
        <v>1</v>
      </c>
      <c r="D310" s="157" t="s">
        <v>36</v>
      </c>
      <c r="E310" s="86">
        <v>26098.3</v>
      </c>
      <c r="F310" s="94">
        <f t="shared" si="5"/>
        <v>26098.3</v>
      </c>
    </row>
    <row r="311" spans="1:6" x14ac:dyDescent="0.25">
      <c r="A311" s="152" t="s">
        <v>163</v>
      </c>
      <c r="B311" s="109" t="s">
        <v>164</v>
      </c>
      <c r="C311" s="72">
        <v>2</v>
      </c>
      <c r="D311" s="157" t="s">
        <v>36</v>
      </c>
      <c r="E311" s="86">
        <v>4566.8500000000004</v>
      </c>
      <c r="F311" s="94">
        <f t="shared" si="5"/>
        <v>9133.7000000000007</v>
      </c>
    </row>
    <row r="312" spans="1:6" x14ac:dyDescent="0.25">
      <c r="A312" s="158">
        <v>1.1299999999999999</v>
      </c>
      <c r="B312" s="109" t="s">
        <v>165</v>
      </c>
      <c r="C312" s="72">
        <v>2</v>
      </c>
      <c r="D312" s="157" t="s">
        <v>36</v>
      </c>
      <c r="E312" s="86">
        <v>8419.5</v>
      </c>
      <c r="F312" s="94">
        <f t="shared" si="5"/>
        <v>16839</v>
      </c>
    </row>
    <row r="313" spans="1:6" x14ac:dyDescent="0.25">
      <c r="A313" s="158">
        <v>1.1399999999999999</v>
      </c>
      <c r="B313" s="109" t="s">
        <v>166</v>
      </c>
      <c r="C313" s="72">
        <v>1</v>
      </c>
      <c r="D313" s="157" t="s">
        <v>36</v>
      </c>
      <c r="E313" s="86">
        <v>61436.15</v>
      </c>
      <c r="F313" s="94">
        <f t="shared" si="5"/>
        <v>61436.15</v>
      </c>
    </row>
    <row r="314" spans="1:6" x14ac:dyDescent="0.25">
      <c r="A314" s="152" t="s">
        <v>167</v>
      </c>
      <c r="B314" s="109" t="s">
        <v>168</v>
      </c>
      <c r="C314" s="72">
        <v>9</v>
      </c>
      <c r="D314" s="157" t="s">
        <v>36</v>
      </c>
      <c r="E314" s="86">
        <v>6742.87</v>
      </c>
      <c r="F314" s="94">
        <f t="shared" si="5"/>
        <v>60685.83</v>
      </c>
    </row>
    <row r="315" spans="1:6" x14ac:dyDescent="0.25">
      <c r="A315" s="158">
        <v>1.1599999999999999</v>
      </c>
      <c r="B315" s="109" t="s">
        <v>169</v>
      </c>
      <c r="C315" s="72">
        <v>6</v>
      </c>
      <c r="D315" s="157" t="s">
        <v>36</v>
      </c>
      <c r="E315" s="86">
        <v>2185.64</v>
      </c>
      <c r="F315" s="94">
        <f t="shared" si="5"/>
        <v>13113.84</v>
      </c>
    </row>
    <row r="316" spans="1:6" x14ac:dyDescent="0.25">
      <c r="A316" s="158">
        <v>1.17</v>
      </c>
      <c r="B316" s="109" t="s">
        <v>170</v>
      </c>
      <c r="C316" s="72">
        <v>1</v>
      </c>
      <c r="D316" s="157" t="s">
        <v>36</v>
      </c>
      <c r="E316" s="86">
        <v>1528.62</v>
      </c>
      <c r="F316" s="94">
        <f t="shared" si="5"/>
        <v>1528.62</v>
      </c>
    </row>
    <row r="317" spans="1:6" x14ac:dyDescent="0.25">
      <c r="A317" s="158">
        <v>1.18</v>
      </c>
      <c r="B317" s="109" t="s">
        <v>171</v>
      </c>
      <c r="C317" s="72">
        <v>1</v>
      </c>
      <c r="D317" s="157" t="s">
        <v>36</v>
      </c>
      <c r="E317" s="1">
        <v>102504.69000000002</v>
      </c>
      <c r="F317" s="94">
        <f t="shared" si="5"/>
        <v>102504.69</v>
      </c>
    </row>
    <row r="318" spans="1:6" x14ac:dyDescent="0.25">
      <c r="A318" s="142"/>
      <c r="B318" s="143" t="s">
        <v>172</v>
      </c>
      <c r="C318" s="144"/>
      <c r="D318" s="145"/>
      <c r="E318" s="146"/>
      <c r="F318" s="147">
        <f>SUM(F299:F317)</f>
        <v>444186.99000000005</v>
      </c>
    </row>
    <row r="319" spans="1:6" x14ac:dyDescent="0.25">
      <c r="A319" s="80"/>
      <c r="B319" s="30"/>
      <c r="C319" s="96"/>
      <c r="D319" s="97"/>
      <c r="E319" s="48"/>
      <c r="F319" s="28"/>
    </row>
    <row r="320" spans="1:6" x14ac:dyDescent="0.25">
      <c r="A320" s="24" t="s">
        <v>173</v>
      </c>
      <c r="B320" s="159" t="s">
        <v>174</v>
      </c>
      <c r="C320" s="96"/>
      <c r="D320" s="97"/>
      <c r="E320" s="48"/>
      <c r="F320" s="28"/>
    </row>
    <row r="321" spans="1:6" x14ac:dyDescent="0.25">
      <c r="A321" s="80"/>
      <c r="B321" s="30"/>
      <c r="C321" s="96"/>
      <c r="D321" s="97"/>
      <c r="E321" s="48"/>
      <c r="F321" s="28"/>
    </row>
    <row r="322" spans="1:6" x14ac:dyDescent="0.25">
      <c r="A322" s="37">
        <v>1</v>
      </c>
      <c r="B322" s="159" t="s">
        <v>33</v>
      </c>
      <c r="C322" s="160"/>
      <c r="D322" s="161"/>
      <c r="E322" s="162"/>
      <c r="F322" s="162"/>
    </row>
    <row r="323" spans="1:6" ht="25.5" x14ac:dyDescent="0.25">
      <c r="A323" s="52">
        <v>1.1000000000000001</v>
      </c>
      <c r="B323" s="163" t="s">
        <v>307</v>
      </c>
      <c r="C323" s="160">
        <v>1</v>
      </c>
      <c r="D323" s="161" t="s">
        <v>34</v>
      </c>
      <c r="E323" s="162">
        <v>4489.37</v>
      </c>
      <c r="F323" s="164">
        <f>ROUND(E323*C323,2)</f>
        <v>4489.37</v>
      </c>
    </row>
    <row r="324" spans="1:6" ht="25.5" x14ac:dyDescent="0.25">
      <c r="A324" s="52">
        <v>1.2</v>
      </c>
      <c r="B324" s="163" t="s">
        <v>308</v>
      </c>
      <c r="C324" s="160">
        <v>1</v>
      </c>
      <c r="D324" s="161" t="s">
        <v>34</v>
      </c>
      <c r="E324" s="162">
        <v>55246.020000000004</v>
      </c>
      <c r="F324" s="164">
        <f t="shared" ref="F324:F385" si="7">ROUND(E324*C324,2)</f>
        <v>55246.02</v>
      </c>
    </row>
    <row r="325" spans="1:6" x14ac:dyDescent="0.25">
      <c r="A325" s="80"/>
      <c r="B325" s="30"/>
      <c r="C325" s="96"/>
      <c r="D325" s="97"/>
      <c r="E325" s="48"/>
      <c r="F325" s="164">
        <f t="shared" si="7"/>
        <v>0</v>
      </c>
    </row>
    <row r="326" spans="1:6" x14ac:dyDescent="0.25">
      <c r="A326" s="37">
        <v>2</v>
      </c>
      <c r="B326" s="159" t="s">
        <v>109</v>
      </c>
      <c r="C326" s="160">
        <v>220</v>
      </c>
      <c r="D326" s="161" t="s">
        <v>11</v>
      </c>
      <c r="E326" s="162">
        <v>14.74</v>
      </c>
      <c r="F326" s="164">
        <f t="shared" si="7"/>
        <v>3242.8</v>
      </c>
    </row>
    <row r="327" spans="1:6" x14ac:dyDescent="0.25">
      <c r="A327" s="80"/>
      <c r="B327" s="30"/>
      <c r="C327" s="96"/>
      <c r="D327" s="97"/>
      <c r="E327" s="48"/>
      <c r="F327" s="164">
        <f t="shared" si="7"/>
        <v>0</v>
      </c>
    </row>
    <row r="328" spans="1:6" x14ac:dyDescent="0.25">
      <c r="A328" s="165">
        <v>3</v>
      </c>
      <c r="B328" s="166" t="s">
        <v>175</v>
      </c>
      <c r="C328" s="167"/>
      <c r="D328" s="168"/>
      <c r="E328" s="169"/>
      <c r="F328" s="164">
        <f t="shared" si="7"/>
        <v>0</v>
      </c>
    </row>
    <row r="329" spans="1:6" x14ac:dyDescent="0.25">
      <c r="A329" s="170">
        <v>3.1</v>
      </c>
      <c r="B329" s="44" t="s">
        <v>176</v>
      </c>
      <c r="C329" s="167">
        <v>89.851199999999992</v>
      </c>
      <c r="D329" s="161" t="s">
        <v>177</v>
      </c>
      <c r="E329" s="169">
        <v>394.23</v>
      </c>
      <c r="F329" s="164">
        <f t="shared" si="7"/>
        <v>35422.04</v>
      </c>
    </row>
    <row r="330" spans="1:6" ht="25.5" x14ac:dyDescent="0.25">
      <c r="A330" s="170">
        <v>3.2</v>
      </c>
      <c r="B330" s="44" t="s">
        <v>309</v>
      </c>
      <c r="C330" s="167">
        <v>44.178599999999996</v>
      </c>
      <c r="D330" s="161" t="s">
        <v>177</v>
      </c>
      <c r="E330" s="169">
        <v>123.38</v>
      </c>
      <c r="F330" s="164">
        <f t="shared" si="7"/>
        <v>5450.76</v>
      </c>
    </row>
    <row r="331" spans="1:6" ht="25.5" x14ac:dyDescent="0.25">
      <c r="A331" s="170">
        <v>3.3000000000000003</v>
      </c>
      <c r="B331" s="44" t="s">
        <v>310</v>
      </c>
      <c r="C331" s="167">
        <v>54.807119999999991</v>
      </c>
      <c r="D331" s="161" t="s">
        <v>177</v>
      </c>
      <c r="E331" s="169">
        <v>209.94</v>
      </c>
      <c r="F331" s="164">
        <f t="shared" si="7"/>
        <v>11506.21</v>
      </c>
    </row>
    <row r="332" spans="1:6" x14ac:dyDescent="0.25">
      <c r="A332" s="170"/>
      <c r="B332" s="44"/>
      <c r="C332" s="167"/>
      <c r="D332" s="168"/>
      <c r="E332" s="169"/>
      <c r="F332" s="164">
        <f t="shared" si="7"/>
        <v>0</v>
      </c>
    </row>
    <row r="333" spans="1:6" x14ac:dyDescent="0.25">
      <c r="A333" s="165">
        <v>4</v>
      </c>
      <c r="B333" s="166" t="s">
        <v>178</v>
      </c>
      <c r="C333" s="167"/>
      <c r="D333" s="168"/>
      <c r="E333" s="169"/>
      <c r="F333" s="164">
        <f t="shared" si="7"/>
        <v>0</v>
      </c>
    </row>
    <row r="334" spans="1:6" ht="25.5" x14ac:dyDescent="0.25">
      <c r="A334" s="170">
        <v>4.0999999999999996</v>
      </c>
      <c r="B334" s="44" t="s">
        <v>311</v>
      </c>
      <c r="C334" s="167">
        <v>20.420999999999999</v>
      </c>
      <c r="D334" s="161" t="s">
        <v>177</v>
      </c>
      <c r="E334" s="169">
        <v>13845.86</v>
      </c>
      <c r="F334" s="164">
        <f t="shared" si="7"/>
        <v>282746.31</v>
      </c>
    </row>
    <row r="335" spans="1:6" ht="25.5" x14ac:dyDescent="0.25">
      <c r="A335" s="170">
        <v>4.1999999999999993</v>
      </c>
      <c r="B335" s="44" t="s">
        <v>312</v>
      </c>
      <c r="C335" s="167">
        <v>5.0999999999999996</v>
      </c>
      <c r="D335" s="161" t="s">
        <v>177</v>
      </c>
      <c r="E335" s="169">
        <v>18694.32</v>
      </c>
      <c r="F335" s="164">
        <f t="shared" si="7"/>
        <v>95341.03</v>
      </c>
    </row>
    <row r="336" spans="1:6" ht="25.5" x14ac:dyDescent="0.25">
      <c r="A336" s="170">
        <v>4.2999999999999989</v>
      </c>
      <c r="B336" s="44" t="s">
        <v>313</v>
      </c>
      <c r="C336" s="167">
        <v>7.9359999999999999</v>
      </c>
      <c r="D336" s="161" t="s">
        <v>177</v>
      </c>
      <c r="E336" s="169">
        <v>41761.75</v>
      </c>
      <c r="F336" s="164">
        <f t="shared" si="7"/>
        <v>331421.25</v>
      </c>
    </row>
    <row r="337" spans="1:6" ht="25.5" x14ac:dyDescent="0.25">
      <c r="A337" s="170">
        <v>4.3999999999999986</v>
      </c>
      <c r="B337" s="44" t="s">
        <v>314</v>
      </c>
      <c r="C337" s="167">
        <v>6.1079999999999997</v>
      </c>
      <c r="D337" s="161" t="s">
        <v>177</v>
      </c>
      <c r="E337" s="169">
        <v>42676.88</v>
      </c>
      <c r="F337" s="164">
        <f t="shared" si="7"/>
        <v>260670.38</v>
      </c>
    </row>
    <row r="338" spans="1:6" ht="27" x14ac:dyDescent="0.25">
      <c r="A338" s="170">
        <v>4.4999999999999982</v>
      </c>
      <c r="B338" s="44" t="s">
        <v>315</v>
      </c>
      <c r="C338" s="167">
        <v>8.6400000000000023</v>
      </c>
      <c r="D338" s="161" t="s">
        <v>177</v>
      </c>
      <c r="E338" s="169">
        <v>34726.519999999997</v>
      </c>
      <c r="F338" s="164">
        <f t="shared" si="7"/>
        <v>300037.13</v>
      </c>
    </row>
    <row r="339" spans="1:6" ht="25.5" x14ac:dyDescent="0.25">
      <c r="A339" s="170">
        <v>4.5999999999999979</v>
      </c>
      <c r="B339" s="44" t="s">
        <v>316</v>
      </c>
      <c r="C339" s="45">
        <v>1.3230000000000002</v>
      </c>
      <c r="D339" s="161" t="s">
        <v>177</v>
      </c>
      <c r="E339" s="51">
        <v>34247.68</v>
      </c>
      <c r="F339" s="164">
        <f t="shared" si="7"/>
        <v>45309.68</v>
      </c>
    </row>
    <row r="340" spans="1:6" x14ac:dyDescent="0.25">
      <c r="A340" s="170"/>
      <c r="B340" s="44"/>
      <c r="C340" s="167"/>
      <c r="D340" s="168"/>
      <c r="E340" s="169"/>
      <c r="F340" s="164">
        <f t="shared" si="7"/>
        <v>0</v>
      </c>
    </row>
    <row r="341" spans="1:6" x14ac:dyDescent="0.25">
      <c r="A341" s="165">
        <v>5</v>
      </c>
      <c r="B341" s="166" t="s">
        <v>179</v>
      </c>
      <c r="C341" s="167"/>
      <c r="D341" s="168"/>
      <c r="E341" s="169"/>
      <c r="F341" s="164">
        <f t="shared" si="7"/>
        <v>0</v>
      </c>
    </row>
    <row r="342" spans="1:6" x14ac:dyDescent="0.25">
      <c r="A342" s="170">
        <v>6.1</v>
      </c>
      <c r="B342" s="44" t="s">
        <v>317</v>
      </c>
      <c r="C342" s="167">
        <v>525.19999999999993</v>
      </c>
      <c r="D342" s="171" t="s">
        <v>25</v>
      </c>
      <c r="E342" s="169">
        <v>1446.78</v>
      </c>
      <c r="F342" s="164">
        <f t="shared" si="7"/>
        <v>759848.86</v>
      </c>
    </row>
    <row r="343" spans="1:6" x14ac:dyDescent="0.25">
      <c r="A343" s="170">
        <v>6.2</v>
      </c>
      <c r="B343" s="44" t="s">
        <v>318</v>
      </c>
      <c r="C343" s="167">
        <v>80.800000000000011</v>
      </c>
      <c r="D343" s="171" t="s">
        <v>25</v>
      </c>
      <c r="E343" s="51">
        <v>1318.78</v>
      </c>
      <c r="F343" s="164">
        <f t="shared" si="7"/>
        <v>106557.42</v>
      </c>
    </row>
    <row r="344" spans="1:6" x14ac:dyDescent="0.25">
      <c r="A344" s="170"/>
      <c r="B344" s="44"/>
      <c r="C344" s="167"/>
      <c r="D344" s="168"/>
      <c r="E344" s="169"/>
      <c r="F344" s="164">
        <f t="shared" si="7"/>
        <v>0</v>
      </c>
    </row>
    <row r="345" spans="1:6" x14ac:dyDescent="0.25">
      <c r="A345" s="165">
        <v>7</v>
      </c>
      <c r="B345" s="166" t="s">
        <v>23</v>
      </c>
      <c r="C345" s="167"/>
      <c r="D345" s="168"/>
      <c r="E345" s="169"/>
      <c r="F345" s="164">
        <f t="shared" si="7"/>
        <v>0</v>
      </c>
    </row>
    <row r="346" spans="1:6" x14ac:dyDescent="0.25">
      <c r="A346" s="170">
        <v>7.1</v>
      </c>
      <c r="B346" s="44" t="s">
        <v>319</v>
      </c>
      <c r="C346" s="167">
        <v>221</v>
      </c>
      <c r="D346" s="171" t="s">
        <v>25</v>
      </c>
      <c r="E346" s="51">
        <v>104.97</v>
      </c>
      <c r="F346" s="164">
        <f t="shared" si="7"/>
        <v>23198.37</v>
      </c>
    </row>
    <row r="347" spans="1:6" x14ac:dyDescent="0.25">
      <c r="A347" s="170">
        <v>7.2</v>
      </c>
      <c r="B347" s="44" t="s">
        <v>180</v>
      </c>
      <c r="C347" s="167">
        <v>221</v>
      </c>
      <c r="D347" s="171" t="s">
        <v>25</v>
      </c>
      <c r="E347" s="51">
        <v>435.28</v>
      </c>
      <c r="F347" s="164">
        <f t="shared" si="7"/>
        <v>96196.88</v>
      </c>
    </row>
    <row r="348" spans="1:6" x14ac:dyDescent="0.25">
      <c r="A348" s="170">
        <v>7.3</v>
      </c>
      <c r="B348" s="44" t="s">
        <v>40</v>
      </c>
      <c r="C348" s="167">
        <v>1292.8000000000002</v>
      </c>
      <c r="D348" s="168" t="s">
        <v>11</v>
      </c>
      <c r="E348" s="169">
        <v>111.42</v>
      </c>
      <c r="F348" s="164">
        <f t="shared" si="7"/>
        <v>144043.78</v>
      </c>
    </row>
    <row r="349" spans="1:6" x14ac:dyDescent="0.25">
      <c r="A349" s="172"/>
      <c r="B349" s="166"/>
      <c r="C349" s="167"/>
      <c r="D349" s="168"/>
      <c r="E349" s="169"/>
      <c r="F349" s="164">
        <f t="shared" si="7"/>
        <v>0</v>
      </c>
    </row>
    <row r="350" spans="1:6" x14ac:dyDescent="0.25">
      <c r="A350" s="165">
        <v>8</v>
      </c>
      <c r="B350" s="166" t="s">
        <v>181</v>
      </c>
      <c r="C350" s="167"/>
      <c r="D350" s="168"/>
      <c r="E350" s="169"/>
      <c r="F350" s="164">
        <f t="shared" si="7"/>
        <v>0</v>
      </c>
    </row>
    <row r="351" spans="1:6" x14ac:dyDescent="0.25">
      <c r="A351" s="170">
        <v>8.1</v>
      </c>
      <c r="B351" s="44" t="s">
        <v>320</v>
      </c>
      <c r="C351" s="167">
        <v>221</v>
      </c>
      <c r="D351" s="171" t="s">
        <v>25</v>
      </c>
      <c r="E351" s="173">
        <v>97.96</v>
      </c>
      <c r="F351" s="164">
        <f t="shared" si="7"/>
        <v>21649.16</v>
      </c>
    </row>
    <row r="352" spans="1:6" x14ac:dyDescent="0.25">
      <c r="A352" s="170">
        <v>8.1999999999999993</v>
      </c>
      <c r="B352" s="44" t="s">
        <v>321</v>
      </c>
      <c r="C352" s="167">
        <v>221</v>
      </c>
      <c r="D352" s="171" t="s">
        <v>25</v>
      </c>
      <c r="E352" s="173">
        <v>215.19</v>
      </c>
      <c r="F352" s="164">
        <f t="shared" si="7"/>
        <v>47556.99</v>
      </c>
    </row>
    <row r="353" spans="1:6" x14ac:dyDescent="0.25">
      <c r="A353" s="170"/>
      <c r="B353" s="44"/>
      <c r="C353" s="167"/>
      <c r="D353" s="168"/>
      <c r="E353" s="169"/>
      <c r="F353" s="164">
        <f t="shared" si="7"/>
        <v>0</v>
      </c>
    </row>
    <row r="354" spans="1:6" ht="25.5" x14ac:dyDescent="0.25">
      <c r="A354" s="165">
        <v>9</v>
      </c>
      <c r="B354" s="166" t="s">
        <v>322</v>
      </c>
      <c r="C354" s="167">
        <v>216</v>
      </c>
      <c r="D354" s="168" t="s">
        <v>11</v>
      </c>
      <c r="E354" s="169">
        <v>282.64999999999998</v>
      </c>
      <c r="F354" s="164">
        <f t="shared" si="7"/>
        <v>61052.4</v>
      </c>
    </row>
    <row r="355" spans="1:6" x14ac:dyDescent="0.25">
      <c r="A355" s="165"/>
      <c r="B355" s="166"/>
      <c r="C355" s="167"/>
      <c r="D355" s="168"/>
      <c r="E355" s="169"/>
      <c r="F355" s="164"/>
    </row>
    <row r="356" spans="1:6" ht="25.5" x14ac:dyDescent="0.25">
      <c r="A356" s="165">
        <v>10</v>
      </c>
      <c r="B356" s="44" t="s">
        <v>323</v>
      </c>
      <c r="C356" s="167">
        <v>20.8</v>
      </c>
      <c r="D356" s="168" t="s">
        <v>11</v>
      </c>
      <c r="E356" s="169">
        <v>442.51</v>
      </c>
      <c r="F356" s="164">
        <f t="shared" si="7"/>
        <v>9204.2099999999991</v>
      </c>
    </row>
    <row r="357" spans="1:6" x14ac:dyDescent="0.25">
      <c r="A357" s="165"/>
      <c r="B357" s="44"/>
      <c r="C357" s="167"/>
      <c r="D357" s="168"/>
      <c r="E357" s="169"/>
      <c r="F357" s="164"/>
    </row>
    <row r="358" spans="1:6" x14ac:dyDescent="0.25">
      <c r="A358" s="165">
        <v>11</v>
      </c>
      <c r="B358" s="166" t="s">
        <v>324</v>
      </c>
      <c r="C358" s="167">
        <v>32</v>
      </c>
      <c r="D358" s="59" t="s">
        <v>36</v>
      </c>
      <c r="E358" s="169">
        <v>6482.45</v>
      </c>
      <c r="F358" s="164">
        <f t="shared" si="7"/>
        <v>207438.4</v>
      </c>
    </row>
    <row r="359" spans="1:6" x14ac:dyDescent="0.25">
      <c r="A359" s="172"/>
      <c r="B359" s="44"/>
      <c r="C359" s="167"/>
      <c r="D359" s="59"/>
      <c r="E359" s="169"/>
      <c r="F359" s="164">
        <f t="shared" si="7"/>
        <v>0</v>
      </c>
    </row>
    <row r="360" spans="1:6" x14ac:dyDescent="0.25">
      <c r="A360" s="165">
        <v>12</v>
      </c>
      <c r="B360" s="174" t="s">
        <v>325</v>
      </c>
      <c r="C360" s="45">
        <v>1</v>
      </c>
      <c r="D360" s="59" t="s">
        <v>36</v>
      </c>
      <c r="E360" s="51">
        <v>95000</v>
      </c>
      <c r="F360" s="164">
        <f t="shared" si="7"/>
        <v>95000</v>
      </c>
    </row>
    <row r="361" spans="1:6" x14ac:dyDescent="0.25">
      <c r="A361" s="142"/>
      <c r="B361" s="143" t="s">
        <v>190</v>
      </c>
      <c r="C361" s="144"/>
      <c r="D361" s="145"/>
      <c r="E361" s="146"/>
      <c r="F361" s="147">
        <f>SUM(F323:F360)</f>
        <v>3002629.4499999997</v>
      </c>
    </row>
    <row r="362" spans="1:6" x14ac:dyDescent="0.25">
      <c r="A362" s="175"/>
      <c r="B362" s="176"/>
      <c r="C362" s="177"/>
      <c r="D362" s="178"/>
      <c r="E362" s="179"/>
      <c r="F362" s="180">
        <f t="shared" si="7"/>
        <v>0</v>
      </c>
    </row>
    <row r="363" spans="1:6" x14ac:dyDescent="0.25">
      <c r="A363" s="181" t="s">
        <v>191</v>
      </c>
      <c r="B363" s="182" t="s">
        <v>182</v>
      </c>
      <c r="C363" s="183"/>
      <c r="D363" s="184"/>
      <c r="E363" s="48"/>
      <c r="F363" s="180">
        <f t="shared" si="7"/>
        <v>0</v>
      </c>
    </row>
    <row r="364" spans="1:6" x14ac:dyDescent="0.25">
      <c r="A364" s="185"/>
      <c r="B364" s="186"/>
      <c r="C364" s="183"/>
      <c r="D364" s="184"/>
      <c r="E364" s="48"/>
      <c r="F364" s="180">
        <f t="shared" si="7"/>
        <v>0</v>
      </c>
    </row>
    <row r="365" spans="1:6" x14ac:dyDescent="0.25">
      <c r="A365" s="187">
        <v>1</v>
      </c>
      <c r="B365" s="182" t="s">
        <v>17</v>
      </c>
      <c r="C365" s="183"/>
      <c r="D365" s="184"/>
      <c r="E365" s="48"/>
      <c r="F365" s="180">
        <f t="shared" si="7"/>
        <v>0</v>
      </c>
    </row>
    <row r="366" spans="1:6" x14ac:dyDescent="0.25">
      <c r="A366" s="188">
        <v>1.1299999999999999</v>
      </c>
      <c r="B366" s="189" t="s">
        <v>6</v>
      </c>
      <c r="C366" s="183">
        <v>116</v>
      </c>
      <c r="D366" s="190" t="s">
        <v>177</v>
      </c>
      <c r="E366" s="48">
        <v>44.95</v>
      </c>
      <c r="F366" s="180">
        <f t="shared" si="7"/>
        <v>5214.2</v>
      </c>
    </row>
    <row r="367" spans="1:6" ht="25.5" x14ac:dyDescent="0.25">
      <c r="A367" s="188">
        <v>1.2</v>
      </c>
      <c r="B367" s="191" t="s">
        <v>326</v>
      </c>
      <c r="C367" s="192">
        <v>139.19999999999999</v>
      </c>
      <c r="D367" s="190" t="s">
        <v>177</v>
      </c>
      <c r="E367" s="48">
        <v>209.94</v>
      </c>
      <c r="F367" s="180">
        <f t="shared" si="7"/>
        <v>29223.65</v>
      </c>
    </row>
    <row r="368" spans="1:6" x14ac:dyDescent="0.25">
      <c r="A368" s="185"/>
      <c r="B368" s="186"/>
      <c r="C368" s="183"/>
      <c r="D368" s="184"/>
      <c r="E368" s="48"/>
      <c r="F368" s="180">
        <f t="shared" si="7"/>
        <v>0</v>
      </c>
    </row>
    <row r="369" spans="1:6" x14ac:dyDescent="0.25">
      <c r="A369" s="187">
        <v>2</v>
      </c>
      <c r="B369" s="182" t="s">
        <v>183</v>
      </c>
      <c r="C369" s="183"/>
      <c r="D369" s="184"/>
      <c r="E369" s="48"/>
      <c r="F369" s="180">
        <f t="shared" si="7"/>
        <v>0</v>
      </c>
    </row>
    <row r="370" spans="1:6" ht="25.5" x14ac:dyDescent="0.25">
      <c r="A370" s="188">
        <v>2.1</v>
      </c>
      <c r="B370" s="193" t="s">
        <v>184</v>
      </c>
      <c r="C370" s="183">
        <v>139.19999999999999</v>
      </c>
      <c r="D370" s="190" t="s">
        <v>177</v>
      </c>
      <c r="E370" s="194">
        <v>1069.9000000000001</v>
      </c>
      <c r="F370" s="180">
        <f t="shared" si="7"/>
        <v>148930.07999999999</v>
      </c>
    </row>
    <row r="371" spans="1:6" ht="25.5" x14ac:dyDescent="0.25">
      <c r="A371" s="188">
        <v>2.2000000000000002</v>
      </c>
      <c r="B371" s="191" t="s">
        <v>185</v>
      </c>
      <c r="C371" s="183">
        <v>132.23999999999998</v>
      </c>
      <c r="D371" s="190" t="s">
        <v>177</v>
      </c>
      <c r="E371" s="48">
        <v>258.11</v>
      </c>
      <c r="F371" s="180">
        <f t="shared" si="7"/>
        <v>34132.47</v>
      </c>
    </row>
    <row r="372" spans="1:6" x14ac:dyDescent="0.25">
      <c r="A372" s="188">
        <v>2.2999999999999998</v>
      </c>
      <c r="B372" s="193" t="s">
        <v>327</v>
      </c>
      <c r="C372" s="183">
        <v>580</v>
      </c>
      <c r="D372" s="195" t="s">
        <v>25</v>
      </c>
      <c r="E372" s="48">
        <v>116.53340192</v>
      </c>
      <c r="F372" s="180">
        <f t="shared" si="7"/>
        <v>67589.37</v>
      </c>
    </row>
    <row r="373" spans="1:6" x14ac:dyDescent="0.25">
      <c r="A373" s="188">
        <v>2.4</v>
      </c>
      <c r="B373" s="193" t="s">
        <v>328</v>
      </c>
      <c r="C373" s="183">
        <v>580</v>
      </c>
      <c r="D373" s="195" t="s">
        <v>25</v>
      </c>
      <c r="E373" s="48">
        <v>912.46835027502743</v>
      </c>
      <c r="F373" s="180">
        <f t="shared" si="7"/>
        <v>529231.64</v>
      </c>
    </row>
    <row r="374" spans="1:6" x14ac:dyDescent="0.25">
      <c r="A374" s="188">
        <v>2.5</v>
      </c>
      <c r="B374" s="193" t="s">
        <v>186</v>
      </c>
      <c r="C374" s="196">
        <v>1739.9999999999998</v>
      </c>
      <c r="D374" s="197" t="s">
        <v>329</v>
      </c>
      <c r="E374" s="48">
        <v>23.46</v>
      </c>
      <c r="F374" s="180">
        <f t="shared" si="7"/>
        <v>40820.400000000001</v>
      </c>
    </row>
    <row r="375" spans="1:6" x14ac:dyDescent="0.25">
      <c r="A375" s="185"/>
      <c r="B375" s="186"/>
      <c r="C375" s="183"/>
      <c r="D375" s="184"/>
      <c r="E375" s="48"/>
      <c r="F375" s="180">
        <f t="shared" si="7"/>
        <v>0</v>
      </c>
    </row>
    <row r="376" spans="1:6" x14ac:dyDescent="0.25">
      <c r="A376" s="187">
        <v>3</v>
      </c>
      <c r="B376" s="182" t="s">
        <v>187</v>
      </c>
      <c r="C376" s="183"/>
      <c r="D376" s="184"/>
      <c r="E376" s="48"/>
      <c r="F376" s="180">
        <f t="shared" si="7"/>
        <v>0</v>
      </c>
    </row>
    <row r="377" spans="1:6" x14ac:dyDescent="0.25">
      <c r="A377" s="188">
        <v>3.1</v>
      </c>
      <c r="B377" s="186" t="s">
        <v>188</v>
      </c>
      <c r="C377" s="183">
        <v>170</v>
      </c>
      <c r="D377" s="184" t="s">
        <v>11</v>
      </c>
      <c r="E377" s="48">
        <v>1038.78</v>
      </c>
      <c r="F377" s="180">
        <f t="shared" si="7"/>
        <v>176592.6</v>
      </c>
    </row>
    <row r="378" spans="1:6" x14ac:dyDescent="0.25">
      <c r="A378" s="188">
        <v>3.2</v>
      </c>
      <c r="B378" s="198" t="s">
        <v>120</v>
      </c>
      <c r="C378" s="183">
        <v>150</v>
      </c>
      <c r="D378" s="199" t="s">
        <v>25</v>
      </c>
      <c r="E378" s="48">
        <v>1154.8800000000001</v>
      </c>
      <c r="F378" s="180">
        <f t="shared" si="7"/>
        <v>173232</v>
      </c>
    </row>
    <row r="379" spans="1:6" x14ac:dyDescent="0.25">
      <c r="A379" s="185"/>
      <c r="B379" s="200"/>
      <c r="C379" s="201"/>
      <c r="D379" s="178"/>
      <c r="E379" s="179"/>
      <c r="F379" s="180">
        <f t="shared" si="7"/>
        <v>0</v>
      </c>
    </row>
    <row r="380" spans="1:6" x14ac:dyDescent="0.25">
      <c r="A380" s="187">
        <v>4</v>
      </c>
      <c r="B380" s="202" t="s">
        <v>189</v>
      </c>
      <c r="C380" s="203"/>
      <c r="D380" s="204"/>
      <c r="E380" s="179"/>
      <c r="F380" s="180">
        <f t="shared" si="7"/>
        <v>0</v>
      </c>
    </row>
    <row r="381" spans="1:6" x14ac:dyDescent="0.25">
      <c r="A381" s="188">
        <v>4.0999999999999996</v>
      </c>
      <c r="B381" s="205" t="s">
        <v>330</v>
      </c>
      <c r="C381" s="203">
        <v>890.05</v>
      </c>
      <c r="D381" s="206" t="s">
        <v>25</v>
      </c>
      <c r="E381" s="179">
        <v>215.19</v>
      </c>
      <c r="F381" s="180">
        <f t="shared" si="7"/>
        <v>191529.86</v>
      </c>
    </row>
    <row r="382" spans="1:6" x14ac:dyDescent="0.25">
      <c r="A382" s="185"/>
      <c r="B382" s="207"/>
      <c r="C382" s="203"/>
      <c r="D382" s="206"/>
      <c r="E382" s="179"/>
      <c r="F382" s="180">
        <f t="shared" si="7"/>
        <v>0</v>
      </c>
    </row>
    <row r="383" spans="1:6" x14ac:dyDescent="0.25">
      <c r="A383" s="187">
        <v>5</v>
      </c>
      <c r="B383" s="56" t="s">
        <v>305</v>
      </c>
      <c r="C383" s="208">
        <v>1</v>
      </c>
      <c r="D383" s="178" t="s">
        <v>36</v>
      </c>
      <c r="E383" s="209">
        <v>12500</v>
      </c>
      <c r="F383" s="180">
        <f t="shared" si="7"/>
        <v>12500</v>
      </c>
    </row>
    <row r="384" spans="1:6" x14ac:dyDescent="0.25">
      <c r="A384" s="187"/>
      <c r="B384" s="75"/>
      <c r="C384" s="201"/>
      <c r="D384" s="178"/>
      <c r="E384" s="179"/>
      <c r="F384" s="180">
        <f t="shared" si="7"/>
        <v>0</v>
      </c>
    </row>
    <row r="385" spans="1:6" x14ac:dyDescent="0.25">
      <c r="A385" s="187">
        <v>6</v>
      </c>
      <c r="B385" s="140" t="s">
        <v>306</v>
      </c>
      <c r="C385" s="201">
        <v>1</v>
      </c>
      <c r="D385" s="178" t="s">
        <v>36</v>
      </c>
      <c r="E385" s="179">
        <v>16500</v>
      </c>
      <c r="F385" s="180">
        <f t="shared" si="7"/>
        <v>16500</v>
      </c>
    </row>
    <row r="386" spans="1:6" x14ac:dyDescent="0.25">
      <c r="A386" s="142"/>
      <c r="B386" s="143" t="s">
        <v>193</v>
      </c>
      <c r="C386" s="144"/>
      <c r="D386" s="145"/>
      <c r="E386" s="146"/>
      <c r="F386" s="147">
        <f>SUM(F366:F385)</f>
        <v>1425496.27</v>
      </c>
    </row>
    <row r="387" spans="1:6" x14ac:dyDescent="0.25">
      <c r="A387" s="185"/>
      <c r="B387" s="200"/>
      <c r="C387" s="201"/>
      <c r="D387" s="178"/>
      <c r="E387" s="179"/>
      <c r="F387" s="210"/>
    </row>
    <row r="388" spans="1:6" x14ac:dyDescent="0.25">
      <c r="A388" s="211" t="s">
        <v>331</v>
      </c>
      <c r="B388" s="212" t="s">
        <v>192</v>
      </c>
      <c r="C388" s="177"/>
      <c r="D388" s="213"/>
      <c r="E388" s="214"/>
      <c r="F388" s="215"/>
    </row>
    <row r="389" spans="1:6" ht="51" x14ac:dyDescent="0.25">
      <c r="A389" s="216">
        <v>1</v>
      </c>
      <c r="B389" s="217" t="s">
        <v>332</v>
      </c>
      <c r="C389" s="177">
        <v>1</v>
      </c>
      <c r="D389" s="213" t="s">
        <v>36</v>
      </c>
      <c r="E389" s="214">
        <v>79650</v>
      </c>
      <c r="F389" s="215">
        <f>E389*C389</f>
        <v>79650</v>
      </c>
    </row>
    <row r="390" spans="1:6" x14ac:dyDescent="0.25">
      <c r="A390" s="216"/>
      <c r="B390" s="217"/>
      <c r="C390" s="177"/>
      <c r="D390" s="213"/>
      <c r="E390" s="214"/>
      <c r="F390" s="215"/>
    </row>
    <row r="391" spans="1:6" ht="25.5" x14ac:dyDescent="0.25">
      <c r="A391" s="216">
        <v>2</v>
      </c>
      <c r="B391" s="217" t="s">
        <v>333</v>
      </c>
      <c r="C391" s="214">
        <v>5</v>
      </c>
      <c r="D391" s="213" t="s">
        <v>334</v>
      </c>
      <c r="E391" s="214">
        <v>54222.86</v>
      </c>
      <c r="F391" s="215">
        <f>E391*C391</f>
        <v>271114.3</v>
      </c>
    </row>
    <row r="392" spans="1:6" x14ac:dyDescent="0.25">
      <c r="A392" s="218"/>
      <c r="B392" s="219" t="s">
        <v>335</v>
      </c>
      <c r="C392" s="220"/>
      <c r="D392" s="221"/>
      <c r="E392" s="222"/>
      <c r="F392" s="223">
        <f>SUM(F389:F391)</f>
        <v>350764.3</v>
      </c>
    </row>
    <row r="393" spans="1:6" x14ac:dyDescent="0.25">
      <c r="A393" s="185"/>
      <c r="B393" s="200"/>
      <c r="C393" s="201"/>
      <c r="D393" s="178"/>
      <c r="E393" s="179"/>
      <c r="F393" s="210"/>
    </row>
    <row r="394" spans="1:6" x14ac:dyDescent="0.25">
      <c r="A394" s="224"/>
      <c r="B394" s="225" t="s">
        <v>194</v>
      </c>
      <c r="C394" s="226"/>
      <c r="D394" s="227"/>
      <c r="E394" s="228"/>
      <c r="F394" s="229">
        <f>+F392+F386+F318+F295+F361</f>
        <v>19090453.980000008</v>
      </c>
    </row>
    <row r="395" spans="1:6" x14ac:dyDescent="0.25">
      <c r="A395" s="224"/>
      <c r="B395" s="225" t="s">
        <v>194</v>
      </c>
      <c r="C395" s="226"/>
      <c r="D395" s="227"/>
      <c r="E395" s="228"/>
      <c r="F395" s="229">
        <f>+F394</f>
        <v>19090453.980000008</v>
      </c>
    </row>
    <row r="396" spans="1:6" x14ac:dyDescent="0.25">
      <c r="A396" s="230"/>
      <c r="B396" s="231"/>
      <c r="C396" s="177"/>
      <c r="D396" s="232"/>
      <c r="E396" s="233"/>
      <c r="F396" s="177"/>
    </row>
    <row r="397" spans="1:6" x14ac:dyDescent="0.25">
      <c r="A397" s="234"/>
      <c r="B397" s="235" t="s">
        <v>195</v>
      </c>
      <c r="C397" s="236"/>
      <c r="D397" s="237"/>
      <c r="E397" s="238"/>
      <c r="F397" s="239">
        <f>C397*$F$394</f>
        <v>0</v>
      </c>
    </row>
    <row r="398" spans="1:6" x14ac:dyDescent="0.25">
      <c r="A398" s="234"/>
      <c r="B398" s="240" t="s">
        <v>336</v>
      </c>
      <c r="C398" s="241">
        <v>0.1</v>
      </c>
      <c r="D398" s="237"/>
      <c r="E398" s="238"/>
      <c r="F398" s="239">
        <f>C398*$F$394</f>
        <v>1909045.398000001</v>
      </c>
    </row>
    <row r="399" spans="1:6" x14ac:dyDescent="0.25">
      <c r="A399" s="234"/>
      <c r="B399" s="240" t="s">
        <v>337</v>
      </c>
      <c r="C399" s="241">
        <v>0.03</v>
      </c>
      <c r="D399" s="237"/>
      <c r="E399" s="238"/>
      <c r="F399" s="239">
        <f t="shared" ref="F399:F408" si="8">C399*$F$394</f>
        <v>572713.6194000002</v>
      </c>
    </row>
    <row r="400" spans="1:6" x14ac:dyDescent="0.25">
      <c r="A400" s="234"/>
      <c r="B400" s="240" t="s">
        <v>338</v>
      </c>
      <c r="C400" s="241">
        <v>0.04</v>
      </c>
      <c r="D400" s="237"/>
      <c r="E400" s="238"/>
      <c r="F400" s="239">
        <f t="shared" si="8"/>
        <v>763618.15920000034</v>
      </c>
    </row>
    <row r="401" spans="1:6" x14ac:dyDescent="0.25">
      <c r="A401" s="234"/>
      <c r="B401" s="240" t="s">
        <v>339</v>
      </c>
      <c r="C401" s="241">
        <v>0.03</v>
      </c>
      <c r="D401" s="237"/>
      <c r="E401" s="238"/>
      <c r="F401" s="239">
        <f t="shared" si="8"/>
        <v>572713.6194000002</v>
      </c>
    </row>
    <row r="402" spans="1:6" x14ac:dyDescent="0.25">
      <c r="A402" s="234"/>
      <c r="B402" s="240" t="s">
        <v>340</v>
      </c>
      <c r="C402" s="241">
        <v>0.05</v>
      </c>
      <c r="D402" s="237"/>
      <c r="E402" s="238"/>
      <c r="F402" s="239">
        <f t="shared" si="8"/>
        <v>954522.69900000049</v>
      </c>
    </row>
    <row r="403" spans="1:6" x14ac:dyDescent="0.25">
      <c r="A403" s="234"/>
      <c r="B403" s="240" t="s">
        <v>341</v>
      </c>
      <c r="C403" s="241">
        <v>0.05</v>
      </c>
      <c r="D403" s="237"/>
      <c r="E403" s="238"/>
      <c r="F403" s="239">
        <f t="shared" si="8"/>
        <v>954522.69900000049</v>
      </c>
    </row>
    <row r="404" spans="1:6" x14ac:dyDescent="0.25">
      <c r="A404" s="234"/>
      <c r="B404" s="240" t="s">
        <v>342</v>
      </c>
      <c r="C404" s="241">
        <v>1.4999999999999999E-2</v>
      </c>
      <c r="D404" s="237"/>
      <c r="E404" s="238"/>
      <c r="F404" s="239">
        <f t="shared" si="8"/>
        <v>286356.8097000001</v>
      </c>
    </row>
    <row r="405" spans="1:6" x14ac:dyDescent="0.25">
      <c r="A405" s="234"/>
      <c r="B405" s="240" t="s">
        <v>343</v>
      </c>
      <c r="C405" s="242">
        <v>0.18</v>
      </c>
      <c r="D405" s="213"/>
      <c r="E405" s="214"/>
      <c r="F405" s="239">
        <f>C405*$F$398</f>
        <v>343628.17164000019</v>
      </c>
    </row>
    <row r="406" spans="1:6" x14ac:dyDescent="0.25">
      <c r="A406" s="234"/>
      <c r="B406" s="240" t="s">
        <v>196</v>
      </c>
      <c r="C406" s="241">
        <v>0.01</v>
      </c>
      <c r="D406" s="213"/>
      <c r="E406" s="214"/>
      <c r="F406" s="239">
        <f t="shared" si="8"/>
        <v>190904.53980000009</v>
      </c>
    </row>
    <row r="407" spans="1:6" x14ac:dyDescent="0.25">
      <c r="A407" s="234"/>
      <c r="B407" s="240" t="s">
        <v>344</v>
      </c>
      <c r="C407" s="241">
        <v>1E-3</v>
      </c>
      <c r="D407" s="213"/>
      <c r="E407" s="214"/>
      <c r="F407" s="239">
        <f t="shared" si="8"/>
        <v>19090.453980000009</v>
      </c>
    </row>
    <row r="408" spans="1:6" x14ac:dyDescent="0.25">
      <c r="A408" s="234"/>
      <c r="B408" s="243" t="s">
        <v>197</v>
      </c>
      <c r="C408" s="241">
        <v>0.05</v>
      </c>
      <c r="D408" s="213"/>
      <c r="E408" s="214"/>
      <c r="F408" s="239">
        <f t="shared" si="8"/>
        <v>954522.69900000049</v>
      </c>
    </row>
    <row r="409" spans="1:6" ht="25.5" x14ac:dyDescent="0.25">
      <c r="A409" s="234"/>
      <c r="B409" s="244" t="s">
        <v>198</v>
      </c>
      <c r="C409" s="201">
        <v>1</v>
      </c>
      <c r="D409" s="213" t="s">
        <v>36</v>
      </c>
      <c r="E409" s="214">
        <v>247203.65770000001</v>
      </c>
      <c r="F409" s="215">
        <f>+C409*E409</f>
        <v>247203.65770000001</v>
      </c>
    </row>
    <row r="410" spans="1:6" x14ac:dyDescent="0.25">
      <c r="A410" s="245"/>
      <c r="B410" s="246" t="s">
        <v>199</v>
      </c>
      <c r="C410" s="245"/>
      <c r="D410" s="245"/>
      <c r="E410" s="245"/>
      <c r="F410" s="247">
        <f>SUM(F398:F409)</f>
        <v>7768842.5258200057</v>
      </c>
    </row>
    <row r="411" spans="1:6" x14ac:dyDescent="0.25">
      <c r="A411" s="213"/>
      <c r="B411" s="248"/>
      <c r="C411" s="249"/>
      <c r="D411" s="250"/>
      <c r="E411" s="251"/>
      <c r="F411" s="252"/>
    </row>
    <row r="412" spans="1:6" x14ac:dyDescent="0.25">
      <c r="A412" s="253"/>
      <c r="B412" s="254" t="s">
        <v>200</v>
      </c>
      <c r="C412" s="255"/>
      <c r="D412" s="256"/>
      <c r="E412" s="257"/>
      <c r="F412" s="258">
        <f>+F395+F410</f>
        <v>26859296.505820014</v>
      </c>
    </row>
    <row r="413" spans="1:6" x14ac:dyDescent="0.25">
      <c r="A413" s="259"/>
      <c r="B413" s="260"/>
      <c r="C413" s="261"/>
      <c r="D413" s="262"/>
      <c r="E413" s="263"/>
      <c r="F413" s="264"/>
    </row>
    <row r="414" spans="1:6" x14ac:dyDescent="0.25">
      <c r="A414" s="265"/>
      <c r="C414" s="301"/>
      <c r="D414" s="301"/>
      <c r="E414" s="301"/>
      <c r="F414" s="301"/>
    </row>
    <row r="415" spans="1:6" x14ac:dyDescent="0.25">
      <c r="A415" s="266"/>
      <c r="B415" s="267"/>
      <c r="C415" s="268"/>
      <c r="D415" s="268"/>
      <c r="E415" s="269"/>
      <c r="F415" s="270"/>
    </row>
    <row r="416" spans="1:6" x14ac:dyDescent="0.25">
      <c r="A416" s="271" t="s">
        <v>345</v>
      </c>
      <c r="B416" s="271"/>
      <c r="C416" s="294" t="s">
        <v>346</v>
      </c>
      <c r="D416" s="294"/>
      <c r="E416" s="294"/>
      <c r="F416" s="294"/>
    </row>
    <row r="417" spans="1:6" x14ac:dyDescent="0.25">
      <c r="A417" s="271"/>
      <c r="B417" s="271"/>
      <c r="C417" s="291"/>
      <c r="D417" s="291"/>
      <c r="E417" s="269"/>
      <c r="F417" s="291"/>
    </row>
    <row r="418" spans="1:6" x14ac:dyDescent="0.25">
      <c r="A418" s="271"/>
      <c r="B418" s="271"/>
      <c r="C418" s="271"/>
      <c r="D418" s="271"/>
      <c r="E418" s="269"/>
      <c r="F418" s="272"/>
    </row>
    <row r="419" spans="1:6" x14ac:dyDescent="0.25">
      <c r="A419" s="271"/>
      <c r="B419" s="271"/>
      <c r="C419" s="271"/>
      <c r="D419" s="271"/>
      <c r="E419" s="269"/>
      <c r="F419" s="273"/>
    </row>
    <row r="420" spans="1:6" ht="15" customHeight="1" x14ac:dyDescent="0.25">
      <c r="A420" s="295" t="s">
        <v>347</v>
      </c>
      <c r="B420" s="295"/>
      <c r="C420" s="296" t="s">
        <v>348</v>
      </c>
      <c r="D420" s="297"/>
      <c r="E420" s="297"/>
      <c r="F420" s="297"/>
    </row>
    <row r="421" spans="1:6" x14ac:dyDescent="0.25">
      <c r="A421" s="274" t="s">
        <v>349</v>
      </c>
      <c r="B421" s="274"/>
      <c r="C421" s="274" t="s">
        <v>350</v>
      </c>
      <c r="D421" s="275"/>
      <c r="E421" s="269"/>
      <c r="F421" s="274"/>
    </row>
    <row r="422" spans="1:6" x14ac:dyDescent="0.25">
      <c r="A422" s="274"/>
      <c r="B422" s="274"/>
      <c r="C422" s="274"/>
      <c r="D422" s="275"/>
      <c r="E422" s="269"/>
      <c r="F422" s="274"/>
    </row>
    <row r="423" spans="1:6" x14ac:dyDescent="0.25">
      <c r="A423" s="274"/>
      <c r="B423" s="274"/>
      <c r="C423" s="274"/>
      <c r="D423" s="275"/>
      <c r="E423" s="269"/>
      <c r="F423" s="274"/>
    </row>
    <row r="424" spans="1:6" x14ac:dyDescent="0.25">
      <c r="A424" s="274"/>
      <c r="B424" s="274"/>
      <c r="C424" s="274"/>
      <c r="D424" s="275"/>
      <c r="E424" s="269"/>
      <c r="F424" s="274"/>
    </row>
    <row r="425" spans="1:6" x14ac:dyDescent="0.25">
      <c r="A425" s="274"/>
      <c r="B425" s="274"/>
      <c r="C425" s="274"/>
      <c r="D425" s="275"/>
      <c r="E425" s="269"/>
      <c r="F425" s="274"/>
    </row>
    <row r="426" spans="1:6" x14ac:dyDescent="0.25">
      <c r="A426" s="276"/>
      <c r="B426" s="277"/>
      <c r="C426" s="277"/>
      <c r="D426" s="277"/>
      <c r="E426" s="278"/>
      <c r="F426" s="277"/>
    </row>
    <row r="427" spans="1:6" x14ac:dyDescent="0.25">
      <c r="A427" s="279"/>
      <c r="B427" s="280"/>
      <c r="C427" s="280"/>
      <c r="D427" s="280"/>
      <c r="E427" s="281"/>
      <c r="F427" s="280"/>
    </row>
    <row r="428" spans="1:6" ht="15" customHeight="1" x14ac:dyDescent="0.25">
      <c r="A428" s="282" t="s">
        <v>351</v>
      </c>
      <c r="B428" s="283"/>
      <c r="C428" s="298" t="s">
        <v>352</v>
      </c>
      <c r="D428" s="298"/>
      <c r="E428" s="298"/>
      <c r="F428" s="298"/>
    </row>
    <row r="429" spans="1:6" x14ac:dyDescent="0.25">
      <c r="A429" s="279"/>
      <c r="B429" s="283"/>
      <c r="C429" s="284"/>
      <c r="D429" s="283"/>
      <c r="E429" s="281"/>
      <c r="F429" s="284"/>
    </row>
    <row r="430" spans="1:6" x14ac:dyDescent="0.25">
      <c r="A430" s="279"/>
      <c r="B430" s="283"/>
      <c r="C430" s="284"/>
      <c r="D430" s="283"/>
      <c r="E430" s="281"/>
      <c r="F430" s="284"/>
    </row>
    <row r="431" spans="1:6" x14ac:dyDescent="0.25">
      <c r="A431" s="299" t="s">
        <v>353</v>
      </c>
      <c r="B431" s="299"/>
      <c r="C431" s="300" t="s">
        <v>354</v>
      </c>
      <c r="D431" s="300"/>
      <c r="E431" s="300"/>
      <c r="F431" s="300"/>
    </row>
    <row r="432" spans="1:6" x14ac:dyDescent="0.25">
      <c r="A432" s="274" t="s">
        <v>355</v>
      </c>
      <c r="B432" s="285"/>
      <c r="C432" s="293" t="s">
        <v>356</v>
      </c>
      <c r="D432" s="293"/>
      <c r="E432" s="293"/>
      <c r="F432" s="293"/>
    </row>
    <row r="433" spans="1:6" x14ac:dyDescent="0.25">
      <c r="A433" s="274"/>
      <c r="B433" s="285"/>
      <c r="C433" s="290"/>
      <c r="D433" s="290"/>
      <c r="E433" s="269"/>
      <c r="F433" s="290"/>
    </row>
    <row r="434" spans="1:6" x14ac:dyDescent="0.25">
      <c r="A434" s="274"/>
      <c r="B434" s="285"/>
      <c r="C434" s="290"/>
      <c r="D434" s="290"/>
      <c r="E434" s="269"/>
      <c r="F434" s="290"/>
    </row>
  </sheetData>
  <mergeCells count="13">
    <mergeCell ref="C414:F414"/>
    <mergeCell ref="A1:F1"/>
    <mergeCell ref="A2:F2"/>
    <mergeCell ref="A3:F3"/>
    <mergeCell ref="A4:F4"/>
    <mergeCell ref="B7:F7"/>
    <mergeCell ref="C432:F432"/>
    <mergeCell ref="C416:F416"/>
    <mergeCell ref="A420:B420"/>
    <mergeCell ref="C420:F420"/>
    <mergeCell ref="C428:F428"/>
    <mergeCell ref="A431:B431"/>
    <mergeCell ref="C431:F4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Franklin Xavier Morillo Duluc</cp:lastModifiedBy>
  <cp:lastPrinted>2022-03-28T20:00:35Z</cp:lastPrinted>
  <dcterms:created xsi:type="dcterms:W3CDTF">2022-02-04T13:19:46Z</dcterms:created>
  <dcterms:modified xsi:type="dcterms:W3CDTF">2023-07-04T16:12:54Z</dcterms:modified>
</cp:coreProperties>
</file>