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Datos\Plan Anual de Compras (PACC) 2025\PACC Aprobados\"/>
    </mc:Choice>
  </mc:AlternateContent>
  <bookViews>
    <workbookView xWindow="0" yWindow="0" windowWidth="20490" windowHeight="7640" activeTab="1"/>
  </bookViews>
  <sheets>
    <sheet name="RESUMEN PACC 2025" sheetId="1" r:id="rId1"/>
    <sheet name="PACC 2025" sheetId="2" r:id="rId2"/>
    <sheet name="Hoja1" sheetId="3" r:id="rId3"/>
  </sheets>
  <externalReferences>
    <externalReference r:id="rId4"/>
  </externalReferences>
  <definedNames>
    <definedName name="_xlnm._FilterDatabase" localSheetId="1" hidden="1">'PACC 2025'!$A$2:$N$4</definedName>
    <definedName name="_xlnm._FilterDatabase" localSheetId="0" hidden="1">'RESUMEN PACC 2025'!$B$8:$E$127</definedName>
    <definedName name="_xlnm.Print_Area" localSheetId="1">'PACC 2025'!$A$1:$O$1297</definedName>
    <definedName name="_xlnm.Print_Area" localSheetId="0">'RESUMEN PACC 2025'!$A$1:$D$133</definedName>
    <definedName name="_xlnm.Print_Titles" localSheetId="1">'PACC 2025'!$2:$8</definedName>
    <definedName name="_xlnm.Print_Titles" localSheetId="0">'RESUMEN PACC 2025'!$5:$8</definedName>
    <definedName name="Z_A778D8BC_9BFE_407A_A4CC_D84DDC2A2C25_.wvu.FilterData" localSheetId="1" hidden="1">'PACC 2025'!$A$7:$N$2133</definedName>
  </definedNames>
  <calcPr calcId="162913"/>
  <customWorkbookViews>
    <customWorkbookView name="Filtro 1" guid="{A778D8BC-9BFE-407A-A4CC-D84DDC2A2C25}" maximized="1" windowWidth="0" windowHeight="0" activeSheetId="0"/>
  </customWorkbookViews>
</workbook>
</file>

<file path=xl/calcChain.xml><?xml version="1.0" encoding="utf-8"?>
<calcChain xmlns="http://schemas.openxmlformats.org/spreadsheetml/2006/main">
  <c r="I1146" i="2" l="1"/>
  <c r="H477" i="2"/>
  <c r="J477" i="2"/>
  <c r="H1146" i="2"/>
  <c r="H563" i="2"/>
  <c r="J563" i="2" s="1"/>
  <c r="J1146" i="2" l="1"/>
  <c r="B11" i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H880" i="2"/>
  <c r="H881" i="2"/>
  <c r="H762" i="2"/>
  <c r="H621" i="2"/>
  <c r="H623" i="2"/>
  <c r="H624" i="2"/>
  <c r="H625" i="2"/>
  <c r="H568" i="2"/>
  <c r="H387" i="2"/>
  <c r="H388" i="2"/>
  <c r="H389" i="2"/>
  <c r="H390" i="2"/>
  <c r="H16" i="2"/>
  <c r="D1217" i="2" l="1"/>
  <c r="F1217" i="2"/>
  <c r="D34" i="2"/>
  <c r="D33" i="2"/>
  <c r="E34" i="2"/>
  <c r="E33" i="2"/>
  <c r="D181" i="2"/>
  <c r="H483" i="2"/>
  <c r="J483" i="2" s="1"/>
  <c r="D570" i="2" l="1"/>
  <c r="H703" i="2"/>
  <c r="J703" i="2" s="1"/>
  <c r="E48" i="2"/>
  <c r="D47" i="2"/>
  <c r="E736" i="2"/>
  <c r="E667" i="2"/>
  <c r="D667" i="2"/>
  <c r="H702" i="2"/>
  <c r="J702" i="2" s="1"/>
  <c r="E627" i="2"/>
  <c r="H640" i="2"/>
  <c r="J640" i="2" s="1"/>
  <c r="E620" i="2"/>
  <c r="H639" i="2"/>
  <c r="J639" i="2" s="1"/>
  <c r="E601" i="2"/>
  <c r="E600" i="2"/>
  <c r="H638" i="2"/>
  <c r="J638" i="2" s="1"/>
  <c r="H637" i="2"/>
  <c r="J637" i="2" s="1"/>
  <c r="E582" i="2"/>
  <c r="H636" i="2"/>
  <c r="J636" i="2" s="1"/>
  <c r="D850" i="2" l="1"/>
  <c r="D849" i="2"/>
  <c r="E848" i="2"/>
  <c r="E847" i="2"/>
  <c r="D843" i="2"/>
  <c r="E841" i="2"/>
  <c r="D840" i="2"/>
  <c r="E839" i="2"/>
  <c r="E838" i="2"/>
  <c r="E837" i="2"/>
  <c r="H835" i="2"/>
  <c r="J835" i="2" s="1"/>
  <c r="H809" i="2"/>
  <c r="J809" i="2" s="1"/>
  <c r="H810" i="2"/>
  <c r="J810" i="2" s="1"/>
  <c r="H811" i="2"/>
  <c r="J811" i="2" s="1"/>
  <c r="H812" i="2"/>
  <c r="J812" i="2" s="1"/>
  <c r="H813" i="2"/>
  <c r="J813" i="2" s="1"/>
  <c r="H814" i="2"/>
  <c r="J814" i="2" s="1"/>
  <c r="H815" i="2"/>
  <c r="J815" i="2" s="1"/>
  <c r="H816" i="2"/>
  <c r="J816" i="2" s="1"/>
  <c r="H817" i="2"/>
  <c r="J817" i="2" s="1"/>
  <c r="H818" i="2"/>
  <c r="J818" i="2" s="1"/>
  <c r="H819" i="2"/>
  <c r="J819" i="2" s="1"/>
  <c r="H820" i="2"/>
  <c r="J820" i="2" s="1"/>
  <c r="H821" i="2"/>
  <c r="J821" i="2" s="1"/>
  <c r="H822" i="2"/>
  <c r="J822" i="2" s="1"/>
  <c r="H823" i="2"/>
  <c r="J823" i="2" s="1"/>
  <c r="H824" i="2"/>
  <c r="J824" i="2" s="1"/>
  <c r="H825" i="2"/>
  <c r="J825" i="2" s="1"/>
  <c r="H826" i="2"/>
  <c r="J826" i="2" s="1"/>
  <c r="H827" i="2"/>
  <c r="J827" i="2" s="1"/>
  <c r="H828" i="2"/>
  <c r="J828" i="2" s="1"/>
  <c r="H829" i="2"/>
  <c r="J829" i="2" s="1"/>
  <c r="H830" i="2"/>
  <c r="J830" i="2" s="1"/>
  <c r="H831" i="2"/>
  <c r="J831" i="2" s="1"/>
  <c r="H832" i="2"/>
  <c r="J832" i="2" s="1"/>
  <c r="H833" i="2"/>
  <c r="J833" i="2" s="1"/>
  <c r="H834" i="2"/>
  <c r="J834" i="2" s="1"/>
  <c r="E788" i="2"/>
  <c r="E786" i="2"/>
  <c r="D784" i="2"/>
  <c r="E781" i="2"/>
  <c r="H781" i="2" s="1"/>
  <c r="E793" i="2"/>
  <c r="E794" i="2"/>
  <c r="E792" i="2"/>
  <c r="E791" i="2"/>
  <c r="E790" i="2"/>
  <c r="E789" i="2"/>
  <c r="E785" i="2"/>
  <c r="D783" i="2"/>
  <c r="H765" i="2"/>
  <c r="J765" i="2" s="1"/>
  <c r="D782" i="2"/>
  <c r="H763" i="2"/>
  <c r="J763" i="2" s="1"/>
  <c r="H764" i="2"/>
  <c r="J764" i="2" s="1"/>
  <c r="H766" i="2"/>
  <c r="J766" i="2" s="1"/>
  <c r="H767" i="2"/>
  <c r="J767" i="2" s="1"/>
  <c r="H768" i="2"/>
  <c r="J768" i="2" s="1"/>
  <c r="H769" i="2"/>
  <c r="J769" i="2" s="1"/>
  <c r="H770" i="2"/>
  <c r="J770" i="2" s="1"/>
  <c r="H771" i="2"/>
  <c r="J771" i="2" s="1"/>
  <c r="H772" i="2"/>
  <c r="J772" i="2" s="1"/>
  <c r="H773" i="2"/>
  <c r="J773" i="2" s="1"/>
  <c r="H774" i="2"/>
  <c r="J774" i="2" s="1"/>
  <c r="H775" i="2"/>
  <c r="J775" i="2" s="1"/>
  <c r="H776" i="2"/>
  <c r="J776" i="2" s="1"/>
  <c r="H777" i="2"/>
  <c r="J777" i="2" s="1"/>
  <c r="H778" i="2"/>
  <c r="J778" i="2" s="1"/>
  <c r="H779" i="2"/>
  <c r="J779" i="2" s="1"/>
  <c r="H780" i="2"/>
  <c r="J780" i="2" s="1"/>
  <c r="J762" i="2"/>
  <c r="H632" i="2" l="1"/>
  <c r="J632" i="2" s="1"/>
  <c r="H631" i="2"/>
  <c r="J631" i="2" s="1"/>
  <c r="J1009" i="2" l="1"/>
  <c r="K1010" i="2" s="1"/>
  <c r="J625" i="2"/>
  <c r="J568" i="2"/>
  <c r="J388" i="2"/>
  <c r="J387" i="2"/>
  <c r="J16" i="2"/>
  <c r="H1233" i="2"/>
  <c r="H1232" i="2"/>
  <c r="H1231" i="2"/>
  <c r="H1230" i="2"/>
  <c r="H1111" i="2"/>
  <c r="J1111" i="2" s="1"/>
  <c r="H1110" i="2"/>
  <c r="J1110" i="2" s="1"/>
  <c r="H1076" i="2"/>
  <c r="J1076" i="2" s="1"/>
  <c r="K1077" i="2" s="1"/>
  <c r="H1058" i="2"/>
  <c r="J1058" i="2" s="1"/>
  <c r="K1059" i="2" s="1"/>
  <c r="H1022" i="2"/>
  <c r="J1022" i="2" s="1"/>
  <c r="H1020" i="2"/>
  <c r="J1020" i="2" s="1"/>
  <c r="H1018" i="2"/>
  <c r="J1018" i="2" s="1"/>
  <c r="H971" i="2"/>
  <c r="J971" i="2" s="1"/>
  <c r="H970" i="2"/>
  <c r="J970" i="2" s="1"/>
  <c r="H756" i="2"/>
  <c r="J756" i="2" s="1"/>
  <c r="H755" i="2"/>
  <c r="J755" i="2" s="1"/>
  <c r="H742" i="2"/>
  <c r="J742" i="2" s="1"/>
  <c r="H741" i="2"/>
  <c r="J741" i="2" s="1"/>
  <c r="H740" i="2"/>
  <c r="J740" i="2" s="1"/>
  <c r="H711" i="2"/>
  <c r="J711" i="2" s="1"/>
  <c r="H693" i="2"/>
  <c r="J693" i="2" s="1"/>
  <c r="H692" i="2"/>
  <c r="J692" i="2" s="1"/>
  <c r="H691" i="2"/>
  <c r="J691" i="2" s="1"/>
  <c r="H690" i="2"/>
  <c r="J690" i="2" s="1"/>
  <c r="H542" i="2"/>
  <c r="J542" i="2" s="1"/>
  <c r="K543" i="2" s="1"/>
  <c r="H540" i="2"/>
  <c r="J540" i="2" s="1"/>
  <c r="K541" i="2" s="1"/>
  <c r="H538" i="2"/>
  <c r="J538" i="2" s="1"/>
  <c r="H537" i="2"/>
  <c r="J537" i="2" s="1"/>
  <c r="H326" i="2"/>
  <c r="J326" i="2" s="1"/>
  <c r="K327" i="2" s="1"/>
  <c r="H81" i="2"/>
  <c r="J81" i="2" s="1"/>
  <c r="H82" i="2"/>
  <c r="J82" i="2" s="1"/>
  <c r="H80" i="2"/>
  <c r="J80" i="2" s="1"/>
  <c r="H72" i="2"/>
  <c r="J72" i="2" s="1"/>
  <c r="H48" i="2"/>
  <c r="J48" i="2" s="1"/>
  <c r="H45" i="2"/>
  <c r="J45" i="2" s="1"/>
  <c r="K46" i="2" s="1"/>
  <c r="H27" i="2"/>
  <c r="J27" i="2" s="1"/>
  <c r="H856" i="2"/>
  <c r="J856" i="2" s="1"/>
  <c r="H857" i="2"/>
  <c r="J857" i="2" s="1"/>
  <c r="H858" i="2"/>
  <c r="J858" i="2" s="1"/>
  <c r="H859" i="2"/>
  <c r="J859" i="2" s="1"/>
  <c r="H860" i="2"/>
  <c r="J860" i="2" s="1"/>
  <c r="H861" i="2"/>
  <c r="J861" i="2" s="1"/>
  <c r="H862" i="2"/>
  <c r="J862" i="2" s="1"/>
  <c r="H887" i="2"/>
  <c r="H888" i="2"/>
  <c r="H889" i="2"/>
  <c r="D884" i="2"/>
  <c r="D877" i="2"/>
  <c r="K83" i="2" l="1"/>
  <c r="K743" i="2"/>
  <c r="K694" i="2"/>
  <c r="K757" i="2"/>
  <c r="K539" i="2"/>
  <c r="H93" i="2"/>
  <c r="J93" i="2" s="1"/>
  <c r="H94" i="2"/>
  <c r="J94" i="2" s="1"/>
  <c r="H95" i="2"/>
  <c r="J95" i="2" s="1"/>
  <c r="H96" i="2"/>
  <c r="J96" i="2" s="1"/>
  <c r="I89" i="2" l="1"/>
  <c r="B10" i="1" l="1"/>
  <c r="H9" i="2"/>
  <c r="J9" i="2" s="1"/>
  <c r="K10" i="2" s="1"/>
  <c r="D9" i="1" s="1"/>
  <c r="I1215" i="2"/>
  <c r="E699" i="2"/>
  <c r="K17" i="2" l="1"/>
  <c r="D12" i="1" s="1"/>
  <c r="D100" i="1"/>
  <c r="D71" i="1"/>
  <c r="D74" i="1"/>
  <c r="G746" i="2"/>
  <c r="F746" i="2"/>
  <c r="E746" i="2"/>
  <c r="D746" i="2"/>
  <c r="G734" i="2"/>
  <c r="F734" i="2"/>
  <c r="E734" i="2"/>
  <c r="D734" i="2"/>
  <c r="H1056" i="2"/>
  <c r="J1056" i="2" s="1"/>
  <c r="G732" i="2"/>
  <c r="F732" i="2"/>
  <c r="E732" i="2"/>
  <c r="D732" i="2"/>
  <c r="D17" i="1"/>
  <c r="G731" i="2"/>
  <c r="F731" i="2"/>
  <c r="E731" i="2"/>
  <c r="D731" i="2"/>
  <c r="H744" i="2"/>
  <c r="J744" i="2" s="1"/>
  <c r="G730" i="2"/>
  <c r="F730" i="2"/>
  <c r="E730" i="2"/>
  <c r="D730" i="2"/>
  <c r="H591" i="2"/>
  <c r="J591" i="2" s="1"/>
  <c r="K592" i="2" s="1"/>
  <c r="D61" i="1" s="1"/>
  <c r="D718" i="2"/>
  <c r="D720" i="2"/>
  <c r="H736" i="2"/>
  <c r="J736" i="2" s="1"/>
  <c r="K737" i="2" s="1"/>
  <c r="H47" i="2"/>
  <c r="J47" i="2" s="1"/>
  <c r="K49" i="2" s="1"/>
  <c r="E698" i="2"/>
  <c r="D65" i="1"/>
  <c r="D715" i="2"/>
  <c r="D45" i="1"/>
  <c r="K28" i="2"/>
  <c r="D15" i="1" s="1"/>
  <c r="D103" i="1"/>
  <c r="D55" i="1"/>
  <c r="D54" i="1"/>
  <c r="D26" i="1"/>
  <c r="D56" i="1"/>
  <c r="K1021" i="2"/>
  <c r="D96" i="1" s="1"/>
  <c r="D92" i="1"/>
  <c r="K1023" i="2"/>
  <c r="D97" i="1" s="1"/>
  <c r="K1019" i="2"/>
  <c r="D95" i="1" s="1"/>
  <c r="K1057" i="2" l="1"/>
  <c r="D99" i="1" s="1"/>
  <c r="D18" i="1"/>
  <c r="K745" i="2"/>
  <c r="D72" i="1" s="1"/>
  <c r="D69" i="1"/>
  <c r="H1290" i="2"/>
  <c r="H1289" i="2"/>
  <c r="H1288" i="2"/>
  <c r="H1287" i="2"/>
  <c r="H1286" i="2"/>
  <c r="H1285" i="2"/>
  <c r="H1284" i="2"/>
  <c r="H1283" i="2"/>
  <c r="H1282" i="2"/>
  <c r="H1281" i="2"/>
  <c r="H1280" i="2"/>
  <c r="H1279" i="2"/>
  <c r="H1278" i="2"/>
  <c r="H1277" i="2"/>
  <c r="H1276" i="2"/>
  <c r="H1275" i="2"/>
  <c r="H1274" i="2"/>
  <c r="H1272" i="2"/>
  <c r="H1271" i="2"/>
  <c r="H1270" i="2"/>
  <c r="H1269" i="2"/>
  <c r="H1268" i="2"/>
  <c r="H1267" i="2"/>
  <c r="H1266" i="2"/>
  <c r="H1265" i="2"/>
  <c r="H1264" i="2"/>
  <c r="H1263" i="2"/>
  <c r="H1262" i="2"/>
  <c r="H1261" i="2"/>
  <c r="H1260" i="2"/>
  <c r="H1259" i="2"/>
  <c r="H1258" i="2"/>
  <c r="H1257" i="2"/>
  <c r="H1256" i="2"/>
  <c r="H1255" i="2"/>
  <c r="H1254" i="2"/>
  <c r="H1253" i="2"/>
  <c r="H1252" i="2"/>
  <c r="H1251" i="2"/>
  <c r="H1250" i="2"/>
  <c r="H1249" i="2"/>
  <c r="H1248" i="2"/>
  <c r="H1247" i="2"/>
  <c r="H1246" i="2"/>
  <c r="H1245" i="2"/>
  <c r="H1244" i="2"/>
  <c r="H1243" i="2"/>
  <c r="H1235" i="2"/>
  <c r="H1229" i="2"/>
  <c r="H1228" i="2"/>
  <c r="H1217" i="2"/>
  <c r="H1215" i="2"/>
  <c r="H1212" i="2"/>
  <c r="H1211" i="2"/>
  <c r="H1210" i="2"/>
  <c r="H1209" i="2"/>
  <c r="H1208" i="2"/>
  <c r="H1207" i="2"/>
  <c r="H1206" i="2"/>
  <c r="H1205" i="2"/>
  <c r="H1204" i="2"/>
  <c r="H1203" i="2"/>
  <c r="H1202" i="2"/>
  <c r="H1201" i="2"/>
  <c r="H1200" i="2"/>
  <c r="H1199" i="2"/>
  <c r="H1198" i="2"/>
  <c r="H1197" i="2"/>
  <c r="H1196" i="2"/>
  <c r="H1195" i="2"/>
  <c r="H1194" i="2"/>
  <c r="H1193" i="2"/>
  <c r="H1192" i="2"/>
  <c r="H1191" i="2"/>
  <c r="H1190" i="2"/>
  <c r="H1189" i="2"/>
  <c r="H1188" i="2"/>
  <c r="H1187" i="2"/>
  <c r="H1186" i="2"/>
  <c r="H1185" i="2"/>
  <c r="H1184" i="2"/>
  <c r="H1183" i="2"/>
  <c r="H1182" i="2"/>
  <c r="H1181" i="2"/>
  <c r="H1180" i="2"/>
  <c r="H1179" i="2"/>
  <c r="H1178" i="2"/>
  <c r="H1177" i="2"/>
  <c r="H1176" i="2"/>
  <c r="H1175" i="2"/>
  <c r="H1174" i="2"/>
  <c r="H1173" i="2"/>
  <c r="H1172" i="2"/>
  <c r="H1171" i="2"/>
  <c r="H1170" i="2"/>
  <c r="H1169" i="2"/>
  <c r="H1168" i="2"/>
  <c r="H1167" i="2"/>
  <c r="H1166" i="2"/>
  <c r="H1165" i="2"/>
  <c r="H1164" i="2"/>
  <c r="H1163" i="2"/>
  <c r="H1162" i="2"/>
  <c r="H1161" i="2"/>
  <c r="H1160" i="2"/>
  <c r="H1159" i="2"/>
  <c r="H1158" i="2"/>
  <c r="H1157" i="2"/>
  <c r="H1156" i="2"/>
  <c r="H1155" i="2"/>
  <c r="H1154" i="2"/>
  <c r="H1153" i="2"/>
  <c r="H1152" i="2"/>
  <c r="H1151" i="2"/>
  <c r="H1148" i="2"/>
  <c r="H1145" i="2"/>
  <c r="H1142" i="2"/>
  <c r="H1139" i="2"/>
  <c r="H1138" i="2"/>
  <c r="H1137" i="2"/>
  <c r="H1136" i="2"/>
  <c r="H1131" i="2"/>
  <c r="H1129" i="2"/>
  <c r="H1125" i="2"/>
  <c r="H1124" i="2"/>
  <c r="H1123" i="2"/>
  <c r="H1122" i="2"/>
  <c r="H1121" i="2"/>
  <c r="H1120" i="2"/>
  <c r="H1119" i="2"/>
  <c r="H1118" i="2"/>
  <c r="H1116" i="2"/>
  <c r="H1115" i="2"/>
  <c r="H1112" i="2"/>
  <c r="H1103" i="2"/>
  <c r="H1102" i="2"/>
  <c r="H1100" i="2"/>
  <c r="H1099" i="2"/>
  <c r="H1098" i="2"/>
  <c r="H1097" i="2"/>
  <c r="H1096" i="2"/>
  <c r="H1095" i="2"/>
  <c r="H1094" i="2"/>
  <c r="H1093" i="2"/>
  <c r="H1092" i="2"/>
  <c r="H1091" i="2"/>
  <c r="H1090" i="2"/>
  <c r="H1089" i="2"/>
  <c r="H1088" i="2"/>
  <c r="H1087" i="2"/>
  <c r="H1086" i="2"/>
  <c r="H1085" i="2"/>
  <c r="H1081" i="2"/>
  <c r="H1080" i="2"/>
  <c r="H1079" i="2"/>
  <c r="H1078" i="2"/>
  <c r="H1074" i="2"/>
  <c r="H1073" i="2"/>
  <c r="H1072" i="2"/>
  <c r="H1070" i="2"/>
  <c r="H1068" i="2"/>
  <c r="H1063" i="2"/>
  <c r="H1062" i="2"/>
  <c r="H1061" i="2"/>
  <c r="H1060" i="2"/>
  <c r="H1053" i="2"/>
  <c r="H1052" i="2"/>
  <c r="H1051" i="2"/>
  <c r="H1050" i="2"/>
  <c r="H1049" i="2"/>
  <c r="H1048" i="2"/>
  <c r="H1047" i="2"/>
  <c r="H1046" i="2"/>
  <c r="H1045" i="2"/>
  <c r="H1044" i="2"/>
  <c r="H1043" i="2"/>
  <c r="H1042" i="2"/>
  <c r="H1041" i="2"/>
  <c r="H1040" i="2"/>
  <c r="H1039" i="2"/>
  <c r="H1038" i="2"/>
  <c r="H1037" i="2"/>
  <c r="H1036" i="2"/>
  <c r="H1035" i="2"/>
  <c r="H1034" i="2"/>
  <c r="H1033" i="2"/>
  <c r="H1032" i="2"/>
  <c r="H1031" i="2"/>
  <c r="H1030" i="2"/>
  <c r="H1029" i="2"/>
  <c r="H1028" i="2"/>
  <c r="H1027" i="2"/>
  <c r="H1026" i="2"/>
  <c r="H1025" i="2"/>
  <c r="H1016" i="2"/>
  <c r="H1015" i="2"/>
  <c r="H1014" i="2"/>
  <c r="H1012" i="2"/>
  <c r="H1011" i="2"/>
  <c r="H1005" i="2"/>
  <c r="H1004" i="2"/>
  <c r="H1003" i="2"/>
  <c r="H1002" i="2"/>
  <c r="H1001" i="2"/>
  <c r="H1000" i="2"/>
  <c r="H999" i="2"/>
  <c r="H998" i="2"/>
  <c r="H997" i="2"/>
  <c r="H996" i="2"/>
  <c r="H995" i="2"/>
  <c r="H994" i="2"/>
  <c r="H993" i="2"/>
  <c r="H992" i="2"/>
  <c r="H991" i="2"/>
  <c r="H990" i="2"/>
  <c r="H989" i="2"/>
  <c r="H988" i="2"/>
  <c r="H987" i="2"/>
  <c r="H986" i="2"/>
  <c r="H985" i="2"/>
  <c r="H984" i="2"/>
  <c r="H983" i="2"/>
  <c r="H982" i="2"/>
  <c r="H981" i="2"/>
  <c r="H980" i="2"/>
  <c r="H979" i="2"/>
  <c r="H978" i="2"/>
  <c r="H977" i="2"/>
  <c r="H976" i="2"/>
  <c r="H975" i="2"/>
  <c r="H973" i="2"/>
  <c r="H972" i="2"/>
  <c r="J972" i="2" s="1"/>
  <c r="H969" i="2"/>
  <c r="H967" i="2"/>
  <c r="H965" i="2"/>
  <c r="H963" i="2"/>
  <c r="H959" i="2"/>
  <c r="H958" i="2"/>
  <c r="H957" i="2"/>
  <c r="H956" i="2"/>
  <c r="H955" i="2"/>
  <c r="H954" i="2"/>
  <c r="H953" i="2"/>
  <c r="H952" i="2"/>
  <c r="H951" i="2"/>
  <c r="H950" i="2"/>
  <c r="H949" i="2"/>
  <c r="H948" i="2"/>
  <c r="H947" i="2"/>
  <c r="H946" i="2"/>
  <c r="H935" i="2"/>
  <c r="H934" i="2"/>
  <c r="H933" i="2"/>
  <c r="H932" i="2"/>
  <c r="H931" i="2"/>
  <c r="H930" i="2"/>
  <c r="H929" i="2"/>
  <c r="H928" i="2"/>
  <c r="H927" i="2"/>
  <c r="H926" i="2"/>
  <c r="H925" i="2"/>
  <c r="H924" i="2"/>
  <c r="H923" i="2"/>
  <c r="H922" i="2"/>
  <c r="H921" i="2"/>
  <c r="H920" i="2"/>
  <c r="H919" i="2"/>
  <c r="H918" i="2"/>
  <c r="H917" i="2"/>
  <c r="H916" i="2"/>
  <c r="H915" i="2"/>
  <c r="H914" i="2"/>
  <c r="H913" i="2"/>
  <c r="H912" i="2"/>
  <c r="H911" i="2"/>
  <c r="H910" i="2"/>
  <c r="H909" i="2"/>
  <c r="H908" i="2"/>
  <c r="H907" i="2"/>
  <c r="H906" i="2"/>
  <c r="H905" i="2"/>
  <c r="H904" i="2"/>
  <c r="H903" i="2"/>
  <c r="H902" i="2"/>
  <c r="H901" i="2"/>
  <c r="H900" i="2"/>
  <c r="H899" i="2"/>
  <c r="H898" i="2"/>
  <c r="H897" i="2"/>
  <c r="H896" i="2"/>
  <c r="H895" i="2"/>
  <c r="H894" i="2"/>
  <c r="H893" i="2"/>
  <c r="H892" i="2"/>
  <c r="H891" i="2"/>
  <c r="H890" i="2"/>
  <c r="H886" i="2"/>
  <c r="H885" i="2"/>
  <c r="H884" i="2"/>
  <c r="H883" i="2"/>
  <c r="H882" i="2"/>
  <c r="H879" i="2"/>
  <c r="H878" i="2"/>
  <c r="H877" i="2"/>
  <c r="H876" i="2"/>
  <c r="H875" i="2"/>
  <c r="H874" i="2"/>
  <c r="H873" i="2"/>
  <c r="H872" i="2"/>
  <c r="H871" i="2"/>
  <c r="H870" i="2"/>
  <c r="H869" i="2"/>
  <c r="H867" i="2"/>
  <c r="H865" i="2"/>
  <c r="J865" i="2" s="1"/>
  <c r="H864" i="2"/>
  <c r="J864" i="2" s="1"/>
  <c r="H863" i="2"/>
  <c r="J863" i="2" s="1"/>
  <c r="H855" i="2"/>
  <c r="H854" i="2"/>
  <c r="H853" i="2"/>
  <c r="H852" i="2"/>
  <c r="H850" i="2"/>
  <c r="H849" i="2"/>
  <c r="H848" i="2"/>
  <c r="H847" i="2"/>
  <c r="H843" i="2"/>
  <c r="H841" i="2"/>
  <c r="H840" i="2"/>
  <c r="H839" i="2"/>
  <c r="H838" i="2"/>
  <c r="H837" i="2"/>
  <c r="H794" i="2"/>
  <c r="H793" i="2"/>
  <c r="H792" i="2"/>
  <c r="H791" i="2"/>
  <c r="H790" i="2"/>
  <c r="H789" i="2"/>
  <c r="H788" i="2"/>
  <c r="H786" i="2"/>
  <c r="H785" i="2"/>
  <c r="H784" i="2"/>
  <c r="H783" i="2"/>
  <c r="H782" i="2"/>
  <c r="H760" i="2"/>
  <c r="J760" i="2" s="1"/>
  <c r="H759" i="2"/>
  <c r="H758" i="2"/>
  <c r="H753" i="2"/>
  <c r="H752" i="2"/>
  <c r="H751" i="2"/>
  <c r="H750" i="2"/>
  <c r="H749" i="2"/>
  <c r="H748" i="2"/>
  <c r="H747" i="2"/>
  <c r="H746" i="2"/>
  <c r="H738" i="2"/>
  <c r="H734" i="2"/>
  <c r="H732" i="2"/>
  <c r="H731" i="2"/>
  <c r="H730" i="2"/>
  <c r="H729" i="2"/>
  <c r="H728" i="2"/>
  <c r="H727" i="2"/>
  <c r="H725" i="2"/>
  <c r="H724" i="2"/>
  <c r="H720" i="2"/>
  <c r="H718" i="2"/>
  <c r="H717" i="2"/>
  <c r="H716" i="2"/>
  <c r="H715" i="2"/>
  <c r="H714" i="2"/>
  <c r="H713" i="2"/>
  <c r="H712" i="2"/>
  <c r="H710" i="2"/>
  <c r="H709" i="2"/>
  <c r="H708" i="2"/>
  <c r="H707" i="2"/>
  <c r="H706" i="2"/>
  <c r="H705" i="2"/>
  <c r="H704" i="2"/>
  <c r="H701" i="2"/>
  <c r="H700" i="2"/>
  <c r="H699" i="2"/>
  <c r="H698" i="2"/>
  <c r="H697" i="2"/>
  <c r="H696" i="2"/>
  <c r="H695" i="2"/>
  <c r="H688" i="2"/>
  <c r="H686" i="2"/>
  <c r="H685" i="2"/>
  <c r="H684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35" i="2"/>
  <c r="H634" i="2"/>
  <c r="H633" i="2"/>
  <c r="H630" i="2"/>
  <c r="H629" i="2"/>
  <c r="H627" i="2"/>
  <c r="H626" i="2"/>
  <c r="H622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4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35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2" i="2"/>
  <c r="H481" i="2"/>
  <c r="H480" i="2"/>
  <c r="H479" i="2"/>
  <c r="H478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0" i="2"/>
  <c r="H396" i="2"/>
  <c r="H395" i="2"/>
  <c r="H394" i="2"/>
  <c r="H393" i="2"/>
  <c r="H392" i="2"/>
  <c r="H391" i="2"/>
  <c r="H386" i="2"/>
  <c r="H385" i="2"/>
  <c r="H384" i="2"/>
  <c r="H383" i="2"/>
  <c r="H382" i="2"/>
  <c r="H381" i="2"/>
  <c r="H380" i="2"/>
  <c r="H379" i="2"/>
  <c r="H378" i="2"/>
  <c r="H377" i="2"/>
  <c r="H375" i="2"/>
  <c r="H374" i="2"/>
  <c r="H373" i="2"/>
  <c r="H372" i="2"/>
  <c r="H371" i="2"/>
  <c r="H370" i="2"/>
  <c r="H367" i="2"/>
  <c r="H366" i="2"/>
  <c r="H365" i="2"/>
  <c r="H364" i="2"/>
  <c r="H363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8" i="2"/>
  <c r="H337" i="2"/>
  <c r="H336" i="2"/>
  <c r="H335" i="2"/>
  <c r="H334" i="2"/>
  <c r="H333" i="2"/>
  <c r="H332" i="2"/>
  <c r="H331" i="2"/>
  <c r="H329" i="2"/>
  <c r="H328" i="2"/>
  <c r="H324" i="2"/>
  <c r="H323" i="2"/>
  <c r="H322" i="2"/>
  <c r="H321" i="2"/>
  <c r="H320" i="2"/>
  <c r="H319" i="2"/>
  <c r="H318" i="2"/>
  <c r="H317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3" i="2"/>
  <c r="H292" i="2"/>
  <c r="H291" i="2"/>
  <c r="H290" i="2"/>
  <c r="H289" i="2"/>
  <c r="H288" i="2"/>
  <c r="H287" i="2"/>
  <c r="H286" i="2"/>
  <c r="H285" i="2"/>
  <c r="H283" i="2"/>
  <c r="H282" i="2"/>
  <c r="H281" i="2"/>
  <c r="H280" i="2"/>
  <c r="H279" i="2"/>
  <c r="H277" i="2"/>
  <c r="H266" i="2"/>
  <c r="H263" i="2"/>
  <c r="H262" i="2"/>
  <c r="H261" i="2"/>
  <c r="H258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5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6" i="2"/>
  <c r="H135" i="2"/>
  <c r="H133" i="2"/>
  <c r="H132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3" i="2"/>
  <c r="H112" i="2"/>
  <c r="H111" i="2"/>
  <c r="H109" i="2"/>
  <c r="H108" i="2"/>
  <c r="H107" i="2"/>
  <c r="H106" i="2"/>
  <c r="H105" i="2"/>
  <c r="H104" i="2"/>
  <c r="H103" i="2"/>
  <c r="H102" i="2"/>
  <c r="H101" i="2"/>
  <c r="H100" i="2"/>
  <c r="H98" i="2"/>
  <c r="H97" i="2"/>
  <c r="H92" i="2"/>
  <c r="J92" i="2" s="1"/>
  <c r="H91" i="2"/>
  <c r="H90" i="2"/>
  <c r="H89" i="2"/>
  <c r="H88" i="2"/>
  <c r="H85" i="2"/>
  <c r="H84" i="2"/>
  <c r="H78" i="2"/>
  <c r="J78" i="2" s="1"/>
  <c r="H77" i="2"/>
  <c r="J77" i="2" s="1"/>
  <c r="H76" i="2"/>
  <c r="J76" i="2" s="1"/>
  <c r="H71" i="2"/>
  <c r="J71" i="2" s="1"/>
  <c r="H70" i="2"/>
  <c r="J70" i="2" s="1"/>
  <c r="H69" i="2"/>
  <c r="J69" i="2" s="1"/>
  <c r="H68" i="2"/>
  <c r="J68" i="2" s="1"/>
  <c r="H66" i="2"/>
  <c r="J66" i="2" s="1"/>
  <c r="H65" i="2"/>
  <c r="J65" i="2" s="1"/>
  <c r="H64" i="2"/>
  <c r="J64" i="2" s="1"/>
  <c r="H63" i="2"/>
  <c r="J63" i="2" s="1"/>
  <c r="H59" i="2"/>
  <c r="J59" i="2" s="1"/>
  <c r="H58" i="2"/>
  <c r="J58" i="2" s="1"/>
  <c r="H57" i="2"/>
  <c r="J57" i="2" s="1"/>
  <c r="H56" i="2"/>
  <c r="J56" i="2" s="1"/>
  <c r="H55" i="2"/>
  <c r="J55" i="2" s="1"/>
  <c r="K67" i="2" l="1"/>
  <c r="K60" i="2"/>
  <c r="K73" i="2"/>
  <c r="J1290" i="2"/>
  <c r="J1289" i="2"/>
  <c r="J1288" i="2"/>
  <c r="J1287" i="2"/>
  <c r="J1286" i="2"/>
  <c r="J1285" i="2"/>
  <c r="J1284" i="2"/>
  <c r="J1283" i="2"/>
  <c r="J1282" i="2"/>
  <c r="J1281" i="2"/>
  <c r="J1280" i="2"/>
  <c r="J1279" i="2"/>
  <c r="J1278" i="2"/>
  <c r="J1277" i="2"/>
  <c r="J1276" i="2"/>
  <c r="J1275" i="2"/>
  <c r="J1274" i="2"/>
  <c r="J1272" i="2"/>
  <c r="J1271" i="2"/>
  <c r="J1270" i="2"/>
  <c r="J1269" i="2"/>
  <c r="J1268" i="2"/>
  <c r="J1267" i="2"/>
  <c r="J1266" i="2"/>
  <c r="J1265" i="2"/>
  <c r="J1264" i="2"/>
  <c r="J1263" i="2"/>
  <c r="J1262" i="2"/>
  <c r="J1261" i="2"/>
  <c r="J1260" i="2"/>
  <c r="J1259" i="2"/>
  <c r="J1258" i="2"/>
  <c r="J1257" i="2"/>
  <c r="J1256" i="2"/>
  <c r="J1255" i="2"/>
  <c r="J1254" i="2"/>
  <c r="J1253" i="2"/>
  <c r="J1252" i="2"/>
  <c r="J1251" i="2"/>
  <c r="J1250" i="2"/>
  <c r="J1249" i="2"/>
  <c r="J1248" i="2"/>
  <c r="J1247" i="2"/>
  <c r="J1246" i="2"/>
  <c r="J1245" i="2"/>
  <c r="J1244" i="2"/>
  <c r="J1243" i="2"/>
  <c r="J1235" i="2"/>
  <c r="J1233" i="2"/>
  <c r="J1232" i="2"/>
  <c r="J1231" i="2"/>
  <c r="J1230" i="2"/>
  <c r="J1229" i="2"/>
  <c r="J1228" i="2"/>
  <c r="J1217" i="2"/>
  <c r="J1215" i="2"/>
  <c r="J1212" i="2"/>
  <c r="J1211" i="2"/>
  <c r="J1210" i="2"/>
  <c r="J1209" i="2"/>
  <c r="J1208" i="2"/>
  <c r="J1207" i="2"/>
  <c r="J1206" i="2"/>
  <c r="J1205" i="2"/>
  <c r="J1204" i="2"/>
  <c r="J1203" i="2"/>
  <c r="J1202" i="2"/>
  <c r="J1201" i="2"/>
  <c r="J1200" i="2"/>
  <c r="J1199" i="2"/>
  <c r="J1198" i="2"/>
  <c r="J1197" i="2"/>
  <c r="J1196" i="2"/>
  <c r="J1195" i="2"/>
  <c r="J1194" i="2"/>
  <c r="J1193" i="2"/>
  <c r="J1192" i="2"/>
  <c r="J1191" i="2"/>
  <c r="J1190" i="2"/>
  <c r="J1189" i="2"/>
  <c r="J1188" i="2"/>
  <c r="J1187" i="2"/>
  <c r="J1186" i="2"/>
  <c r="J1185" i="2"/>
  <c r="J1184" i="2"/>
  <c r="J1183" i="2"/>
  <c r="J1182" i="2"/>
  <c r="J1181" i="2"/>
  <c r="J1180" i="2"/>
  <c r="J1179" i="2"/>
  <c r="J1178" i="2"/>
  <c r="J1177" i="2"/>
  <c r="J1176" i="2"/>
  <c r="J1175" i="2"/>
  <c r="J1174" i="2"/>
  <c r="J1173" i="2"/>
  <c r="J1172" i="2"/>
  <c r="J1171" i="2"/>
  <c r="J1170" i="2"/>
  <c r="J1169" i="2"/>
  <c r="J1168" i="2"/>
  <c r="J1167" i="2"/>
  <c r="J1166" i="2"/>
  <c r="J1165" i="2"/>
  <c r="J1164" i="2"/>
  <c r="J1163" i="2"/>
  <c r="J1162" i="2"/>
  <c r="J1161" i="2"/>
  <c r="J1160" i="2"/>
  <c r="J1159" i="2"/>
  <c r="J1158" i="2"/>
  <c r="J1157" i="2"/>
  <c r="J1156" i="2"/>
  <c r="J1155" i="2"/>
  <c r="J1154" i="2"/>
  <c r="J1153" i="2"/>
  <c r="J1152" i="2"/>
  <c r="J1151" i="2"/>
  <c r="J1139" i="2"/>
  <c r="J1138" i="2"/>
  <c r="J1137" i="2"/>
  <c r="J1136" i="2"/>
  <c r="J1131" i="2"/>
  <c r="K1132" i="2" s="1"/>
  <c r="J1129" i="2"/>
  <c r="K1130" i="2" s="1"/>
  <c r="J1125" i="2"/>
  <c r="J1124" i="2"/>
  <c r="J1123" i="2"/>
  <c r="J1122" i="2"/>
  <c r="J1121" i="2"/>
  <c r="J1120" i="2"/>
  <c r="J1119" i="2"/>
  <c r="J1118" i="2"/>
  <c r="J1116" i="2"/>
  <c r="J1115" i="2"/>
  <c r="J1112" i="2"/>
  <c r="J1103" i="2"/>
  <c r="J1102" i="2"/>
  <c r="J1100" i="2"/>
  <c r="J1099" i="2"/>
  <c r="J1098" i="2"/>
  <c r="J1097" i="2"/>
  <c r="J1096" i="2"/>
  <c r="J1095" i="2"/>
  <c r="J1094" i="2"/>
  <c r="J1093" i="2"/>
  <c r="J1092" i="2"/>
  <c r="J1091" i="2"/>
  <c r="J1090" i="2"/>
  <c r="J1089" i="2"/>
  <c r="J1088" i="2"/>
  <c r="J1087" i="2"/>
  <c r="J1086" i="2"/>
  <c r="J1085" i="2"/>
  <c r="J1081" i="2"/>
  <c r="J1080" i="2"/>
  <c r="J1079" i="2"/>
  <c r="J1078" i="2"/>
  <c r="J1074" i="2"/>
  <c r="J1073" i="2"/>
  <c r="J1072" i="2"/>
  <c r="J1070" i="2"/>
  <c r="J1068" i="2"/>
  <c r="J1063" i="2"/>
  <c r="J1062" i="2"/>
  <c r="J1061" i="2"/>
  <c r="J1060" i="2"/>
  <c r="J1053" i="2"/>
  <c r="J1052" i="2"/>
  <c r="J1051" i="2"/>
  <c r="J1050" i="2"/>
  <c r="J1049" i="2"/>
  <c r="J1048" i="2"/>
  <c r="J1047" i="2"/>
  <c r="J1046" i="2"/>
  <c r="J1045" i="2"/>
  <c r="J1044" i="2"/>
  <c r="J1043" i="2"/>
  <c r="J1042" i="2"/>
  <c r="J1041" i="2"/>
  <c r="J1040" i="2"/>
  <c r="J1039" i="2"/>
  <c r="J1038" i="2"/>
  <c r="J1037" i="2"/>
  <c r="J1036" i="2"/>
  <c r="J1035" i="2"/>
  <c r="J1034" i="2"/>
  <c r="J1033" i="2"/>
  <c r="J1032" i="2"/>
  <c r="J1031" i="2"/>
  <c r="J1030" i="2"/>
  <c r="J1029" i="2"/>
  <c r="J1028" i="2"/>
  <c r="J1027" i="2"/>
  <c r="J1026" i="2"/>
  <c r="J1025" i="2"/>
  <c r="J1016" i="2"/>
  <c r="J1015" i="2"/>
  <c r="J1014" i="2"/>
  <c r="J1012" i="2"/>
  <c r="J1011" i="2"/>
  <c r="J1005" i="2"/>
  <c r="J1004" i="2"/>
  <c r="J1003" i="2"/>
  <c r="J1002" i="2"/>
  <c r="J1001" i="2"/>
  <c r="J1000" i="2"/>
  <c r="J999" i="2"/>
  <c r="J998" i="2"/>
  <c r="J997" i="2"/>
  <c r="J996" i="2"/>
  <c r="J995" i="2"/>
  <c r="J994" i="2"/>
  <c r="J993" i="2"/>
  <c r="J992" i="2"/>
  <c r="J991" i="2"/>
  <c r="J990" i="2"/>
  <c r="J989" i="2"/>
  <c r="J988" i="2"/>
  <c r="J987" i="2"/>
  <c r="J986" i="2"/>
  <c r="J985" i="2"/>
  <c r="J984" i="2"/>
  <c r="J983" i="2"/>
  <c r="J982" i="2"/>
  <c r="J981" i="2"/>
  <c r="J980" i="2"/>
  <c r="J979" i="2"/>
  <c r="J978" i="2"/>
  <c r="J977" i="2"/>
  <c r="J976" i="2"/>
  <c r="J975" i="2"/>
  <c r="J973" i="2"/>
  <c r="J969" i="2"/>
  <c r="J967" i="2"/>
  <c r="J965" i="2"/>
  <c r="J963" i="2"/>
  <c r="K964" i="2" s="1"/>
  <c r="J959" i="2"/>
  <c r="J958" i="2"/>
  <c r="J957" i="2"/>
  <c r="J956" i="2"/>
  <c r="J955" i="2"/>
  <c r="J954" i="2"/>
  <c r="J953" i="2"/>
  <c r="J952" i="2"/>
  <c r="J951" i="2"/>
  <c r="J950" i="2"/>
  <c r="J949" i="2"/>
  <c r="J948" i="2"/>
  <c r="J947" i="2"/>
  <c r="J946" i="2"/>
  <c r="J935" i="2"/>
  <c r="J934" i="2"/>
  <c r="J933" i="2"/>
  <c r="J932" i="2"/>
  <c r="J931" i="2"/>
  <c r="J930" i="2"/>
  <c r="J929" i="2"/>
  <c r="J928" i="2"/>
  <c r="J927" i="2"/>
  <c r="J926" i="2"/>
  <c r="J925" i="2"/>
  <c r="J924" i="2"/>
  <c r="J923" i="2"/>
  <c r="J922" i="2"/>
  <c r="J921" i="2"/>
  <c r="J920" i="2"/>
  <c r="J919" i="2"/>
  <c r="J918" i="2"/>
  <c r="J917" i="2"/>
  <c r="J916" i="2"/>
  <c r="J915" i="2"/>
  <c r="J914" i="2"/>
  <c r="J913" i="2"/>
  <c r="J912" i="2"/>
  <c r="J911" i="2"/>
  <c r="J910" i="2"/>
  <c r="J909" i="2"/>
  <c r="J908" i="2"/>
  <c r="J907" i="2"/>
  <c r="J906" i="2"/>
  <c r="J905" i="2"/>
  <c r="J904" i="2"/>
  <c r="J903" i="2"/>
  <c r="J902" i="2"/>
  <c r="J901" i="2"/>
  <c r="J900" i="2"/>
  <c r="J899" i="2"/>
  <c r="J898" i="2"/>
  <c r="J897" i="2"/>
  <c r="J896" i="2"/>
  <c r="J895" i="2"/>
  <c r="J894" i="2"/>
  <c r="J893" i="2"/>
  <c r="J892" i="2"/>
  <c r="J891" i="2"/>
  <c r="J890" i="2"/>
  <c r="J889" i="2"/>
  <c r="J888" i="2"/>
  <c r="J887" i="2"/>
  <c r="J886" i="2"/>
  <c r="J885" i="2"/>
  <c r="J884" i="2"/>
  <c r="J883" i="2"/>
  <c r="J882" i="2"/>
  <c r="J880" i="2"/>
  <c r="J879" i="2"/>
  <c r="J878" i="2"/>
  <c r="J877" i="2"/>
  <c r="J876" i="2"/>
  <c r="J875" i="2"/>
  <c r="J874" i="2"/>
  <c r="J873" i="2"/>
  <c r="J872" i="2"/>
  <c r="J871" i="2"/>
  <c r="J870" i="2"/>
  <c r="J869" i="2"/>
  <c r="J867" i="2"/>
  <c r="K868" i="2" s="1"/>
  <c r="J855" i="2"/>
  <c r="J854" i="2"/>
  <c r="J853" i="2"/>
  <c r="J852" i="2"/>
  <c r="J850" i="2"/>
  <c r="J849" i="2"/>
  <c r="J848" i="2"/>
  <c r="J847" i="2"/>
  <c r="J843" i="2"/>
  <c r="J841" i="2"/>
  <c r="J840" i="2"/>
  <c r="J839" i="2"/>
  <c r="J838" i="2"/>
  <c r="J837" i="2"/>
  <c r="J794" i="2"/>
  <c r="J793" i="2"/>
  <c r="J792" i="2"/>
  <c r="J791" i="2"/>
  <c r="J790" i="2"/>
  <c r="J789" i="2"/>
  <c r="J788" i="2"/>
  <c r="J786" i="2"/>
  <c r="J785" i="2"/>
  <c r="J784" i="2"/>
  <c r="J783" i="2"/>
  <c r="J782" i="2"/>
  <c r="J781" i="2"/>
  <c r="J759" i="2"/>
  <c r="J758" i="2"/>
  <c r="J753" i="2"/>
  <c r="J752" i="2"/>
  <c r="J751" i="2"/>
  <c r="J750" i="2"/>
  <c r="J749" i="2"/>
  <c r="J748" i="2"/>
  <c r="J747" i="2"/>
  <c r="J746" i="2"/>
  <c r="J734" i="2"/>
  <c r="J732" i="2"/>
  <c r="J731" i="2"/>
  <c r="J730" i="2"/>
  <c r="J729" i="2"/>
  <c r="J728" i="2"/>
  <c r="J727" i="2"/>
  <c r="J725" i="2"/>
  <c r="J724" i="2"/>
  <c r="J720" i="2"/>
  <c r="J718" i="2"/>
  <c r="J717" i="2"/>
  <c r="J716" i="2"/>
  <c r="J715" i="2"/>
  <c r="J714" i="2"/>
  <c r="J713" i="2"/>
  <c r="J712" i="2"/>
  <c r="J710" i="2"/>
  <c r="J709" i="2"/>
  <c r="J708" i="2"/>
  <c r="J707" i="2"/>
  <c r="J706" i="2"/>
  <c r="J705" i="2"/>
  <c r="J704" i="2"/>
  <c r="J701" i="2"/>
  <c r="J700" i="2"/>
  <c r="J699" i="2"/>
  <c r="J698" i="2"/>
  <c r="J697" i="2"/>
  <c r="J696" i="2"/>
  <c r="J695" i="2"/>
  <c r="J580" i="2"/>
  <c r="J579" i="2"/>
  <c r="J578" i="2"/>
  <c r="J594" i="2"/>
  <c r="J599" i="2"/>
  <c r="J600" i="2"/>
  <c r="J606" i="2"/>
  <c r="J611" i="2"/>
  <c r="J612" i="2"/>
  <c r="J617" i="2"/>
  <c r="J618" i="2"/>
  <c r="J623" i="2"/>
  <c r="J624" i="2"/>
  <c r="J738" i="2"/>
  <c r="K739" i="2" s="1"/>
  <c r="J688" i="2"/>
  <c r="J686" i="2"/>
  <c r="J685" i="2"/>
  <c r="J684" i="2"/>
  <c r="J682" i="2"/>
  <c r="J681" i="2"/>
  <c r="J680" i="2"/>
  <c r="J679" i="2"/>
  <c r="J678" i="2"/>
  <c r="J677" i="2"/>
  <c r="J676" i="2"/>
  <c r="J675" i="2"/>
  <c r="J674" i="2"/>
  <c r="J673" i="2"/>
  <c r="J672" i="2"/>
  <c r="J671" i="2"/>
  <c r="J670" i="2"/>
  <c r="J669" i="2"/>
  <c r="J668" i="2"/>
  <c r="J667" i="2"/>
  <c r="J666" i="2"/>
  <c r="J665" i="2"/>
  <c r="J664" i="2"/>
  <c r="J663" i="2"/>
  <c r="J662" i="2"/>
  <c r="J661" i="2"/>
  <c r="J660" i="2"/>
  <c r="J659" i="2"/>
  <c r="J658" i="2"/>
  <c r="J657" i="2"/>
  <c r="J656" i="2"/>
  <c r="J655" i="2"/>
  <c r="J654" i="2"/>
  <c r="J653" i="2"/>
  <c r="J652" i="2"/>
  <c r="J651" i="2"/>
  <c r="J650" i="2"/>
  <c r="J649" i="2"/>
  <c r="J648" i="2"/>
  <c r="J647" i="2"/>
  <c r="J645" i="2"/>
  <c r="J644" i="2"/>
  <c r="J643" i="2"/>
  <c r="J642" i="2"/>
  <c r="J641" i="2"/>
  <c r="J635" i="2"/>
  <c r="J634" i="2"/>
  <c r="J633" i="2"/>
  <c r="J630" i="2"/>
  <c r="J629" i="2"/>
  <c r="J627" i="2"/>
  <c r="J626" i="2"/>
  <c r="J622" i="2"/>
  <c r="J621" i="2"/>
  <c r="J620" i="2"/>
  <c r="J619" i="2"/>
  <c r="J616" i="2"/>
  <c r="J615" i="2"/>
  <c r="J614" i="2"/>
  <c r="J613" i="2"/>
  <c r="J610" i="2"/>
  <c r="J609" i="2"/>
  <c r="J608" i="2"/>
  <c r="J607" i="2"/>
  <c r="J605" i="2"/>
  <c r="J604" i="2"/>
  <c r="J603" i="2"/>
  <c r="J602" i="2"/>
  <c r="J601" i="2"/>
  <c r="J598" i="2"/>
  <c r="J597" i="2"/>
  <c r="J596" i="2"/>
  <c r="J595" i="2"/>
  <c r="J593" i="2"/>
  <c r="J589" i="2"/>
  <c r="J588" i="2"/>
  <c r="J587" i="2"/>
  <c r="J586" i="2"/>
  <c r="J585" i="2"/>
  <c r="J584" i="2"/>
  <c r="J583" i="2"/>
  <c r="J582" i="2"/>
  <c r="J581" i="2"/>
  <c r="J577" i="2"/>
  <c r="J576" i="2"/>
  <c r="J575" i="2"/>
  <c r="J574" i="2"/>
  <c r="J573" i="2"/>
  <c r="J572" i="2"/>
  <c r="J571" i="2"/>
  <c r="J570" i="2"/>
  <c r="J564" i="2"/>
  <c r="J561" i="2"/>
  <c r="J560" i="2"/>
  <c r="J559" i="2"/>
  <c r="J558" i="2"/>
  <c r="J557" i="2"/>
  <c r="J556" i="2"/>
  <c r="J555" i="2"/>
  <c r="J554" i="2"/>
  <c r="J553" i="2"/>
  <c r="J552" i="2"/>
  <c r="J551" i="2"/>
  <c r="J550" i="2"/>
  <c r="J549" i="2"/>
  <c r="J548" i="2"/>
  <c r="J547" i="2"/>
  <c r="J546" i="2"/>
  <c r="J545" i="2"/>
  <c r="J544" i="2"/>
  <c r="J535" i="2"/>
  <c r="J533" i="2"/>
  <c r="J532" i="2"/>
  <c r="J531" i="2"/>
  <c r="J530" i="2"/>
  <c r="J529" i="2"/>
  <c r="J528" i="2"/>
  <c r="J527" i="2"/>
  <c r="J526" i="2"/>
  <c r="J525" i="2"/>
  <c r="J524" i="2"/>
  <c r="J523" i="2"/>
  <c r="J522" i="2"/>
  <c r="J521" i="2"/>
  <c r="J520" i="2"/>
  <c r="J519" i="2"/>
  <c r="J518" i="2"/>
  <c r="J517" i="2"/>
  <c r="J516" i="2"/>
  <c r="J515" i="2"/>
  <c r="J514" i="2"/>
  <c r="J513" i="2"/>
  <c r="J512" i="2"/>
  <c r="J511" i="2"/>
  <c r="J510" i="2"/>
  <c r="J509" i="2"/>
  <c r="J508" i="2"/>
  <c r="J507" i="2"/>
  <c r="J506" i="2"/>
  <c r="J505" i="2"/>
  <c r="J504" i="2"/>
  <c r="J503" i="2"/>
  <c r="J502" i="2"/>
  <c r="J501" i="2"/>
  <c r="J500" i="2"/>
  <c r="J499" i="2"/>
  <c r="J498" i="2"/>
  <c r="J497" i="2"/>
  <c r="J496" i="2"/>
  <c r="J495" i="2"/>
  <c r="J494" i="2"/>
  <c r="J493" i="2"/>
  <c r="J492" i="2"/>
  <c r="J491" i="2"/>
  <c r="J490" i="2"/>
  <c r="J489" i="2"/>
  <c r="J488" i="2"/>
  <c r="J487" i="2"/>
  <c r="J486" i="2"/>
  <c r="J485" i="2"/>
  <c r="J484" i="2"/>
  <c r="J482" i="2"/>
  <c r="J481" i="2"/>
  <c r="J480" i="2"/>
  <c r="J479" i="2"/>
  <c r="J478" i="2"/>
  <c r="J476" i="2"/>
  <c r="J475" i="2"/>
  <c r="J474" i="2"/>
  <c r="J473" i="2"/>
  <c r="J472" i="2"/>
  <c r="J471" i="2"/>
  <c r="J470" i="2"/>
  <c r="J469" i="2"/>
  <c r="J468" i="2"/>
  <c r="J467" i="2"/>
  <c r="J466" i="2"/>
  <c r="J465" i="2"/>
  <c r="J464" i="2"/>
  <c r="J463" i="2"/>
  <c r="J462" i="2"/>
  <c r="J461" i="2"/>
  <c r="J460" i="2"/>
  <c r="J459" i="2"/>
  <c r="J458" i="2"/>
  <c r="J457" i="2"/>
  <c r="J456" i="2"/>
  <c r="J455" i="2"/>
  <c r="J454" i="2"/>
  <c r="J453" i="2"/>
  <c r="J452" i="2"/>
  <c r="J451" i="2"/>
  <c r="J450" i="2"/>
  <c r="J449" i="2"/>
  <c r="J448" i="2"/>
  <c r="J447" i="2"/>
  <c r="J446" i="2"/>
  <c r="J445" i="2"/>
  <c r="J444" i="2"/>
  <c r="J443" i="2"/>
  <c r="J442" i="2"/>
  <c r="J441" i="2"/>
  <c r="J440" i="2"/>
  <c r="J439" i="2"/>
  <c r="J438" i="2"/>
  <c r="J437" i="2"/>
  <c r="J436" i="2"/>
  <c r="J435" i="2"/>
  <c r="J433" i="2"/>
  <c r="J432" i="2"/>
  <c r="J431" i="2"/>
  <c r="J430" i="2"/>
  <c r="J429" i="2"/>
  <c r="J428" i="2"/>
  <c r="J427" i="2"/>
  <c r="J426" i="2"/>
  <c r="J425" i="2"/>
  <c r="J424" i="2"/>
  <c r="J423" i="2"/>
  <c r="J422" i="2"/>
  <c r="J421" i="2"/>
  <c r="J420" i="2"/>
  <c r="J419" i="2"/>
  <c r="J418" i="2"/>
  <c r="J417" i="2"/>
  <c r="J416" i="2"/>
  <c r="J415" i="2"/>
  <c r="J414" i="2"/>
  <c r="J413" i="2"/>
  <c r="J412" i="2"/>
  <c r="J411" i="2"/>
  <c r="J410" i="2"/>
  <c r="J409" i="2"/>
  <c r="J408" i="2"/>
  <c r="J407" i="2"/>
  <c r="J406" i="2"/>
  <c r="J400" i="2"/>
  <c r="J396" i="2"/>
  <c r="J395" i="2"/>
  <c r="J394" i="2"/>
  <c r="J393" i="2"/>
  <c r="J392" i="2"/>
  <c r="J391" i="2"/>
  <c r="J390" i="2"/>
  <c r="J386" i="2"/>
  <c r="J385" i="2"/>
  <c r="J384" i="2"/>
  <c r="J383" i="2"/>
  <c r="J382" i="2"/>
  <c r="J381" i="2"/>
  <c r="J380" i="2"/>
  <c r="J379" i="2"/>
  <c r="J378" i="2"/>
  <c r="J377" i="2"/>
  <c r="J375" i="2"/>
  <c r="J374" i="2"/>
  <c r="J373" i="2"/>
  <c r="J372" i="2"/>
  <c r="J371" i="2"/>
  <c r="J370" i="2"/>
  <c r="J367" i="2"/>
  <c r="J366" i="2"/>
  <c r="J365" i="2"/>
  <c r="J364" i="2"/>
  <c r="J363" i="2"/>
  <c r="J357" i="2"/>
  <c r="J356" i="2"/>
  <c r="J355" i="2"/>
  <c r="J354" i="2"/>
  <c r="J353" i="2"/>
  <c r="J352" i="2"/>
  <c r="J351" i="2"/>
  <c r="J350" i="2"/>
  <c r="J349" i="2"/>
  <c r="J348" i="2"/>
  <c r="J347" i="2"/>
  <c r="J346" i="2"/>
  <c r="J345" i="2"/>
  <c r="J344" i="2"/>
  <c r="J343" i="2"/>
  <c r="J342" i="2"/>
  <c r="J341" i="2"/>
  <c r="J340" i="2"/>
  <c r="J338" i="2"/>
  <c r="J337" i="2"/>
  <c r="J336" i="2"/>
  <c r="J335" i="2"/>
  <c r="J334" i="2"/>
  <c r="J333" i="2"/>
  <c r="J332" i="2"/>
  <c r="J331" i="2"/>
  <c r="J329" i="2"/>
  <c r="J328" i="2"/>
  <c r="J324" i="2"/>
  <c r="J323" i="2"/>
  <c r="J322" i="2"/>
  <c r="J321" i="2"/>
  <c r="J320" i="2"/>
  <c r="J319" i="2"/>
  <c r="J318" i="2"/>
  <c r="J317" i="2"/>
  <c r="J315" i="2"/>
  <c r="J314" i="2"/>
  <c r="J313" i="2"/>
  <c r="J312" i="2"/>
  <c r="J311" i="2"/>
  <c r="J310" i="2"/>
  <c r="J309" i="2"/>
  <c r="J308" i="2"/>
  <c r="J307" i="2"/>
  <c r="J306" i="2"/>
  <c r="J305" i="2"/>
  <c r="J304" i="2"/>
  <c r="J303" i="2"/>
  <c r="J302" i="2"/>
  <c r="J301" i="2"/>
  <c r="J300" i="2"/>
  <c r="J299" i="2"/>
  <c r="J298" i="2"/>
  <c r="J297" i="2"/>
  <c r="J296" i="2"/>
  <c r="J295" i="2"/>
  <c r="J293" i="2"/>
  <c r="J292" i="2"/>
  <c r="J291" i="2"/>
  <c r="J290" i="2"/>
  <c r="J289" i="2"/>
  <c r="J288" i="2"/>
  <c r="J287" i="2"/>
  <c r="J286" i="2"/>
  <c r="J285" i="2"/>
  <c r="J283" i="2"/>
  <c r="J282" i="2"/>
  <c r="J281" i="2"/>
  <c r="J280" i="2"/>
  <c r="J279" i="2"/>
  <c r="J263" i="2"/>
  <c r="J262" i="2"/>
  <c r="J261" i="2"/>
  <c r="J258" i="2"/>
  <c r="J256" i="2"/>
  <c r="J255" i="2"/>
  <c r="J254" i="2"/>
  <c r="J253" i="2"/>
  <c r="J252" i="2"/>
  <c r="J251" i="2"/>
  <c r="J250" i="2"/>
  <c r="J249" i="2"/>
  <c r="J248" i="2"/>
  <c r="J247" i="2"/>
  <c r="J246" i="2"/>
  <c r="J245" i="2"/>
  <c r="J244" i="2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30" i="2"/>
  <c r="J229" i="2"/>
  <c r="J228" i="2"/>
  <c r="J227" i="2"/>
  <c r="J226" i="2"/>
  <c r="J225" i="2"/>
  <c r="J224" i="2"/>
  <c r="J223" i="2"/>
  <c r="J222" i="2"/>
  <c r="J221" i="2"/>
  <c r="J220" i="2"/>
  <c r="J219" i="2"/>
  <c r="J218" i="2"/>
  <c r="J217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5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6" i="2"/>
  <c r="J135" i="2"/>
  <c r="J133" i="2"/>
  <c r="J132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3" i="2"/>
  <c r="J112" i="2"/>
  <c r="J111" i="2"/>
  <c r="J109" i="2"/>
  <c r="J108" i="2"/>
  <c r="J107" i="2"/>
  <c r="J106" i="2"/>
  <c r="J105" i="2"/>
  <c r="J104" i="2"/>
  <c r="J103" i="2"/>
  <c r="J102" i="2"/>
  <c r="J101" i="2"/>
  <c r="J100" i="2"/>
  <c r="J98" i="2"/>
  <c r="J97" i="2"/>
  <c r="J91" i="2"/>
  <c r="J90" i="2"/>
  <c r="J89" i="2"/>
  <c r="J88" i="2"/>
  <c r="J85" i="2"/>
  <c r="J84" i="2"/>
  <c r="K726" i="2" l="1"/>
  <c r="K137" i="2"/>
  <c r="K761" i="2"/>
  <c r="K1117" i="2"/>
  <c r="K1017" i="2"/>
  <c r="K1213" i="2"/>
  <c r="K330" i="2"/>
  <c r="K1082" i="2"/>
  <c r="K294" i="2"/>
  <c r="K131" i="2"/>
  <c r="K339" i="2"/>
  <c r="K974" i="2"/>
  <c r="D89" i="1" s="1"/>
  <c r="K325" i="2"/>
  <c r="K316" i="2"/>
  <c r="K754" i="2"/>
  <c r="K1013" i="2"/>
  <c r="K99" i="2"/>
  <c r="K114" i="2"/>
  <c r="H51" i="2"/>
  <c r="J51" i="2" s="1"/>
  <c r="H52" i="2"/>
  <c r="J52" i="2" s="1"/>
  <c r="H53" i="2"/>
  <c r="J53" i="2" s="1"/>
  <c r="H31" i="2"/>
  <c r="J31" i="2" s="1"/>
  <c r="H32" i="2"/>
  <c r="J32" i="2" s="1"/>
  <c r="H33" i="2"/>
  <c r="J33" i="2" s="1"/>
  <c r="H34" i="2"/>
  <c r="J34" i="2" s="1"/>
  <c r="H35" i="2"/>
  <c r="J35" i="2" s="1"/>
  <c r="H36" i="2"/>
  <c r="J36" i="2" s="1"/>
  <c r="H37" i="2"/>
  <c r="J37" i="2" s="1"/>
  <c r="H39" i="2"/>
  <c r="J39" i="2" s="1"/>
  <c r="H40" i="2"/>
  <c r="J40" i="2" s="1"/>
  <c r="H41" i="2"/>
  <c r="J41" i="2" s="1"/>
  <c r="H42" i="2"/>
  <c r="J42" i="2" s="1"/>
  <c r="H43" i="2"/>
  <c r="J43" i="2" s="1"/>
  <c r="H29" i="2" l="1"/>
  <c r="J29" i="2" s="1"/>
  <c r="H25" i="2"/>
  <c r="J25" i="2" s="1"/>
  <c r="H18" i="2"/>
  <c r="J18" i="2" s="1"/>
  <c r="H11" i="2"/>
  <c r="J11" i="2" s="1"/>
  <c r="B37" i="1" l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J1315" i="2"/>
  <c r="J1313" i="2"/>
  <c r="B49" i="1" l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O1297" i="2"/>
  <c r="D70" i="1" l="1"/>
  <c r="I646" i="2"/>
  <c r="J646" i="2" s="1"/>
  <c r="B76" i="1" l="1"/>
  <c r="B77" i="1" s="1"/>
  <c r="H14" i="2"/>
  <c r="J14" i="2" s="1"/>
  <c r="K26" i="2"/>
  <c r="D14" i="1" s="1"/>
  <c r="D91" i="1"/>
  <c r="D47" i="1"/>
  <c r="H74" i="2"/>
  <c r="J74" i="2" s="1"/>
  <c r="G30" i="2"/>
  <c r="H30" i="2" s="1"/>
  <c r="J30" i="2" s="1"/>
  <c r="K44" i="2" s="1"/>
  <c r="B78" i="1" l="1"/>
  <c r="B79" i="1" s="1"/>
  <c r="B80" i="1" s="1"/>
  <c r="B81" i="1" s="1"/>
  <c r="B82" i="1" s="1"/>
  <c r="K12" i="2"/>
  <c r="D46" i="1"/>
  <c r="D42" i="1"/>
  <c r="B83" i="1" l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D10" i="1"/>
  <c r="H13" i="2"/>
  <c r="J13" i="2" s="1"/>
  <c r="K15" i="2" s="1"/>
  <c r="B106" i="1" l="1"/>
  <c r="B107" i="1" s="1"/>
  <c r="B108" i="1" s="1"/>
  <c r="B109" i="1" s="1"/>
  <c r="B110" i="1" s="1"/>
  <c r="B111" i="1" s="1"/>
  <c r="H434" i="2"/>
  <c r="J434" i="2" s="1"/>
  <c r="H401" i="2"/>
  <c r="J401" i="2" s="1"/>
  <c r="H402" i="2"/>
  <c r="J402" i="2" s="1"/>
  <c r="H170" i="2"/>
  <c r="J170" i="2" s="1"/>
  <c r="B112" i="1" l="1"/>
  <c r="B113" i="1" s="1"/>
  <c r="B114" i="1" s="1"/>
  <c r="B115" i="1" s="1"/>
  <c r="B116" i="1" s="1"/>
  <c r="B117" i="1" s="1"/>
  <c r="B118" i="1" s="1"/>
  <c r="B119" i="1" s="1"/>
  <c r="D11" i="1"/>
  <c r="D28" i="1" l="1"/>
  <c r="D30" i="1"/>
  <c r="D136" i="1"/>
  <c r="E1084" i="2"/>
  <c r="H1084" i="2" s="1"/>
  <c r="J1084" i="2" s="1"/>
  <c r="E1071" i="2"/>
  <c r="H1071" i="2" s="1"/>
  <c r="J1071" i="2" s="1"/>
  <c r="B120" i="1" l="1"/>
  <c r="B121" i="1" s="1"/>
  <c r="B122" i="1" s="1"/>
  <c r="B123" i="1" s="1"/>
  <c r="B124" i="1" s="1"/>
  <c r="B125" i="1" s="1"/>
  <c r="B126" i="1" s="1"/>
  <c r="D111" i="1"/>
  <c r="K1291" i="2" l="1"/>
  <c r="K1218" i="2" l="1"/>
  <c r="D119" i="1" s="1"/>
  <c r="H1213" i="2"/>
  <c r="J1142" i="2"/>
  <c r="H1130" i="2"/>
  <c r="D110" i="1"/>
  <c r="H1017" i="2"/>
  <c r="H1013" i="2"/>
  <c r="D94" i="1" l="1"/>
  <c r="D93" i="1"/>
  <c r="M1017" i="2" l="1"/>
  <c r="D81" i="1"/>
  <c r="I1148" i="2" l="1"/>
  <c r="J1148" i="2" s="1"/>
  <c r="D32" i="1" l="1"/>
  <c r="J266" i="2" l="1"/>
  <c r="H20" i="2" l="1"/>
  <c r="J20" i="2" s="1"/>
  <c r="H21" i="2"/>
  <c r="J21" i="2" s="1"/>
  <c r="H19" i="2" l="1"/>
  <c r="J19" i="2" s="1"/>
  <c r="H22" i="2"/>
  <c r="J22" i="2" s="1"/>
  <c r="J389" i="2"/>
  <c r="H842" i="2" l="1"/>
  <c r="J842" i="2" s="1"/>
  <c r="H733" i="2" l="1"/>
  <c r="H534" i="2"/>
  <c r="H368" i="2"/>
  <c r="H267" i="2"/>
  <c r="H268" i="2"/>
  <c r="H269" i="2"/>
  <c r="H270" i="2"/>
  <c r="H271" i="2"/>
  <c r="H272" i="2"/>
  <c r="H273" i="2"/>
  <c r="H274" i="2"/>
  <c r="H275" i="2"/>
  <c r="H264" i="2"/>
  <c r="H376" i="2"/>
  <c r="J733" i="2" l="1"/>
  <c r="K735" i="2" s="1"/>
  <c r="J376" i="2"/>
  <c r="K397" i="2" s="1"/>
  <c r="J264" i="2"/>
  <c r="K265" i="2" s="1"/>
  <c r="K134" i="2" l="1"/>
  <c r="K1234" i="2"/>
  <c r="D36" i="1"/>
  <c r="J273" i="2" l="1"/>
  <c r="H1226" i="2" l="1"/>
  <c r="H846" i="2"/>
  <c r="H845" i="2"/>
  <c r="H844" i="2"/>
  <c r="J844" i="2" s="1"/>
  <c r="H1225" i="2"/>
  <c r="H795" i="2"/>
  <c r="H787" i="2"/>
  <c r="J787" i="2" s="1"/>
  <c r="J846" i="2" l="1"/>
  <c r="J1225" i="2"/>
  <c r="J845" i="2"/>
  <c r="J795" i="2"/>
  <c r="J1226" i="2"/>
  <c r="H1140" i="2"/>
  <c r="H1240" i="2"/>
  <c r="H1239" i="2"/>
  <c r="H1238" i="2"/>
  <c r="K565" i="2"/>
  <c r="H566" i="2"/>
  <c r="H567" i="2"/>
  <c r="D58" i="1" l="1"/>
  <c r="J1238" i="2"/>
  <c r="J1239" i="2"/>
  <c r="J567" i="2"/>
  <c r="J1140" i="2"/>
  <c r="K1141" i="2" s="1"/>
  <c r="J566" i="2"/>
  <c r="J1240" i="2"/>
  <c r="K1241" i="2" l="1"/>
  <c r="D122" i="1" s="1"/>
  <c r="K569" i="2"/>
  <c r="D59" i="1" s="1"/>
  <c r="H1224" i="2" l="1"/>
  <c r="H1223" i="2"/>
  <c r="H1222" i="2"/>
  <c r="H1221" i="2"/>
  <c r="H1126" i="2"/>
  <c r="H1106" i="2"/>
  <c r="H1064" i="2"/>
  <c r="H1065" i="2"/>
  <c r="H1066" i="2"/>
  <c r="H944" i="2"/>
  <c r="H943" i="2"/>
  <c r="H941" i="2"/>
  <c r="J1126" i="2" l="1"/>
  <c r="J1223" i="2"/>
  <c r="J1224" i="2"/>
  <c r="J1106" i="2"/>
  <c r="J1221" i="2"/>
  <c r="J1222" i="2"/>
  <c r="J941" i="2"/>
  <c r="K942" i="2" s="1"/>
  <c r="D85" i="1" s="1"/>
  <c r="J944" i="2"/>
  <c r="J1064" i="2"/>
  <c r="J943" i="2"/>
  <c r="J1065" i="2"/>
  <c r="H939" i="2"/>
  <c r="H807" i="2"/>
  <c r="H806" i="2"/>
  <c r="H805" i="2"/>
  <c r="H804" i="2"/>
  <c r="H803" i="2"/>
  <c r="H802" i="2"/>
  <c r="H801" i="2"/>
  <c r="J801" i="2" s="1"/>
  <c r="H800" i="2"/>
  <c r="H799" i="2"/>
  <c r="H798" i="2"/>
  <c r="H797" i="2"/>
  <c r="H404" i="2"/>
  <c r="H403" i="2"/>
  <c r="H399" i="2"/>
  <c r="H398" i="2"/>
  <c r="J398" i="2" s="1"/>
  <c r="H86" i="2"/>
  <c r="K1107" i="2" l="1"/>
  <c r="D106" i="1" s="1"/>
  <c r="K75" i="2"/>
  <c r="K945" i="2"/>
  <c r="D86" i="1" s="1"/>
  <c r="K1227" i="2"/>
  <c r="J86" i="2"/>
  <c r="K87" i="2" s="1"/>
  <c r="J799" i="2"/>
  <c r="J800" i="2"/>
  <c r="J403" i="2"/>
  <c r="J803" i="2"/>
  <c r="J798" i="2"/>
  <c r="J404" i="2"/>
  <c r="J804" i="2"/>
  <c r="J805" i="2"/>
  <c r="J399" i="2"/>
  <c r="J802" i="2"/>
  <c r="J806" i="2"/>
  <c r="D38" i="1"/>
  <c r="J807" i="2"/>
  <c r="J277" i="2"/>
  <c r="K278" i="2" s="1"/>
  <c r="D40" i="1" s="1"/>
  <c r="J939" i="2"/>
  <c r="K940" i="2" s="1"/>
  <c r="D84" i="1" s="1"/>
  <c r="J797" i="2"/>
  <c r="K405" i="2" l="1"/>
  <c r="D52" i="1" s="1"/>
  <c r="D27" i="1"/>
  <c r="D24" i="1"/>
  <c r="D67" i="1"/>
  <c r="D37" i="1"/>
  <c r="K808" i="2"/>
  <c r="D78" i="1" s="1"/>
  <c r="H1219" i="2" l="1"/>
  <c r="J1219" i="2" l="1"/>
  <c r="J1307" i="2" l="1"/>
  <c r="J275" i="2" l="1"/>
  <c r="J267" i="2" l="1"/>
  <c r="J268" i="2"/>
  <c r="J269" i="2"/>
  <c r="J270" i="2"/>
  <c r="J271" i="2"/>
  <c r="J272" i="2"/>
  <c r="J274" i="2"/>
  <c r="K276" i="2" l="1"/>
  <c r="J1299" i="2" l="1"/>
  <c r="H1214" i="2"/>
  <c r="H1242" i="2"/>
  <c r="H1236" i="2"/>
  <c r="H1149" i="2"/>
  <c r="H1143" i="2"/>
  <c r="H1134" i="2"/>
  <c r="H1133" i="2"/>
  <c r="H1113" i="2"/>
  <c r="H1109" i="2"/>
  <c r="H1108" i="2"/>
  <c r="H1104" i="2"/>
  <c r="H1101" i="2"/>
  <c r="H1083" i="2"/>
  <c r="H1069" i="2"/>
  <c r="J1066" i="2"/>
  <c r="K1067" i="2" s="1"/>
  <c r="H1054" i="2"/>
  <c r="H1024" i="2"/>
  <c r="H1007" i="2"/>
  <c r="H961" i="2"/>
  <c r="H960" i="2"/>
  <c r="H937" i="2"/>
  <c r="D121" i="1"/>
  <c r="H836" i="2"/>
  <c r="H361" i="2"/>
  <c r="H360" i="2"/>
  <c r="H359" i="2"/>
  <c r="H966" i="2"/>
  <c r="H722" i="2"/>
  <c r="H721" i="2"/>
  <c r="H719" i="2"/>
  <c r="J719" i="2" s="1"/>
  <c r="H687" i="2"/>
  <c r="K1220" i="2"/>
  <c r="J368" i="2"/>
  <c r="K369" i="2" s="1"/>
  <c r="H316" i="2"/>
  <c r="J534" i="2"/>
  <c r="H50" i="2"/>
  <c r="J50" i="2" s="1"/>
  <c r="K54" i="2" s="1"/>
  <c r="H260" i="2"/>
  <c r="H259" i="2"/>
  <c r="J259" i="2" s="1"/>
  <c r="H156" i="2"/>
  <c r="H154" i="2"/>
  <c r="K79" i="2"/>
  <c r="H1127" i="2"/>
  <c r="H61" i="2"/>
  <c r="J61" i="2" s="1"/>
  <c r="H23" i="2"/>
  <c r="J23" i="2" s="1"/>
  <c r="K24" i="2" s="1"/>
  <c r="K358" i="2" l="1"/>
  <c r="J687" i="2"/>
  <c r="J1024" i="2"/>
  <c r="J1069" i="2"/>
  <c r="K1075" i="2" s="1"/>
  <c r="J1149" i="2"/>
  <c r="K1150" i="2" s="1"/>
  <c r="J359" i="2"/>
  <c r="J960" i="2"/>
  <c r="J1242" i="2"/>
  <c r="K1273" i="2" s="1"/>
  <c r="J154" i="2"/>
  <c r="J360" i="2"/>
  <c r="J881" i="2"/>
  <c r="J1113" i="2"/>
  <c r="J1214" i="2"/>
  <c r="J1145" i="2"/>
  <c r="K1147" i="2" s="1"/>
  <c r="J1109" i="2"/>
  <c r="J361" i="2"/>
  <c r="J156" i="2"/>
  <c r="J721" i="2"/>
  <c r="J836" i="2"/>
  <c r="J937" i="2"/>
  <c r="K938" i="2" s="1"/>
  <c r="D83" i="1" s="1"/>
  <c r="J1133" i="2"/>
  <c r="J1236" i="2"/>
  <c r="J722" i="2"/>
  <c r="J1007" i="2"/>
  <c r="K1008" i="2" s="1"/>
  <c r="J1134" i="2"/>
  <c r="J961" i="2"/>
  <c r="J1101" i="2"/>
  <c r="K628" i="2"/>
  <c r="J966" i="2"/>
  <c r="K968" i="2" s="1"/>
  <c r="J1054" i="2"/>
  <c r="J1104" i="2"/>
  <c r="J1143" i="2"/>
  <c r="K1144" i="2" s="1"/>
  <c r="J1127" i="2"/>
  <c r="K1128" i="2" s="1"/>
  <c r="J1083" i="2"/>
  <c r="J1108" i="2"/>
  <c r="D108" i="1"/>
  <c r="K257" i="2" l="1"/>
  <c r="D34" i="1" s="1"/>
  <c r="K962" i="2"/>
  <c r="K260" i="2"/>
  <c r="D35" i="1" s="1"/>
  <c r="K723" i="2"/>
  <c r="D66" i="1" s="1"/>
  <c r="K1006" i="2"/>
  <c r="D90" i="1" s="1"/>
  <c r="K1135" i="2"/>
  <c r="D112" i="1" s="1"/>
  <c r="K689" i="2"/>
  <c r="D64" i="1" s="1"/>
  <c r="D115" i="1"/>
  <c r="K866" i="2"/>
  <c r="D80" i="1" s="1"/>
  <c r="K1105" i="2"/>
  <c r="D105" i="1" s="1"/>
  <c r="K1055" i="2"/>
  <c r="D98" i="1" s="1"/>
  <c r="K936" i="2"/>
  <c r="D82" i="1" s="1"/>
  <c r="K851" i="2"/>
  <c r="P851" i="2" s="1"/>
  <c r="K362" i="2"/>
  <c r="D49" i="1" s="1"/>
  <c r="K110" i="2"/>
  <c r="K1216" i="2"/>
  <c r="D118" i="1" s="1"/>
  <c r="K1114" i="2"/>
  <c r="D107" i="1" s="1"/>
  <c r="K796" i="2"/>
  <c r="D77" i="1" s="1"/>
  <c r="K562" i="2"/>
  <c r="D57" i="1" s="1"/>
  <c r="K683" i="2"/>
  <c r="D63" i="1" s="1"/>
  <c r="K590" i="2"/>
  <c r="D60" i="1" s="1"/>
  <c r="K284" i="2"/>
  <c r="D41" i="1" s="1"/>
  <c r="D13" i="1"/>
  <c r="D62" i="1"/>
  <c r="D109" i="1"/>
  <c r="D31" i="1"/>
  <c r="D23" i="1"/>
  <c r="D22" i="1"/>
  <c r="D25" i="1"/>
  <c r="D116" i="1"/>
  <c r="D117" i="1"/>
  <c r="K62" i="2"/>
  <c r="D21" i="1" s="1"/>
  <c r="D44" i="1"/>
  <c r="D75" i="1"/>
  <c r="D68" i="1"/>
  <c r="D123" i="1"/>
  <c r="D104" i="1"/>
  <c r="D113" i="1"/>
  <c r="K1237" i="2"/>
  <c r="D124" i="1" s="1"/>
  <c r="D20" i="1"/>
  <c r="D73" i="1"/>
  <c r="D88" i="1"/>
  <c r="D19" i="1"/>
  <c r="D33" i="1"/>
  <c r="D48" i="1"/>
  <c r="D126" i="1"/>
  <c r="D16" i="1"/>
  <c r="D101" i="1"/>
  <c r="D120" i="1"/>
  <c r="D43" i="1"/>
  <c r="D50" i="1"/>
  <c r="D39" i="1"/>
  <c r="D114" i="1"/>
  <c r="K536" i="2"/>
  <c r="J1292" i="2" l="1"/>
  <c r="D76" i="1"/>
  <c r="K1292" i="2"/>
  <c r="O1294" i="2" s="1"/>
  <c r="J1301" i="2"/>
  <c r="D51" i="1"/>
  <c r="D125" i="1"/>
  <c r="E109" i="1" s="1"/>
  <c r="G109" i="1" s="1"/>
  <c r="D79" i="1"/>
  <c r="D87" i="1"/>
  <c r="D102" i="1"/>
  <c r="E88" i="1"/>
  <c r="J1300" i="2" l="1"/>
  <c r="J1304" i="2" s="1"/>
  <c r="D29" i="1"/>
  <c r="D53" i="1"/>
  <c r="D127" i="1" l="1"/>
  <c r="F127" i="1" s="1"/>
  <c r="E134" i="1" s="1"/>
</calcChain>
</file>

<file path=xl/comments1.xml><?xml version="1.0" encoding="utf-8"?>
<comments xmlns="http://schemas.openxmlformats.org/spreadsheetml/2006/main">
  <authors>
    <author>Jaime Gerónimo Pol Franco</author>
  </authors>
  <commentList>
    <comment ref="E1262" authorId="0" shapeId="0">
      <text>
        <r>
          <rPr>
            <b/>
            <sz val="9"/>
            <color indexed="81"/>
            <rFont val="Tahoma"/>
            <family val="2"/>
          </rPr>
          <t>Jaime Gerónimo Pol Franco:</t>
        </r>
        <r>
          <rPr>
            <sz val="9"/>
            <color indexed="81"/>
            <rFont val="Tahoma"/>
            <family val="2"/>
          </rPr>
          <t xml:space="preserve">
Catastro: 3
Proyectos: 2
Cobros: 2
Facturacion: 2
Comercializacion: 2</t>
        </r>
      </text>
    </comment>
    <comment ref="F1264" authorId="0" shapeId="0">
      <text>
        <r>
          <rPr>
            <b/>
            <sz val="9"/>
            <color indexed="81"/>
            <rFont val="Tahoma"/>
            <family val="2"/>
          </rPr>
          <t>Jaime Gerónimo Pol Franco:</t>
        </r>
        <r>
          <rPr>
            <sz val="9"/>
            <color indexed="81"/>
            <rFont val="Tahoma"/>
            <family val="2"/>
          </rPr>
          <t xml:space="preserve">
Proyectos: 2
Cobros: 2
Facturacion: 2
Comercializacion: 2</t>
        </r>
      </text>
    </comment>
  </commentList>
</comments>
</file>

<file path=xl/sharedStrings.xml><?xml version="1.0" encoding="utf-8"?>
<sst xmlns="http://schemas.openxmlformats.org/spreadsheetml/2006/main" count="21430" uniqueCount="17575">
  <si>
    <t>RESUMEN GENERAL</t>
  </si>
  <si>
    <t>No.</t>
  </si>
  <si>
    <t xml:space="preserve">CÓDIGO DEL CATÁLOGO DE BIENES Y SERVICIOS (CBS) </t>
  </si>
  <si>
    <t>1214 - Elementos y gases</t>
  </si>
  <si>
    <t>1411 - Productos de papel</t>
  </si>
  <si>
    <t>1512 - Lubricantes, aceites, grasas y anticorrosivos</t>
  </si>
  <si>
    <t>1510 - Combustibles</t>
  </si>
  <si>
    <t>2210 - Maquinaria y equipo pesado de construcción</t>
  </si>
  <si>
    <t>2310 -Maquinaria para trabajar madera, piedra, cerámica y similares</t>
  </si>
  <si>
    <t>2317 -Maquinaria, equipo y suministros para talleres</t>
  </si>
  <si>
    <t>2410 - Maquinaria y equipo para manejo de materiales</t>
  </si>
  <si>
    <t>2411 -Recipientes  y  almacenamiento</t>
  </si>
  <si>
    <t>241415 - Suministros para seguridad y protección</t>
  </si>
  <si>
    <t>2517 - Componentes y sistemas de transporte</t>
  </si>
  <si>
    <t>261016 - Motores</t>
  </si>
  <si>
    <t>2612 -Alambres,  cables  y  arneses</t>
  </si>
  <si>
    <t>2711 - Herramientas de mano</t>
  </si>
  <si>
    <t>3010 - Componentes estructurales y formas básicas</t>
  </si>
  <si>
    <t>3017 - Puertas  y  ventanas  y  vidrio</t>
  </si>
  <si>
    <t>3022 - Estructuras permanentes</t>
  </si>
  <si>
    <t>3116 - Ferretería</t>
  </si>
  <si>
    <t>3119 - Materiales de alisado, pulido</t>
  </si>
  <si>
    <t>3120 - Adhesivos y selladores</t>
  </si>
  <si>
    <t>312313 - Tubos y tubería</t>
  </si>
  <si>
    <t>3911 - Iluminación, artefactos y accesorios</t>
  </si>
  <si>
    <t>3912 - Equipos, suministros y componentes eléctricos</t>
  </si>
  <si>
    <t>401000 - Calefacción, ventilación y circulación de aire</t>
  </si>
  <si>
    <t>4014 - Distribución de fluidos y gas</t>
  </si>
  <si>
    <t>4015 - Bombas y compresores industriales</t>
  </si>
  <si>
    <t>4110 - Equipo de laboratorio y científico</t>
  </si>
  <si>
    <t>4111 - Instrumentos de medida, observación y ensayo</t>
  </si>
  <si>
    <t>41116000- Reactivos de analizadores clinicos y diagnosticos</t>
  </si>
  <si>
    <t>411161- Kits de ensayos manuales, controles de calidad, calibradores y normativas</t>
  </si>
  <si>
    <t>4112 - Suministros y accesorios de laboratorio</t>
  </si>
  <si>
    <t>4214 - Suministros, productos de tratamiento y cuidado del enfermo</t>
  </si>
  <si>
    <t>4219 - Productos de centro médico</t>
  </si>
  <si>
    <t>4231 - Productos para cuidado de Heridas</t>
  </si>
  <si>
    <t>4321 - Equipo informático y accesorios</t>
  </si>
  <si>
    <t>4323 - Software</t>
  </si>
  <si>
    <t>4410 - Maquinaria, suministros y accesorios de oficina</t>
  </si>
  <si>
    <t>4412 - Suministros de oficina</t>
  </si>
  <si>
    <t>43202001 - Discos compactos CD</t>
  </si>
  <si>
    <t>4617 - Seguridad, vigilancia y detección</t>
  </si>
  <si>
    <t>4618 - Seguridad y protección personal</t>
  </si>
  <si>
    <t>471016 - Consumibles para el tratamiento de agua</t>
  </si>
  <si>
    <t>4713 - Suministros de aseo y limpieza</t>
  </si>
  <si>
    <t>471015 - Equipo para el tratamiento y suministro de agua</t>
  </si>
  <si>
    <t>5020 - Bebidas</t>
  </si>
  <si>
    <t>5110- Medicamentos y productos farmacéuticos</t>
  </si>
  <si>
    <t>5214 - Aparatos electrodomésticos</t>
  </si>
  <si>
    <t>5310 - Ropa</t>
  </si>
  <si>
    <t>5500 - Productos de Artes Gráficas</t>
  </si>
  <si>
    <t>5510 - Medios impresos</t>
  </si>
  <si>
    <t>551218 - Documentos de Identificacion</t>
  </si>
  <si>
    <t>5610 - Muebles de alojamiento</t>
  </si>
  <si>
    <t>7210 - Servicios de mantenimiento y reparaciones de construcciones e instalaciones</t>
  </si>
  <si>
    <t>7810 - Servicios de Transporte</t>
  </si>
  <si>
    <t>7811 - Alquiler de vehiculos</t>
  </si>
  <si>
    <t>7818 - Servicios de mantenimiento o reparación de transportes</t>
  </si>
  <si>
    <t>8010 - Servicios asesoría de Gestión</t>
  </si>
  <si>
    <t>8012 - Servicios Legales</t>
  </si>
  <si>
    <t>8110 - Servicios de profesionales de ingenieria</t>
  </si>
  <si>
    <t>8210 - Publicidad</t>
  </si>
  <si>
    <t>83112503 - Derechos de paso para el transito por sistemas de semicircuitos</t>
  </si>
  <si>
    <t>8610 - Servicios educativos y de formación</t>
  </si>
  <si>
    <t>901016 - Servicios de banquetes y catering</t>
  </si>
  <si>
    <t>TOTAL EN RD$</t>
  </si>
  <si>
    <t>SNCC.F.053</t>
  </si>
  <si>
    <t>NOMBRE DE LA ENTIDAD: INSTITUTO NACIONAL DE AGUA POTABLE Y ALCANTARILLADO (INAPA)</t>
  </si>
  <si>
    <t>FECHA DE NECESIDAD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</si>
  <si>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</si>
  <si>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</si>
  <si>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</si>
  <si>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</si>
  <si>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</si>
  <si>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</si>
  <si>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</si>
  <si>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</si>
  <si>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</si>
  <si>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</si>
  <si>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</si>
  <si>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</si>
  <si>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</si>
  <si>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</si>
  <si>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</si>
  <si>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DESCRIPCIÓN DE LA COMPRA O CONTRATACIÓN</t>
  </si>
  <si>
    <t>UNIDAD DE MEDIDA</t>
  </si>
  <si>
    <t>PRIMER TRIMESTRE</t>
  </si>
  <si>
    <t>SEGUNDO TRIMESTRE</t>
  </si>
  <si>
    <t>TERCER TRIMESTRE</t>
  </si>
  <si>
    <t>CUARTO TRIMESTRE</t>
  </si>
  <si>
    <t>CANTIDAD TOTAL</t>
  </si>
  <si>
    <t>PRECIO UNITARIO ESTIMADO</t>
  </si>
  <si>
    <t>COSTO TOTAL UNITARIO ESTIMADO</t>
  </si>
  <si>
    <t>COSTO TOTAL POR CÓDIGO DE CATÁLOGO DE BIENES Y SERVICIOS (CBS)</t>
  </si>
  <si>
    <t xml:space="preserve"> PROCEDIMIENTO DE SELECCIÓN </t>
  </si>
  <si>
    <t>FUENTE DE FINANCIAMIENTO</t>
  </si>
  <si>
    <t>TIPO DE EMPRESA</t>
  </si>
  <si>
    <t xml:space="preserve">UDS </t>
  </si>
  <si>
    <t>UDS</t>
  </si>
  <si>
    <t>CLORO GAS ENVASADO EN CILINDROS DE 2000 LBS (INLCUYE CILINDROS)</t>
  </si>
  <si>
    <t>Libras</t>
  </si>
  <si>
    <t>KGS</t>
  </si>
  <si>
    <t>UNDS</t>
  </si>
  <si>
    <t>PAPEL TOALLA PARA MANO</t>
  </si>
  <si>
    <t>ROLLOS</t>
  </si>
  <si>
    <t>PAPEL HIGIENICO DE BAÑO</t>
  </si>
  <si>
    <t>PAPEL BOND 20  8 1/2" X 11"</t>
  </si>
  <si>
    <t>RESMA</t>
  </si>
  <si>
    <t>PAPEL CARBON AZUL</t>
  </si>
  <si>
    <t>CAJAS</t>
  </si>
  <si>
    <t>Cinta para Maquina Sumadora</t>
  </si>
  <si>
    <t>PORTA CD DE PAPEL (100/1)</t>
  </si>
  <si>
    <t xml:space="preserve">GASOIL </t>
  </si>
  <si>
    <t>GLS</t>
  </si>
  <si>
    <t>GASOLINA</t>
  </si>
  <si>
    <t>Tikets de gasolina Denominación 500</t>
  </si>
  <si>
    <t>Tikets de gasolina Denominación 100</t>
  </si>
  <si>
    <t>CORTADORA DE ASFALTO</t>
  </si>
  <si>
    <t>PODADORA DE HILO CON MOTOR DE COMBUSTION INTERNA (2 TIEMPOS)</t>
  </si>
  <si>
    <t>PULIDORA GRANDE</t>
  </si>
  <si>
    <t xml:space="preserve">PULIDORA </t>
  </si>
  <si>
    <t>ELECTRODOS 7018X108</t>
  </si>
  <si>
    <t>CAJA</t>
  </si>
  <si>
    <t>Electrodos 6010 1/8 para penetracion</t>
  </si>
  <si>
    <t>SOLDADORA PORTATIL 110/220</t>
  </si>
  <si>
    <t>EQUIPOS DE CORTE OXIACETILENO CORTADOR, REGULADOR DE OXIGENO Y ACETILENO.</t>
  </si>
  <si>
    <t>CARRETILLA TIPO JEEP</t>
  </si>
  <si>
    <t>SERVICIO DE MANTENIMIENTO ASCENSOR DE LA INSTITUCION</t>
  </si>
  <si>
    <t>TINACO DE 250 GALONES</t>
  </si>
  <si>
    <t>Malla Ciclónica (Rollo)</t>
  </si>
  <si>
    <t/>
  </si>
  <si>
    <t>PIES</t>
  </si>
  <si>
    <t>CINCEL DE PUNTA</t>
  </si>
  <si>
    <t>CINCEL PLANO</t>
  </si>
  <si>
    <t>MACHETE DE 22"</t>
  </si>
  <si>
    <t>MANDARRIA DE 8 LBS</t>
  </si>
  <si>
    <t>MANDARRIA DE 3 LIBRAS</t>
  </si>
  <si>
    <t xml:space="preserve">MARCO DE SEGUETA </t>
  </si>
  <si>
    <t>MARTILLO DE BOLA 1 LIBRA</t>
  </si>
  <si>
    <t>PALA CUADRADA</t>
  </si>
  <si>
    <t xml:space="preserve">PALA DE CORTE REDONDA </t>
  </si>
  <si>
    <t>PALA DE CORTE (CUADRADA)</t>
  </si>
  <si>
    <t>PICO CON PALO</t>
  </si>
  <si>
    <t>SERRUCHO DE 18"</t>
  </si>
  <si>
    <t>HACHA CON SU PALO</t>
  </si>
  <si>
    <t>CUBOS MILIMETRICOS</t>
  </si>
  <si>
    <t>JUEGO</t>
  </si>
  <si>
    <t>LLAVE ESPAÑOLA COMBINADA A PULGADAS</t>
  </si>
  <si>
    <t>LLAVE ESPAÑOLA COMBINADA A MILIMETRICOS</t>
  </si>
  <si>
    <t>LLAVE AJUSTABLE DE 18"</t>
  </si>
  <si>
    <t>LLAVE STILSON DE 18</t>
  </si>
  <si>
    <t>LLAVE STILSON DE 19</t>
  </si>
  <si>
    <t>LLAVE STILSON DE 24</t>
  </si>
  <si>
    <t>LLAVE AJUSTABLE 12</t>
  </si>
  <si>
    <t>LLAVES COMBINADAS 12"</t>
  </si>
  <si>
    <t>LLAVES COMBINADAS 13"</t>
  </si>
  <si>
    <t>CAJA DE HERRAMIENTA DE PLOMERIA</t>
  </si>
  <si>
    <t>UD</t>
  </si>
  <si>
    <t>LLAVES COMBINADAS 15"</t>
  </si>
  <si>
    <t>LLAVES COMBINADAS 17"</t>
  </si>
  <si>
    <t>LLAVES COMBINADAS 19"</t>
  </si>
  <si>
    <t>LLAVES COMBINADAS 21"</t>
  </si>
  <si>
    <t xml:space="preserve">LLAVE TORQUE PARA VALVULA DE CLORO </t>
  </si>
  <si>
    <t xml:space="preserve">TALADROS DE 1/4  ELECTRICO PEQUEÑO </t>
  </si>
  <si>
    <t>TALADRO CON SU MARTILLO</t>
  </si>
  <si>
    <t>Viga H Ø8" * 1/4 * 30' con alas 4" 813lbs.</t>
  </si>
  <si>
    <t>Alambre de pua 250mts</t>
  </si>
  <si>
    <t>TORNILLOS DE 5/8 X 2"</t>
  </si>
  <si>
    <t>TORNILLOS DE 5/8 X 2 1/2"</t>
  </si>
  <si>
    <t>TORNILLOS DE 5/8 X 3"</t>
  </si>
  <si>
    <t>PENETRANTE WD40</t>
  </si>
  <si>
    <t>UNIDAD</t>
  </si>
  <si>
    <t>PICHUETES DE 1 1/2" 400 PSI</t>
  </si>
  <si>
    <t>HOJAS DE SEGUETA ROJA</t>
  </si>
  <si>
    <t>DISCO DE CORTE PEQUEÑO</t>
  </si>
  <si>
    <t>CINTA ADHESIVA</t>
  </si>
  <si>
    <t>UND</t>
  </si>
  <si>
    <t>CINTA DE EMPAQUE</t>
  </si>
  <si>
    <t>CUBETAS</t>
  </si>
  <si>
    <t>CINTA PARA ALCANTARILLADOS</t>
  </si>
  <si>
    <t>CEMENTO PVC 1/4 GLS</t>
  </si>
  <si>
    <t>1/4 DE GLS</t>
  </si>
  <si>
    <t>GALONES</t>
  </si>
  <si>
    <t>TUBO DE ½” P.V.C.  SCH-40</t>
  </si>
  <si>
    <t>TUBO DE ¾” P.V.C.  SCH-40</t>
  </si>
  <si>
    <t>TUBO DE 1” P.V.C.  SCH-40</t>
  </si>
  <si>
    <t>TUBERIAS PVC SDR-26 L=19' Ø2"</t>
  </si>
  <si>
    <t>TUBERIAS PVC SDR-26 L=19' Ø3"</t>
  </si>
  <si>
    <t>TUBERIAS PVC SDR-26 L=19' Ø4"</t>
  </si>
  <si>
    <t>TUBERIAS PVC SDR-26 L=19' Ø6"</t>
  </si>
  <si>
    <t>TUBERIAS PVC SDR-26 L=19' Ø8"</t>
  </si>
  <si>
    <t>TUBERIAS PVC SDR-32.5 Ø8"</t>
  </si>
  <si>
    <t>LINTERNAS RECARGABLES</t>
  </si>
  <si>
    <t>VALVULA DE COMPUERTA, PLATILLADA Y  CUADRANTE PARA 150PSI. Ø2", CON SUS DOS NIPLES PLATILLADOS, CON SU JUNTA DE GOMA, TORNILLOS Y TUERCAS</t>
  </si>
  <si>
    <t>VALVULA DE COMPUERTA, PLATILLADA Y  CUADRANTE PARA 150PSI. Ø3", CON SUS DOS NIPLES PLATILLADOS, CON SU JUNTA DE GOMA, TORNILLOS Y TUERCAS</t>
  </si>
  <si>
    <t>VALVULA DE COMPUERTA, PLATILLADA Y  CUADRANTE PARA 150PSI. Ø4", CON SUS DOS NIPLES PLATILLADOS, CON SU JUNTA DE GOMA, TORNILLOS Y TUERCAS</t>
  </si>
  <si>
    <t>VALVULA DE COMPUERTA, PLATILLADA Y CUADRANTE PARA 150PSI. Ø6", CON SUS DOS NIPLES PLATILLADOS, CON SU JUNTA DE GOMA, TORNILLOS Y TUERCAS</t>
  </si>
  <si>
    <t>VALVULA DE AIRE Ø2", INCLUYE DOS NIPLES ROSCADOS DE 1´ Y LLAVE DE PASO</t>
  </si>
  <si>
    <t>ADAPTADORES HEMBRA 1/2 PVC</t>
  </si>
  <si>
    <t>ADAPTADORES HEMBRA 1 PVC</t>
  </si>
  <si>
    <t>ADAPTADORES HEMBRADE 3 PVC</t>
  </si>
  <si>
    <t>ADAPTADORES MACHO 1/2 PVC</t>
  </si>
  <si>
    <t>ADAPTADORES MACHO DE 3/4 PVC</t>
  </si>
  <si>
    <t>ADAPTADORES MACHO DE 1 PVC</t>
  </si>
  <si>
    <t>REDUCCION PVC PRESION DE Ø3/4" A Ø1/2"</t>
  </si>
  <si>
    <t>REDUCCION PVC PRESION DE Ø1" A Ø1/2"</t>
  </si>
  <si>
    <t>REDUCCION PVC PRESION DE Ø2" A Ø1/2"</t>
  </si>
  <si>
    <t>REDUCCION PVC PRESION DE Ø3" A Ø2"</t>
  </si>
  <si>
    <t>TAPONES DE 1/2" PVC PRESION</t>
  </si>
  <si>
    <t>TAPONES DE 3/4" PVC PRESION</t>
  </si>
  <si>
    <t>TAPONES DE 1" PVC PRESION</t>
  </si>
  <si>
    <t>TAPONES DE 1 1/2" PVC PRESION</t>
  </si>
  <si>
    <t>TAPONES DE 2" PVC PRESION</t>
  </si>
  <si>
    <t>TAPONES DE 3" PVC PRESION</t>
  </si>
  <si>
    <t>TEE DE ½” PVC DE PRESIÓN</t>
  </si>
  <si>
    <t>TEE DE ¾” PVC DE PRESIÓN</t>
  </si>
  <si>
    <t>TEE DE 1” PVC DE PRESIÓN</t>
  </si>
  <si>
    <t xml:space="preserve">CODO 1/2*90º PVC PRESION </t>
  </si>
  <si>
    <t>CODO 3/4*90º PVC PRESION</t>
  </si>
  <si>
    <t>CODO 1*90º PVC PRESION</t>
  </si>
  <si>
    <t>NIPLES PLATILLO X DRESSER DE 2" X 12"</t>
  </si>
  <si>
    <t>JUNTAS DE GOMA PARA PLATILLO DE 2"</t>
  </si>
  <si>
    <t>FILTRO STRAINER DE 2"</t>
  </si>
  <si>
    <t>NIPLES PLATILLO X DRESSER DE 3" X 12"</t>
  </si>
  <si>
    <t>JUNTAS DE GOMA PARA PLATILLO DE 3"</t>
  </si>
  <si>
    <t xml:space="preserve">JUNTAS DE PLOMO </t>
  </si>
  <si>
    <t>FILTRO STRAINER DE 3"</t>
  </si>
  <si>
    <t>COUPLING DE 1/2 PVC</t>
  </si>
  <si>
    <t>COUPLING DE 3/4 PVC</t>
  </si>
  <si>
    <t>COUPLING DE 1 PVC</t>
  </si>
  <si>
    <t>COUPLING DE 2 PVC</t>
  </si>
  <si>
    <t>JUNTAS DRESSER DE  ½”PVC</t>
  </si>
  <si>
    <t>JUNTAS DRESSER DE ¾”PVC</t>
  </si>
  <si>
    <t>JUNTAS DRESSER DE 1 ½”PVC</t>
  </si>
  <si>
    <t>JUNTAS TIPO DRESSER 2" ACERO</t>
  </si>
  <si>
    <t>JUNTAS  TIPO DRESSER 3" ACERO</t>
  </si>
  <si>
    <t>JUNTAS  TIPO DRESSER 4" ACERO</t>
  </si>
  <si>
    <t>JUNTAS  TIPO DRESSER 6" ACERO</t>
  </si>
  <si>
    <t>JUNTAS  TIPO DRESSER 10" ACERO</t>
  </si>
  <si>
    <t>JUNTAS  TIPO DRESSER 12" ACERO</t>
  </si>
  <si>
    <t>JUNTAS  TIPO DRESSER 20" ACERO</t>
  </si>
  <si>
    <t>JUNTAS  TIPO DRESSER 24" ACERO</t>
  </si>
  <si>
    <t>JUNTAS TIPO DRESSER Ø36"</t>
  </si>
  <si>
    <t>UNION DE DRESSER Ø3/4</t>
  </si>
  <si>
    <t>Unidad</t>
  </si>
  <si>
    <t>Contador de Colonia</t>
  </si>
  <si>
    <t>Balanza analitico/digital</t>
  </si>
  <si>
    <t xml:space="preserve">Placas Petri </t>
  </si>
  <si>
    <t>Dispensador mecánico</t>
  </si>
  <si>
    <t>Termometro Infrarojo</t>
  </si>
  <si>
    <t>DESTILADORES DE AGUA</t>
  </si>
  <si>
    <t>AUTOCLAVE</t>
  </si>
  <si>
    <t>BAÑO DE MARIA</t>
  </si>
  <si>
    <t>LAMPARA UV</t>
  </si>
  <si>
    <t>REPARACION DE EQUIPOS</t>
  </si>
  <si>
    <t>LAURYL TRYPTOSE BROTH, FRASCOS DE 500G</t>
  </si>
  <si>
    <t>EC. MEDIUM BROTH WITH MUG, FRASCOS DE 500G</t>
  </si>
  <si>
    <t>FRASCOS</t>
  </si>
  <si>
    <t>BILI VERDE BRILLANTE AL 2%, FRASCO DE 500G</t>
  </si>
  <si>
    <t>CETRIMIDE AGAR, FRASCO DE 500G</t>
  </si>
  <si>
    <t>EC.MEDIUM, FRASCOS DE 500G</t>
  </si>
  <si>
    <t xml:space="preserve"> REACTIVO PARA DETERMINAR AMONIO </t>
  </si>
  <si>
    <t xml:space="preserve">REACTIVO PARA DETERMINAR HIERRO </t>
  </si>
  <si>
    <t>REACTIVO PARA DETERMINAR NITRITO</t>
  </si>
  <si>
    <t>REACTIVO PARA DETERMINAR NITRATO</t>
  </si>
  <si>
    <t>FRASCO</t>
  </si>
  <si>
    <t xml:space="preserve">REACTIVO PARA DETERMINAR FLUORUROS </t>
  </si>
  <si>
    <t>SOLUCION BUFFER DE PH 4 FRASCO DE 500 ML, AL NIST.</t>
  </si>
  <si>
    <t>SOLUCION BUFFER DE PH 7 FRASCO DE 500 ML, AL NIST.</t>
  </si>
  <si>
    <t>SOLUCION BUFFER DE PH 10 FRASCO DE 500 ML, AL NIST.</t>
  </si>
  <si>
    <t>Cepas microbiològicas certificadas Escherichia Coli</t>
  </si>
  <si>
    <t>Cepas microbiològicas certificadas Klebsiella aerògenes</t>
  </si>
  <si>
    <t>PURPURA DE BROMOCRESOL</t>
  </si>
  <si>
    <t>Cepas microbiològicas certificadas Pseudomonas aeruginosa</t>
  </si>
  <si>
    <t>Asas bacteriològicas de 3 mm de diàmetro, niquel-cromo</t>
  </si>
  <si>
    <t>Ortotolidina 100 g</t>
  </si>
  <si>
    <t>Frasco</t>
  </si>
  <si>
    <t xml:space="preserve">REACTIVO PARA DETERMINAR SULFATO </t>
  </si>
  <si>
    <t>TIOSULFATO DE SODIO, FRASCO DE 500 G</t>
  </si>
  <si>
    <t>MATERIAL DE REFERENCIA CERTIFICADO PARA DEMANDA</t>
  </si>
  <si>
    <t>MATERIAL DE REFERENCIA CERTIFICADO PARA SOLIDOS</t>
  </si>
  <si>
    <t>PRUEBA INTERLABORATORIAL DE DEMANDA</t>
  </si>
  <si>
    <t>PRUEBA INTERLABORATORIAL DE SOLIDOS</t>
  </si>
  <si>
    <t>PRUEBA INTERLABORATORIAL DE COLIFORMES (AGUA POTABLE)</t>
  </si>
  <si>
    <t>PRUEBA INTERLABORATORIAL DE COLIFORMES (AGUA DE FUENTE)</t>
  </si>
  <si>
    <t>PRUEBA INTERLABORATORIAL DE pH</t>
  </si>
  <si>
    <t>ALCOHOL ISOPROPILICO AL 70%</t>
  </si>
  <si>
    <t>KIT DE COMPARADORES DE CLORO Y PH</t>
  </si>
  <si>
    <t>VIALES DE BAJO RANGO (3-150) MG/L PARA DQO</t>
  </si>
  <si>
    <t>VIALES DE ALTO RANGO (20-1500) MG/L PARA DQO</t>
  </si>
  <si>
    <t>TUBOS DURHAM 6 X 50 MM, PAQUETES DE 72 TUBOS</t>
  </si>
  <si>
    <t xml:space="preserve">TUBOS DE ENSAYO </t>
  </si>
  <si>
    <t>PAPEL DE ALUMINIO</t>
  </si>
  <si>
    <t>MANTENIMIENTO ACREDITACION</t>
  </si>
  <si>
    <t>TARJETA PARA IDENTIFICACION DE MUESTRAS</t>
  </si>
  <si>
    <t>BASE PARA BURETAS</t>
  </si>
  <si>
    <t>TIRILLA DE OXIDASA</t>
  </si>
  <si>
    <t>GRADILLAS DE POPIPROPILENO DE 40 PLAZAS  </t>
  </si>
  <si>
    <t>PLATE COUNT AGAR DE 500 G</t>
  </si>
  <si>
    <t>DESECANTE CON INDICADOR DE HUMEDAD</t>
  </si>
  <si>
    <t>LIBRAS</t>
  </si>
  <si>
    <t>CARBONO ORGANICO TOTAL (COT)</t>
  </si>
  <si>
    <t>JERINGUILLAS DE 3CC</t>
  </si>
  <si>
    <t>JERINGUILLAS DE 5CC</t>
  </si>
  <si>
    <t>JERINGUILLAS DE 10CC</t>
  </si>
  <si>
    <t>LANCETA PARA GLUCOMETRO</t>
  </si>
  <si>
    <t>BAJA LENGUA (100 UNIDADES)</t>
  </si>
  <si>
    <t>PAPEL DE CAMILLA</t>
  </si>
  <si>
    <t>FRASCO DE AGUA OXIGENADA</t>
  </si>
  <si>
    <t>BISTURI</t>
  </si>
  <si>
    <t>MASCARILLA PARA OXIGENO</t>
  </si>
  <si>
    <t>MASCARILLA PARA NEBULIZAR ADULTO</t>
  </si>
  <si>
    <t>TERMÓMETRO</t>
  </si>
  <si>
    <t>ESFINOMANOMETRO MANUAL</t>
  </si>
  <si>
    <t>ESPECULO DESECHABLE DE OTOSCOPIO</t>
  </si>
  <si>
    <t>ESTETOSCOPIO</t>
  </si>
  <si>
    <t>CUBRE COLCHON PARA CAMILLA</t>
  </si>
  <si>
    <t>PAQUETES ALGODÓN</t>
  </si>
  <si>
    <t>GASAS</t>
  </si>
  <si>
    <t>ZO</t>
  </si>
  <si>
    <t>IMPRESORA MULTIFUNCIONAL</t>
  </si>
  <si>
    <t>ETIQUETADORA PORTATIL</t>
  </si>
  <si>
    <t>UPS</t>
  </si>
  <si>
    <t xml:space="preserve">COMPUTADORA COMPLETA </t>
  </si>
  <si>
    <t>TABLETS</t>
  </si>
  <si>
    <t>MEMORIA RAM DDR3 8GB</t>
  </si>
  <si>
    <t>MEMORIA RAM DDR4 8 GB</t>
  </si>
  <si>
    <t>MEMORIA RAM DDR4-SDRAM 2666 MHZ 16 GB</t>
  </si>
  <si>
    <t>LICENCIA CIVIL 3D</t>
  </si>
  <si>
    <t>Sistema para administración del Sistema de Gestión</t>
  </si>
  <si>
    <t>LICENCIA DE AUTO CAD</t>
  </si>
  <si>
    <t>WATERCAD</t>
  </si>
  <si>
    <t>LICENCIA ADOBE CREATIVE CLOUD</t>
  </si>
  <si>
    <t>SEWERCAD</t>
  </si>
  <si>
    <t>SAP2000 V22</t>
  </si>
  <si>
    <t>CYPE</t>
  </si>
  <si>
    <t>LICENCIAS ARGIS</t>
  </si>
  <si>
    <t>TRITURADORA DE PAPEL</t>
  </si>
  <si>
    <t>FOLDERS 8 1/2 X 11 DE 2 DIVISIONES (PARTITION) VERDE</t>
  </si>
  <si>
    <t>TABLA DE APOYO</t>
  </si>
  <si>
    <t>LIBRETA RAYADA 8 1/2" X 11"</t>
  </si>
  <si>
    <t>LIBRETAS TIMBRADAS</t>
  </si>
  <si>
    <t>UDS.</t>
  </si>
  <si>
    <t>LIBROS RECORD DE 300 PAGINAS</t>
  </si>
  <si>
    <t>LIBROS RECORD DE 150 PAGINAS</t>
  </si>
  <si>
    <t>POST-IT GRANDE 3" X 5"</t>
  </si>
  <si>
    <t xml:space="preserve">POST-IT BANDERITA </t>
  </si>
  <si>
    <t>PENDAFLEX 8 1/2" X 11"</t>
  </si>
  <si>
    <t>PENDAFLEX 8 1/2" X 13"</t>
  </si>
  <si>
    <t>SOBRE MANILA PEQUEÑO</t>
  </si>
  <si>
    <t>SOBRE MANILA MEDIANO</t>
  </si>
  <si>
    <t>SOBRE MANILA 14'' X 17"</t>
  </si>
  <si>
    <t>SOBRE MANILA 8 1/2" X 11"</t>
  </si>
  <si>
    <t>SOBRE MANILA 8 1/2" X 13"</t>
  </si>
  <si>
    <t>SOBRES TIMBRADOS</t>
  </si>
  <si>
    <t>ACORDEON PARA ARCHIVO</t>
  </si>
  <si>
    <t>LABEL PARA ROTULACION DE CD Y DVD  LB 2034 (PAQUETES DE 200)</t>
  </si>
  <si>
    <t>PAQUETES</t>
  </si>
  <si>
    <t>FELPAS NEGRAS</t>
  </si>
  <si>
    <t>FELPAS AZULES</t>
  </si>
  <si>
    <t>MARCADORES NEGROS</t>
  </si>
  <si>
    <t>MARCADORES AZUL</t>
  </si>
  <si>
    <t>MARCADORES ROJO</t>
  </si>
  <si>
    <t>MARCADORES PARA PIZARRA NEGRO</t>
  </si>
  <si>
    <t>RESALTADORES ROSADO</t>
  </si>
  <si>
    <t>RESALTADORES AMARILLO</t>
  </si>
  <si>
    <t>RESALTADORES MAMEY</t>
  </si>
  <si>
    <t>RESALTADORES AZULES</t>
  </si>
  <si>
    <t>RESALTADORES VERDES</t>
  </si>
  <si>
    <t>DISPENSADOR DE CINTA ADHESIVA</t>
  </si>
  <si>
    <t>PERFORADORA PARA TARJETA DE INSPECCION DE EXTINTORES</t>
  </si>
  <si>
    <t>BANDITA DE GOMA</t>
  </si>
  <si>
    <t>GANCHO PARA FOLDERS</t>
  </si>
  <si>
    <t>GRAPAS STANDARS</t>
  </si>
  <si>
    <t>GOMAS DE BORRAR</t>
  </si>
  <si>
    <t>TIJERAS DE OFICINA</t>
  </si>
  <si>
    <t>CERA PARA CONTAR</t>
  </si>
  <si>
    <t>CARPETAS DE 2"</t>
  </si>
  <si>
    <t>CARPETAS DE 1"</t>
  </si>
  <si>
    <t>CARPETA EN PASTA, CON TORNILLO (9*15")</t>
  </si>
  <si>
    <t>CHINCHETAS</t>
  </si>
  <si>
    <t>CLIPS GRANDES</t>
  </si>
  <si>
    <t>CLIP PEQUEÑOS</t>
  </si>
  <si>
    <t>CLIPS DE BILLETEROS PEQUEÑOS.</t>
  </si>
  <si>
    <t>SEPARADORES DE CARPETA</t>
  </si>
  <si>
    <t>SACA GRAPAS</t>
  </si>
  <si>
    <t>SACAPUNTAS</t>
  </si>
  <si>
    <t>TINTA AZUL PARA ALMOHADILLAS</t>
  </si>
  <si>
    <t>TINTA ROJA PARA SELLOS</t>
  </si>
  <si>
    <t>ALMOHADILLA PARA SELLOS</t>
  </si>
  <si>
    <t>BORRADOR PARA PIZARRA BLANCA</t>
  </si>
  <si>
    <t>CD EN BLANCO</t>
  </si>
  <si>
    <t>PARES</t>
  </si>
  <si>
    <t>GUANTES DE NITRILO PARA LABORATORIO</t>
  </si>
  <si>
    <t>GUANTES DE GOMA, TAMAÑO MEDIUM (M)</t>
  </si>
  <si>
    <t xml:space="preserve">BOTIQUIN INDUSTRIAL </t>
  </si>
  <si>
    <t>4712 - Equipo de aseo</t>
  </si>
  <si>
    <t>CEPILLOS PLASTICOS</t>
  </si>
  <si>
    <t>RECOGEDOR DE BASURA</t>
  </si>
  <si>
    <t>ESCOBA PLASTICA CON SU PALO</t>
  </si>
  <si>
    <t>ESCOBILLONES DE PLASTICO</t>
  </si>
  <si>
    <t>ESCOBILLA LIMPIA BAÑOS</t>
  </si>
  <si>
    <t>BOMBA DESTAPA CAÑOS</t>
  </si>
  <si>
    <t>SWAPERS DE ALGODON NO. 20 C/PALO</t>
  </si>
  <si>
    <t>ESCURRIDOR DE GOMA (SACA AGUA)</t>
  </si>
  <si>
    <t>AMBIENTADORES</t>
  </si>
  <si>
    <t>ATOMIZADORES</t>
  </si>
  <si>
    <t xml:space="preserve">BRILLO VERDE </t>
  </si>
  <si>
    <t xml:space="preserve">CLORO  </t>
  </si>
  <si>
    <t>DETERGENTE LIQUIDO (REMOVEDOR DE CEMENTO Y MANCHAS DE OXIDO)</t>
  </si>
  <si>
    <t>GALON</t>
  </si>
  <si>
    <t>JABON LIQUIDO</t>
  </si>
  <si>
    <t>JABON LIQUIDO PARA LAS MANOS</t>
  </si>
  <si>
    <t>BOLSA DE JABON LIQUIDO ADAPTABLE AL DISPENSADOR DE 1,000 ML</t>
  </si>
  <si>
    <t>BOLSA DE GEL ANTI BACTERIAL ADAPTABLE AL DISPENSADOR DE 1,000.ML</t>
  </si>
  <si>
    <t>GEL ANTIBACTERIAL</t>
  </si>
  <si>
    <t>DETERGENTE EN POLVO</t>
  </si>
  <si>
    <t>SACOS</t>
  </si>
  <si>
    <t>DESINFECTANTE</t>
  </si>
  <si>
    <t>LIMPIA CRISTALES</t>
  </si>
  <si>
    <t>PAGUETE</t>
  </si>
  <si>
    <t>FUNDA DE BASURA DE 55 GALONES (FARDO 100 UDS)</t>
  </si>
  <si>
    <t xml:space="preserve">LIMPIADOR DE CRISTALES CON ESPONJA </t>
  </si>
  <si>
    <t>CLORADORES COMPLETO PARA LOS ACUEDUCTOS DETALLADOS ABAJO,  DE RANGO 0-25, 0-50, 0-100 Y A 500,  DIRECTO Y POR SOLUCION Ó AL VACIO).</t>
  </si>
  <si>
    <t>CAFÉ</t>
  </si>
  <si>
    <t>5100- Medicamentos y productos farmacéuticos</t>
  </si>
  <si>
    <t>CAPTROPIL 50MG (COMPRIMIDOS)</t>
  </si>
  <si>
    <t>DEXAMETAZONA 4 Ml/1 ml</t>
  </si>
  <si>
    <t>NEVERA 20´</t>
  </si>
  <si>
    <t>BEBEDERO</t>
  </si>
  <si>
    <t>MICROONDAS</t>
  </si>
  <si>
    <t>POLOSHIRT</t>
  </si>
  <si>
    <t>TOALLA DE MANO, PROMOCIONAL</t>
  </si>
  <si>
    <t>TSHIRT PROMOCIONAL</t>
  </si>
  <si>
    <t>GORRA</t>
  </si>
  <si>
    <t>CHALECO EN DRILL CON EL LOGO DEL INAPA</t>
  </si>
  <si>
    <t>BANDERA INAPA  EXTERIOR</t>
  </si>
  <si>
    <t>TARJETAS DE PRESENTACION</t>
  </si>
  <si>
    <t>BANNER/STICKER/PROMOCION</t>
  </si>
  <si>
    <t>ARTICULOS PROMOCIONALES (PARAGUAS LOGO INAPA)</t>
  </si>
  <si>
    <t>ARTICULOS PROMOCIONALES (CHUPI CON LOGO INAPA)</t>
  </si>
  <si>
    <t xml:space="preserve">ARTICULOS PROMOCIONALES (BULTO AZUL CON LOGO) </t>
  </si>
  <si>
    <t>ARTICULOS PROMOCIONALES (LAPICERO CON LOGO INAPA)</t>
  </si>
  <si>
    <t>PINS METALICO CON LOGO DE INAPA</t>
  </si>
  <si>
    <t>LOGOS GRANDES IMPRESOS</t>
  </si>
  <si>
    <t>FUNDAS DE REGALO CON LOGO INAPA</t>
  </si>
  <si>
    <t>ETIQUETAS ADHESIVAS LOGO INAPA</t>
  </si>
  <si>
    <t xml:space="preserve">Bajante informativo </t>
  </si>
  <si>
    <t>Camas Sandwich</t>
  </si>
  <si>
    <t>SOFA EJECUTIVO 2 ASIENTOS</t>
  </si>
  <si>
    <t>SILLA PLASTICA</t>
  </si>
  <si>
    <t>PORTA SACO</t>
  </si>
  <si>
    <t>RODAJE</t>
  </si>
  <si>
    <t>KM</t>
  </si>
  <si>
    <t>TRANSPORTE</t>
  </si>
  <si>
    <t>SERVICIO DE GRUA Y TRANSPORTE</t>
  </si>
  <si>
    <t>HORAS</t>
  </si>
  <si>
    <t>SERVICIO DE EXCAVADORA</t>
  </si>
  <si>
    <t>7811 - Transporte de Pasajeros</t>
  </si>
  <si>
    <t>8010 - SERVICIOS ASESORÍA DE GESTIÓN</t>
  </si>
  <si>
    <t>HONORARIOS PROFESIONALES SERVICIO DE NOTARIO</t>
  </si>
  <si>
    <t>Publicidad impresa (OEG)</t>
  </si>
  <si>
    <t>Publicidad en afiches (OEG)</t>
  </si>
  <si>
    <t>Publicidad en periódicos</t>
  </si>
  <si>
    <t xml:space="preserve">PEAJE </t>
  </si>
  <si>
    <t>EVENTOS GENERALES Y FESTIVIDADES</t>
  </si>
  <si>
    <t>Almuerzos preenpacados Premium</t>
  </si>
  <si>
    <t>Desayuno  Premium</t>
  </si>
  <si>
    <t>Refrigerio preenpacado premium</t>
  </si>
  <si>
    <t>Almuerzo Tipo Buffet Premium</t>
  </si>
  <si>
    <t>Almuerzos preenpacados</t>
  </si>
  <si>
    <t>Refrigerios pre enpacados</t>
  </si>
  <si>
    <t>31152002 - Alambre de Puas</t>
  </si>
  <si>
    <t>CANDADO DE 51MM, GANCHO DE ACERO ENDURECIDO RANURADE LLAVE CUBIERTA, DOBLE BLOQUEO CON ESFERA, PARA USO DE EXTERIORES</t>
  </si>
  <si>
    <t>WELLINGTON ARNAUD</t>
  </si>
  <si>
    <t>Director Ejecutivo</t>
  </si>
  <si>
    <t>________________________</t>
  </si>
  <si>
    <t>Quimicos</t>
  </si>
  <si>
    <t>4320 - Componentes para tecnología de la información, difusión o telecomunicaciones</t>
  </si>
  <si>
    <t>3210 - Circuitos impresos</t>
  </si>
  <si>
    <t>3210 - Circuitos impresos, Circuitos integrados y micro ensamblajes</t>
  </si>
  <si>
    <t>Total de Obras</t>
  </si>
  <si>
    <t>Total Sustancias Quimicas</t>
  </si>
  <si>
    <t>Total sin obras</t>
  </si>
  <si>
    <t>Tope Presupuestario</t>
  </si>
  <si>
    <t>Diferencia</t>
  </si>
  <si>
    <t>Restado a Operaciones</t>
  </si>
  <si>
    <t xml:space="preserve">Director Ejecutivo </t>
  </si>
  <si>
    <t>__________________________________</t>
  </si>
  <si>
    <t xml:space="preserve">5611 - Muebles Comerciales e Industriales </t>
  </si>
  <si>
    <t>8111 - Servicios Informáticos</t>
  </si>
  <si>
    <t xml:space="preserve">PALOS PARA PICO </t>
  </si>
  <si>
    <t>SULFATO DE ALUMINIO EN FUNDAS DE 25 O 50KG</t>
  </si>
  <si>
    <t>SAL PARA ABLANDADORES, SACOS DE 40 LB</t>
  </si>
  <si>
    <t>FUNDA DE BASURA PARA SAFACON 24*30 (FARDO 15 UDS)</t>
  </si>
  <si>
    <t>INSTITUTO NACIONAL DE AGUAS POTABLES Y ALCANTARILLADOS</t>
  </si>
  <si>
    <t>(INAPA)</t>
  </si>
  <si>
    <t>CAJAS PLASTICAS PARA ALMACENAR</t>
  </si>
  <si>
    <t>MALLAS DE SEGURIDAD CONTRA PALOMA, SUMINISTRO E INSTALACION</t>
  </si>
  <si>
    <t>3020 - Estructuras prefabricadas</t>
  </si>
  <si>
    <t>AIRE ACONDICIONADO 24,000 BTU</t>
  </si>
  <si>
    <t>AIRE ACONDICIONADO 18,000 INVERTER</t>
  </si>
  <si>
    <t>AIRE ACONDICIONADO 12,000 BTU</t>
  </si>
  <si>
    <t>AIRE ACONDICIONADO  60,000 BTU INVERTER</t>
  </si>
  <si>
    <t>AIRE ACONTICIONADO  48,000 BTU INVERTER</t>
  </si>
  <si>
    <t>AIRE ACONTICIONADO  36,000 BTU INVERTER</t>
  </si>
  <si>
    <t xml:space="preserve">EXTRACTORES DE AIRES INDUSTRIALES (8uds), SUMINISTRO E INSTALACION </t>
  </si>
  <si>
    <t>4213 - Telas y vestidos medicos</t>
  </si>
  <si>
    <t>Guantes /  cajas de 100 unidades</t>
  </si>
  <si>
    <t>Gorros desechables</t>
  </si>
  <si>
    <t>4322 - Equipos o plataformas y accesorios de redes multimedia o de voz y datos</t>
  </si>
  <si>
    <t>RADIO ENLACE PUNTO A PUNTO</t>
  </si>
  <si>
    <t>SWITCH HIKVISION POE GIGABIT DE 8 CH</t>
  </si>
  <si>
    <t>SWITCH HIKVISION POE GIGABIT DE 16 CH</t>
  </si>
  <si>
    <t>FACE PLATE DE 2 SALIDA</t>
  </si>
  <si>
    <t>FACE PLATE DE 1 SALIDA</t>
  </si>
  <si>
    <t>JACK CAT6 STP</t>
  </si>
  <si>
    <t>JACK HEMBRA CAT6</t>
  </si>
  <si>
    <t>NVR de 16 canales</t>
  </si>
  <si>
    <t>NVR de 8 canales</t>
  </si>
  <si>
    <t>NVR de 32 canales</t>
  </si>
  <si>
    <t>CERTIFICADORA DE CABLEADO ESTRUCTURADO IP</t>
  </si>
  <si>
    <t>461015 - Armas de fuego</t>
  </si>
  <si>
    <t>Escopeta</t>
  </si>
  <si>
    <t>46101601- Municiones de defensa u orden publico</t>
  </si>
  <si>
    <t>Column20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</si>
  <si>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</si>
  <si>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</si>
  <si>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</si>
  <si>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</si>
  <si>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</si>
  <si>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</si>
  <si>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</si>
  <si>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</si>
  <si>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</si>
  <si>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</si>
  <si>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</si>
  <si>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</si>
  <si>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</si>
  <si>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</si>
  <si>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</si>
  <si>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</si>
  <si>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</si>
  <si>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</si>
  <si>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</si>
  <si>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</si>
  <si>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</si>
  <si>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</si>
  <si>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</si>
  <si>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</si>
  <si>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</si>
  <si>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</si>
  <si>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</si>
  <si>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</si>
  <si>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</si>
  <si>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</si>
  <si>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</si>
  <si>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</si>
  <si>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</si>
  <si>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</si>
  <si>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</si>
  <si>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</si>
  <si>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</si>
  <si>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</si>
  <si>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</si>
  <si>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</si>
  <si>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</si>
  <si>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</si>
  <si>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</si>
  <si>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</si>
  <si>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</si>
  <si>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</si>
  <si>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</si>
  <si>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</si>
  <si>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</si>
  <si>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</si>
  <si>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</si>
  <si>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</si>
  <si>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</si>
  <si>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</si>
  <si>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</si>
  <si>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</si>
  <si>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</si>
  <si>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</si>
  <si>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</si>
  <si>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</si>
  <si>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</si>
  <si>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</si>
  <si>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</si>
  <si>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</si>
  <si>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</si>
  <si>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</si>
  <si>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</si>
  <si>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</si>
  <si>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</si>
  <si>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</si>
  <si>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</si>
  <si>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</si>
  <si>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</si>
  <si>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</si>
  <si>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</si>
  <si>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</si>
  <si>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</si>
  <si>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</si>
  <si>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</si>
  <si>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</si>
  <si>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</si>
  <si>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</si>
  <si>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</si>
  <si>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</si>
  <si>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</si>
  <si>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</si>
  <si>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</si>
  <si>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</si>
  <si>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</si>
  <si>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</si>
  <si>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</si>
  <si>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</si>
  <si>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</si>
  <si>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</si>
  <si>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</si>
  <si>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</si>
  <si>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</si>
  <si>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</si>
  <si>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</si>
  <si>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</si>
  <si>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</si>
  <si>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</si>
  <si>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</si>
  <si>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</si>
  <si>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</si>
  <si>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</si>
  <si>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</si>
  <si>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</si>
  <si>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</si>
  <si>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</si>
  <si>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</si>
  <si>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</si>
  <si>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</si>
  <si>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</si>
  <si>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</si>
  <si>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</si>
  <si>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</si>
  <si>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</si>
  <si>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</si>
  <si>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</si>
  <si>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</si>
  <si>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</si>
  <si>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</si>
  <si>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</si>
  <si>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</si>
  <si>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</si>
  <si>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</si>
  <si>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</si>
  <si>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</si>
  <si>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</si>
  <si>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</si>
  <si>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</si>
  <si>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</si>
  <si>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</si>
  <si>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</si>
  <si>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</si>
  <si>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</si>
  <si>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</si>
  <si>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</si>
  <si>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</si>
  <si>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</si>
  <si>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</si>
  <si>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</si>
  <si>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</si>
  <si>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</si>
  <si>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</si>
  <si>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</si>
  <si>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</si>
  <si>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</si>
  <si>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</si>
  <si>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</si>
  <si>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</si>
  <si>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</si>
  <si>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</si>
  <si>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</si>
  <si>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</si>
  <si>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</si>
  <si>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</si>
  <si>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</si>
  <si>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</si>
  <si>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</si>
  <si>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</si>
  <si>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</si>
  <si>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</si>
  <si>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</si>
  <si>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</si>
  <si>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</si>
  <si>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</si>
  <si>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</si>
  <si>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</si>
  <si>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</si>
  <si>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</si>
  <si>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</si>
  <si>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</si>
  <si>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</si>
  <si>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</si>
  <si>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</si>
  <si>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</si>
  <si>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</si>
  <si>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</si>
  <si>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</si>
  <si>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</si>
  <si>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</si>
  <si>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</si>
  <si>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</si>
  <si>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</si>
  <si>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</si>
  <si>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</si>
  <si>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</si>
  <si>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</si>
  <si>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</si>
  <si>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</si>
  <si>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</si>
  <si>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</si>
  <si>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</si>
  <si>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</si>
  <si>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</si>
  <si>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</si>
  <si>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</si>
  <si>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</si>
  <si>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</si>
  <si>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</si>
  <si>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</si>
  <si>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</si>
  <si>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</si>
  <si>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</si>
  <si>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</si>
  <si>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</si>
  <si>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</si>
  <si>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</si>
  <si>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</si>
  <si>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</si>
  <si>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</si>
  <si>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</si>
  <si>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</si>
  <si>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</si>
  <si>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</si>
  <si>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</si>
  <si>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</si>
  <si>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</si>
  <si>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</si>
  <si>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</si>
  <si>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</si>
  <si>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</si>
  <si>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</si>
  <si>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</si>
  <si>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</si>
  <si>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</si>
  <si>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</si>
  <si>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</si>
  <si>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</si>
  <si>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</si>
  <si>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</si>
  <si>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</si>
  <si>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</si>
  <si>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</si>
  <si>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</si>
  <si>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</si>
  <si>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</si>
  <si>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</si>
  <si>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</si>
  <si>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</si>
  <si>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</si>
  <si>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</si>
  <si>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</si>
  <si>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</si>
  <si>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</si>
  <si>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</si>
  <si>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</si>
  <si>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</si>
  <si>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</si>
  <si>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</si>
  <si>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</si>
  <si>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</si>
  <si>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</si>
  <si>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</si>
  <si>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</si>
  <si>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</si>
  <si>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</si>
  <si>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</si>
  <si>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</si>
  <si>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</si>
  <si>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</si>
  <si>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</si>
  <si>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</si>
  <si>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</si>
  <si>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</si>
  <si>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</si>
  <si>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</si>
  <si>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</si>
  <si>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</si>
  <si>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</si>
  <si>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</si>
  <si>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</si>
  <si>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</si>
  <si>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</si>
  <si>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</si>
  <si>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</si>
  <si>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</si>
  <si>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</si>
  <si>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</si>
  <si>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</si>
  <si>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</si>
  <si>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</si>
  <si>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</si>
  <si>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</si>
  <si>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</si>
  <si>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</si>
  <si>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</si>
  <si>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</si>
  <si>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</si>
  <si>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</si>
  <si>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</si>
  <si>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</si>
  <si>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</si>
  <si>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</si>
  <si>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</si>
  <si>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</si>
  <si>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</si>
  <si>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</si>
  <si>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</si>
  <si>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</si>
  <si>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</si>
  <si>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</si>
  <si>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</si>
  <si>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</si>
  <si>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</si>
  <si>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</si>
  <si>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</si>
  <si>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</si>
  <si>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</si>
  <si>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</si>
  <si>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</si>
  <si>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</si>
  <si>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</si>
  <si>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</si>
  <si>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</si>
  <si>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</si>
  <si>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</si>
  <si>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</si>
  <si>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</si>
  <si>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</si>
  <si>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</si>
  <si>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</si>
  <si>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</si>
  <si>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</si>
  <si>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</si>
  <si>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</si>
  <si>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</si>
  <si>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</si>
  <si>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</si>
  <si>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</si>
  <si>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</si>
  <si>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</si>
  <si>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</si>
  <si>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</si>
  <si>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</si>
  <si>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</si>
  <si>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</si>
  <si>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</si>
  <si>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</si>
  <si>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</si>
  <si>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</si>
  <si>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</si>
  <si>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</si>
  <si>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</si>
  <si>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</si>
  <si>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</si>
  <si>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</si>
  <si>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</si>
  <si>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</si>
  <si>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</si>
  <si>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</si>
  <si>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</si>
  <si>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</si>
  <si>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</si>
  <si>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</si>
  <si>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</si>
  <si>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</si>
  <si>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</si>
  <si>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</si>
  <si>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</si>
  <si>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</si>
  <si>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</si>
  <si>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</si>
  <si>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</si>
  <si>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</si>
  <si>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</si>
  <si>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</si>
  <si>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</si>
  <si>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</si>
  <si>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</si>
  <si>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</si>
  <si>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</si>
  <si>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</si>
  <si>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</si>
  <si>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</si>
  <si>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</si>
  <si>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</si>
  <si>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</si>
  <si>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</si>
  <si>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</si>
  <si>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</si>
  <si>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</si>
  <si>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</si>
  <si>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</si>
  <si>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</si>
  <si>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</si>
  <si>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</si>
  <si>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</si>
  <si>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</si>
  <si>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</si>
  <si>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</si>
  <si>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</si>
  <si>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</si>
  <si>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</si>
  <si>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</si>
  <si>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</si>
  <si>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</si>
  <si>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</si>
  <si>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</si>
  <si>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</si>
  <si>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</si>
  <si>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</si>
  <si>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</si>
  <si>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</si>
  <si>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</si>
  <si>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</si>
  <si>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</si>
  <si>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</si>
  <si>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</si>
  <si>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</si>
  <si>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</si>
  <si>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</si>
  <si>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</si>
  <si>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</si>
  <si>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</si>
  <si>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</si>
  <si>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</si>
  <si>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</si>
  <si>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</si>
  <si>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</si>
  <si>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</si>
  <si>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</si>
  <si>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</si>
  <si>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</si>
  <si>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</si>
  <si>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</si>
  <si>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</si>
  <si>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</si>
  <si>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</si>
  <si>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</si>
  <si>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</si>
  <si>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</si>
  <si>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</si>
  <si>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</si>
  <si>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</si>
  <si>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</si>
  <si>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</si>
  <si>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</si>
  <si>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</si>
  <si>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</si>
  <si>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</si>
  <si>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</si>
  <si>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</si>
  <si>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</si>
  <si>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</si>
  <si>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</si>
  <si>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</si>
  <si>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</si>
  <si>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</si>
  <si>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</si>
  <si>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</si>
  <si>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</si>
  <si>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</si>
  <si>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</si>
  <si>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</si>
  <si>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</si>
  <si>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</si>
  <si>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</si>
  <si>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</si>
  <si>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</si>
  <si>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</si>
  <si>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</si>
  <si>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</si>
  <si>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</si>
  <si>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</si>
  <si>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</si>
  <si>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</si>
  <si>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</si>
  <si>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</si>
  <si>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</si>
  <si>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</si>
  <si>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</si>
  <si>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</si>
  <si>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</si>
  <si>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</si>
  <si>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</si>
  <si>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</si>
  <si>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</si>
  <si>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</si>
  <si>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</si>
  <si>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</si>
  <si>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</si>
  <si>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</si>
  <si>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</si>
  <si>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</si>
  <si>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</si>
  <si>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</si>
  <si>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</si>
  <si>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</si>
  <si>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</si>
  <si>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</si>
  <si>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</si>
  <si>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</si>
  <si>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</si>
  <si>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</si>
  <si>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</si>
  <si>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</si>
  <si>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</si>
  <si>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</si>
  <si>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</si>
  <si>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</si>
  <si>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</si>
  <si>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</si>
  <si>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</si>
  <si>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</si>
  <si>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</si>
  <si>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</si>
  <si>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</si>
  <si>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</si>
  <si>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</si>
  <si>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</si>
  <si>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</si>
  <si>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</si>
  <si>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</si>
  <si>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</si>
  <si>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</si>
  <si>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</si>
  <si>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</si>
  <si>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</si>
  <si>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</si>
  <si>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</si>
  <si>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</si>
  <si>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</si>
  <si>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</si>
  <si>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</si>
  <si>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</si>
  <si>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</si>
  <si>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</si>
  <si>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</si>
  <si>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</si>
  <si>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</si>
  <si>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</si>
  <si>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</si>
  <si>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</si>
  <si>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</si>
  <si>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</si>
  <si>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</si>
  <si>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</si>
  <si>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</si>
  <si>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</si>
  <si>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</si>
  <si>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</si>
  <si>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</si>
  <si>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</si>
  <si>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</si>
  <si>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</si>
  <si>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</si>
  <si>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</si>
  <si>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</si>
  <si>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</si>
  <si>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</si>
  <si>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</si>
  <si>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</si>
  <si>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</si>
  <si>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</si>
  <si>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</si>
  <si>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</si>
  <si>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</si>
  <si>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</si>
  <si>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</si>
  <si>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</si>
  <si>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</si>
  <si>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</si>
  <si>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</si>
  <si>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</si>
  <si>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</si>
  <si>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</si>
  <si>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</si>
  <si>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</si>
  <si>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</si>
  <si>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</si>
  <si>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</si>
  <si>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</si>
  <si>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</si>
  <si>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</si>
  <si>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</si>
  <si>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</si>
  <si>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</si>
  <si>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</si>
  <si>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</si>
  <si>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</si>
  <si>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</si>
  <si>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</si>
  <si>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</si>
  <si>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</si>
  <si>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</si>
  <si>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</si>
  <si>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</si>
  <si>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</si>
  <si>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</si>
  <si>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</si>
  <si>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</si>
  <si>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</si>
  <si>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</si>
  <si>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</si>
  <si>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</si>
  <si>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</si>
  <si>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</si>
  <si>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</si>
  <si>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</si>
  <si>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</si>
  <si>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</si>
  <si>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</si>
  <si>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</si>
  <si>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</si>
  <si>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</si>
  <si>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</si>
  <si>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</si>
  <si>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</si>
  <si>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</si>
  <si>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</si>
  <si>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</si>
  <si>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</si>
  <si>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</si>
  <si>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</si>
  <si>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</si>
  <si>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</si>
  <si>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</si>
  <si>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</si>
  <si>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</si>
  <si>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</si>
  <si>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</si>
  <si>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</si>
  <si>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</si>
  <si>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</si>
  <si>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</si>
  <si>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</si>
  <si>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</si>
  <si>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</si>
  <si>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</si>
  <si>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</si>
  <si>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</si>
  <si>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</si>
  <si>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</si>
  <si>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</si>
  <si>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</si>
  <si>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</si>
  <si>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</si>
  <si>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</si>
  <si>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</si>
  <si>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</si>
  <si>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</si>
  <si>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</si>
  <si>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</si>
  <si>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</si>
  <si>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</si>
  <si>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</si>
  <si>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</si>
  <si>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</si>
  <si>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</si>
  <si>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</si>
  <si>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</si>
  <si>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</si>
  <si>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</si>
  <si>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</si>
  <si>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</si>
  <si>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</si>
  <si>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</si>
  <si>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</si>
  <si>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</si>
  <si>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</si>
  <si>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</si>
  <si>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</si>
  <si>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</si>
  <si>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</si>
  <si>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</si>
  <si>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</si>
  <si>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</si>
  <si>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</si>
  <si>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</si>
  <si>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</si>
  <si>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</si>
  <si>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</si>
  <si>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</si>
  <si>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</si>
  <si>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</si>
  <si>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</si>
  <si>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</si>
  <si>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</si>
  <si>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</si>
  <si>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</si>
  <si>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</si>
  <si>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</si>
  <si>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</si>
  <si>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</si>
  <si>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</si>
  <si>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</si>
  <si>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</si>
  <si>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</si>
  <si>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</si>
  <si>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</si>
  <si>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</si>
  <si>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</si>
  <si>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</si>
  <si>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</si>
  <si>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</si>
  <si>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</si>
  <si>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</si>
  <si>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</si>
  <si>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</si>
  <si>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</si>
  <si>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</si>
  <si>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</si>
  <si>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</si>
  <si>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</si>
  <si>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</si>
  <si>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</si>
  <si>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</si>
  <si>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</si>
  <si>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</si>
  <si>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</si>
  <si>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</si>
  <si>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</si>
  <si>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</si>
  <si>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</si>
  <si>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</si>
  <si>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</si>
  <si>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</si>
  <si>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</si>
  <si>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</si>
  <si>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</si>
  <si>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</si>
  <si>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</si>
  <si>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</si>
  <si>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</si>
  <si>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</si>
  <si>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</si>
  <si>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</si>
  <si>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</si>
  <si>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</si>
  <si>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</si>
  <si>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</si>
  <si>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</si>
  <si>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</si>
  <si>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</si>
  <si>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</si>
  <si>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</si>
  <si>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</si>
  <si>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</si>
  <si>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</si>
  <si>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</si>
  <si>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</si>
  <si>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</si>
  <si>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</si>
  <si>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</si>
  <si>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</si>
  <si>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</si>
  <si>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</si>
  <si>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</si>
  <si>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</si>
  <si>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</si>
  <si>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</si>
  <si>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</si>
  <si>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</si>
  <si>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</si>
  <si>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</si>
  <si>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</si>
  <si>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</si>
  <si>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</si>
  <si>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</si>
  <si>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</si>
  <si>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</si>
  <si>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</si>
  <si>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</si>
  <si>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</si>
  <si>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</si>
  <si>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</si>
  <si>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</si>
  <si>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</si>
  <si>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</si>
  <si>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</si>
  <si>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</si>
  <si>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</si>
  <si>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</si>
  <si>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</si>
  <si>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</si>
  <si>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</si>
  <si>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</si>
  <si>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</si>
  <si>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</si>
  <si>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</si>
  <si>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</si>
  <si>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</si>
  <si>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</si>
  <si>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</si>
  <si>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</si>
  <si>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</si>
  <si>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</si>
  <si>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</si>
  <si>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</si>
  <si>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</si>
  <si>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</si>
  <si>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</si>
  <si>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</si>
  <si>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</si>
  <si>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</si>
  <si>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</si>
  <si>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</si>
  <si>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</si>
  <si>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</si>
  <si>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</si>
  <si>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</si>
  <si>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</si>
  <si>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</si>
  <si>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</si>
  <si>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</si>
  <si>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</si>
  <si>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</si>
  <si>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</si>
  <si>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</si>
  <si>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</si>
  <si>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</si>
  <si>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</si>
  <si>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</si>
  <si>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</si>
  <si>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</si>
  <si>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</si>
  <si>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</si>
  <si>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</si>
  <si>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</si>
  <si>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</si>
  <si>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</si>
  <si>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</si>
  <si>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</si>
  <si>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</si>
  <si>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</si>
  <si>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</si>
  <si>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</si>
  <si>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</si>
  <si>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</si>
  <si>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</si>
  <si>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</si>
  <si>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</si>
  <si>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</si>
  <si>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</si>
  <si>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</si>
  <si>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</si>
  <si>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</si>
  <si>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</si>
  <si>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</si>
  <si>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</si>
  <si>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</si>
  <si>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</si>
  <si>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</si>
  <si>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</si>
  <si>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</si>
  <si>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</si>
  <si>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</si>
  <si>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</si>
  <si>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</si>
  <si>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</si>
  <si>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</si>
  <si>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</si>
  <si>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</si>
  <si>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</si>
  <si>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</si>
  <si>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</si>
  <si>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</si>
  <si>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</si>
  <si>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</si>
  <si>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</si>
  <si>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</si>
  <si>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</si>
  <si>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</si>
  <si>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</si>
  <si>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</si>
  <si>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</si>
  <si>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</si>
  <si>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</si>
  <si>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</si>
  <si>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</si>
  <si>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</si>
  <si>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</si>
  <si>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</si>
  <si>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</si>
  <si>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</si>
  <si>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</si>
  <si>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</si>
  <si>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</si>
  <si>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</si>
  <si>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</si>
  <si>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</si>
  <si>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</si>
  <si>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</si>
  <si>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</si>
  <si>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</si>
  <si>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</si>
  <si>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</si>
  <si>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</si>
  <si>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</si>
  <si>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</si>
  <si>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</si>
  <si>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</si>
  <si>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</si>
  <si>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</si>
  <si>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</si>
  <si>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</si>
  <si>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</si>
  <si>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</si>
  <si>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</si>
  <si>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</si>
  <si>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</si>
  <si>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</si>
  <si>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</si>
  <si>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</si>
  <si>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</si>
  <si>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</si>
  <si>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</si>
  <si>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</si>
  <si>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</si>
  <si>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</si>
  <si>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</si>
  <si>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</si>
  <si>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</si>
  <si>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</si>
  <si>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</si>
  <si>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</si>
  <si>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</si>
  <si>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</si>
  <si>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</si>
  <si>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</si>
  <si>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</si>
  <si>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</si>
  <si>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</si>
  <si>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</si>
  <si>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</si>
  <si>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</si>
  <si>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</si>
  <si>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</si>
  <si>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</si>
  <si>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</si>
  <si>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</si>
  <si>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</si>
  <si>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</si>
  <si>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</si>
  <si>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</si>
  <si>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</si>
  <si>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</si>
  <si>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</si>
  <si>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</si>
  <si>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</si>
  <si>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</si>
  <si>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</si>
  <si>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</si>
  <si>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</si>
  <si>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</si>
  <si>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</si>
  <si>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</si>
  <si>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</si>
  <si>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</si>
  <si>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</si>
  <si>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</si>
  <si>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</si>
  <si>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</si>
  <si>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</si>
  <si>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</si>
  <si>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</si>
  <si>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</si>
  <si>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</si>
  <si>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</si>
  <si>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</si>
  <si>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</si>
  <si>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</si>
  <si>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</si>
  <si>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</si>
  <si>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</si>
  <si>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</si>
  <si>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</si>
  <si>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</si>
  <si>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</si>
  <si>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</si>
  <si>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</si>
  <si>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</si>
  <si>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</si>
  <si>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</si>
  <si>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</si>
  <si>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</si>
  <si>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</si>
  <si>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</si>
  <si>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</si>
  <si>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</si>
  <si>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</si>
  <si>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</si>
  <si>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</si>
  <si>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</si>
  <si>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</si>
  <si>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</si>
  <si>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</si>
  <si>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</si>
  <si>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</si>
  <si>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</si>
  <si>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</si>
  <si>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</si>
  <si>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</si>
  <si>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</si>
  <si>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</si>
  <si>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</si>
  <si>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</si>
  <si>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</si>
  <si>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</si>
  <si>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</si>
  <si>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</si>
  <si>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</si>
  <si>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</si>
  <si>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</si>
  <si>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</si>
  <si>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</si>
  <si>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</si>
  <si>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</si>
  <si>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</si>
  <si>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</si>
  <si>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</si>
  <si>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</si>
  <si>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</si>
  <si>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</si>
  <si>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</si>
  <si>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</si>
  <si>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</si>
  <si>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</si>
  <si>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</si>
  <si>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</si>
  <si>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</si>
  <si>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</si>
  <si>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</si>
  <si>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</si>
  <si>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</si>
  <si>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</si>
  <si>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</si>
  <si>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</si>
  <si>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</si>
  <si>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</si>
  <si>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</si>
  <si>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</si>
  <si>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</si>
  <si>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</si>
  <si>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</si>
  <si>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</si>
  <si>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</si>
  <si>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</si>
  <si>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</si>
  <si>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</si>
  <si>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</si>
  <si>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</si>
  <si>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</si>
  <si>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</si>
  <si>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</si>
  <si>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</si>
  <si>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</si>
  <si>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</si>
  <si>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</si>
  <si>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</si>
  <si>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</si>
  <si>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</si>
  <si>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</si>
  <si>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</si>
  <si>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</si>
  <si>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</si>
  <si>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</si>
  <si>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</si>
  <si>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</si>
  <si>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</si>
  <si>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</si>
  <si>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</si>
  <si>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</si>
  <si>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</si>
  <si>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</si>
  <si>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</si>
  <si>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</si>
  <si>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</si>
  <si>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</si>
  <si>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</si>
  <si>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</si>
  <si>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</si>
  <si>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</si>
  <si>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</si>
  <si>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</si>
  <si>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</si>
  <si>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</si>
  <si>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</si>
  <si>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</si>
  <si>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</si>
  <si>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</si>
  <si>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</si>
  <si>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</si>
  <si>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</si>
  <si>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</si>
  <si>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</si>
  <si>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</si>
  <si>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</si>
  <si>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</si>
  <si>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</si>
  <si>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</si>
  <si>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</si>
  <si>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</si>
  <si>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</si>
  <si>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</si>
  <si>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</si>
  <si>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</si>
  <si>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</si>
  <si>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</si>
  <si>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</si>
  <si>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</si>
  <si>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</si>
  <si>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</si>
  <si>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</si>
  <si>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</si>
  <si>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</si>
  <si>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</si>
  <si>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</si>
  <si>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</si>
  <si>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</si>
  <si>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</si>
  <si>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</si>
  <si>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</si>
  <si>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</si>
  <si>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</si>
  <si>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</si>
  <si>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</si>
  <si>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</si>
  <si>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</si>
  <si>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</si>
  <si>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</si>
  <si>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</si>
  <si>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</si>
  <si>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</si>
  <si>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</si>
  <si>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</si>
  <si>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</si>
  <si>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</si>
  <si>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</si>
  <si>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</si>
  <si>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</si>
  <si>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</si>
  <si>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</si>
  <si>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</si>
  <si>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</si>
  <si>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</si>
  <si>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</si>
  <si>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</si>
  <si>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</si>
  <si>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</si>
  <si>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</si>
  <si>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</si>
  <si>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</si>
  <si>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</si>
  <si>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</si>
  <si>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</si>
  <si>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</si>
  <si>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</si>
  <si>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</si>
  <si>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</si>
  <si>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</si>
  <si>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</si>
  <si>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</si>
  <si>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</si>
  <si>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</si>
  <si>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</si>
  <si>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</si>
  <si>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</si>
  <si>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</si>
  <si>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</si>
  <si>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</si>
  <si>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</si>
  <si>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</si>
  <si>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</si>
  <si>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</si>
  <si>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</si>
  <si>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</si>
  <si>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</si>
  <si>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</si>
  <si>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</si>
  <si>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</si>
  <si>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</si>
  <si>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</si>
  <si>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</si>
  <si>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</si>
  <si>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</si>
  <si>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</si>
  <si>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</si>
  <si>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</si>
  <si>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</si>
  <si>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</si>
  <si>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</si>
  <si>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</si>
  <si>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</si>
  <si>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</si>
  <si>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</si>
  <si>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</si>
  <si>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</si>
  <si>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</si>
  <si>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</si>
  <si>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</si>
  <si>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</si>
  <si>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</si>
  <si>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</si>
  <si>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</si>
  <si>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</si>
  <si>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</si>
  <si>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</si>
  <si>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</si>
  <si>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</si>
  <si>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</si>
  <si>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</si>
  <si>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</si>
  <si>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</si>
  <si>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</si>
  <si>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</si>
  <si>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</si>
  <si>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</si>
  <si>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</si>
  <si>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</si>
  <si>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</si>
  <si>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</si>
  <si>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</si>
  <si>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</si>
  <si>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</si>
  <si>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</si>
  <si>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</si>
  <si>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</si>
  <si>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</si>
  <si>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</si>
  <si>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</si>
  <si>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</si>
  <si>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</si>
  <si>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</si>
  <si>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</si>
  <si>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</si>
  <si>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</si>
  <si>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</si>
  <si>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</si>
  <si>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</si>
  <si>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</si>
  <si>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</si>
  <si>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</si>
  <si>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</si>
  <si>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</si>
  <si>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</si>
  <si>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</si>
  <si>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</si>
  <si>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</si>
  <si>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</si>
  <si>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</si>
  <si>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</si>
  <si>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</si>
  <si>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</si>
  <si>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</si>
  <si>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</si>
  <si>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</si>
  <si>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</si>
  <si>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</si>
  <si>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</si>
  <si>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</si>
  <si>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</si>
  <si>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</si>
  <si>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</si>
  <si>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</si>
  <si>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</si>
  <si>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</si>
  <si>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</si>
  <si>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</si>
  <si>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</si>
  <si>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</si>
  <si>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</si>
  <si>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</si>
  <si>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</si>
  <si>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</si>
  <si>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</si>
  <si>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</si>
  <si>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</si>
  <si>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</si>
  <si>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</si>
  <si>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</si>
  <si>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</si>
  <si>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</si>
  <si>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</si>
  <si>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</si>
  <si>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</si>
  <si>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</si>
  <si>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</si>
  <si>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</si>
  <si>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</si>
  <si>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</si>
  <si>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</si>
  <si>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</si>
  <si>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</si>
  <si>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</si>
  <si>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</si>
  <si>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</si>
  <si>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</si>
  <si>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</si>
  <si>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</si>
  <si>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</si>
  <si>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</si>
  <si>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</si>
  <si>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</si>
  <si>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</si>
  <si>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</si>
  <si>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</si>
  <si>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</si>
  <si>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</si>
  <si>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</si>
  <si>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</si>
  <si>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</si>
  <si>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</si>
  <si>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</si>
  <si>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</si>
  <si>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</si>
  <si>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</si>
  <si>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</si>
  <si>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</si>
  <si>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</si>
  <si>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</si>
  <si>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</si>
  <si>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</si>
  <si>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</si>
  <si>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</si>
  <si>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</si>
  <si>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</si>
  <si>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</si>
  <si>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</si>
  <si>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</si>
  <si>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</si>
  <si>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</si>
  <si>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</si>
  <si>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</si>
  <si>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</si>
  <si>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</si>
  <si>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</si>
  <si>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</si>
  <si>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</si>
  <si>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</si>
  <si>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</si>
  <si>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</si>
  <si>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</si>
  <si>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</si>
  <si>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</si>
  <si>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</si>
  <si>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</si>
  <si>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</si>
  <si>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</si>
  <si>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</si>
  <si>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</si>
  <si>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</si>
  <si>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</si>
  <si>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</si>
  <si>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</si>
  <si>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</si>
  <si>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</si>
  <si>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</si>
  <si>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</si>
  <si>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</si>
  <si>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</si>
  <si>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</si>
  <si>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</si>
  <si>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</si>
  <si>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</si>
  <si>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</si>
  <si>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</si>
  <si>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</si>
  <si>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</si>
  <si>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</si>
  <si>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</si>
  <si>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</si>
  <si>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</si>
  <si>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</si>
  <si>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</si>
  <si>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</si>
  <si>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</si>
  <si>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</si>
  <si>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</si>
  <si>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</si>
  <si>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</si>
  <si>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</si>
  <si>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</si>
  <si>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</si>
  <si>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</si>
  <si>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</si>
  <si>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</si>
  <si>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</si>
  <si>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</si>
  <si>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</si>
  <si>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</si>
  <si>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</si>
  <si>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</si>
  <si>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</si>
  <si>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</si>
  <si>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</si>
  <si>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</si>
  <si>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</si>
  <si>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</si>
  <si>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</si>
  <si>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</si>
  <si>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</si>
  <si>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</si>
  <si>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</si>
  <si>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</si>
  <si>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</si>
  <si>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</si>
  <si>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</si>
  <si>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</si>
  <si>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</si>
  <si>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</si>
  <si>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</si>
  <si>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</si>
  <si>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</si>
  <si>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</si>
  <si>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</si>
  <si>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</si>
  <si>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</si>
  <si>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</si>
  <si>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</si>
  <si>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</si>
  <si>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</si>
  <si>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</si>
  <si>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</si>
  <si>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</si>
  <si>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</si>
  <si>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</si>
  <si>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</si>
  <si>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</si>
  <si>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</si>
  <si>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</si>
  <si>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</si>
  <si>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</si>
  <si>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</si>
  <si>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</si>
  <si>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</si>
  <si>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</si>
  <si>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</si>
  <si>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</si>
  <si>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</si>
  <si>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</si>
  <si>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</si>
  <si>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</si>
  <si>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</si>
  <si>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</si>
  <si>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</si>
  <si>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</si>
  <si>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</si>
  <si>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</si>
  <si>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</si>
  <si>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</si>
  <si>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</si>
  <si>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</si>
  <si>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</si>
  <si>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</si>
  <si>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</si>
  <si>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</si>
  <si>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</si>
  <si>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</si>
  <si>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</si>
  <si>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</si>
  <si>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</si>
  <si>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</si>
  <si>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</si>
  <si>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</si>
  <si>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</si>
  <si>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</si>
  <si>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</si>
  <si>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</si>
  <si>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</si>
  <si>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</si>
  <si>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</si>
  <si>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</si>
  <si>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</si>
  <si>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</si>
  <si>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</si>
  <si>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</si>
  <si>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</si>
  <si>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</si>
  <si>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</si>
  <si>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</si>
  <si>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</si>
  <si>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</si>
  <si>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</si>
  <si>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</si>
  <si>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</si>
  <si>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</si>
  <si>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</si>
  <si>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</si>
  <si>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</si>
  <si>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</si>
  <si>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</si>
  <si>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</si>
  <si>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</si>
  <si>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</si>
  <si>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</si>
  <si>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</si>
  <si>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</si>
  <si>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</si>
  <si>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</si>
  <si>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</si>
  <si>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</si>
  <si>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</si>
  <si>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</si>
  <si>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</si>
  <si>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</si>
  <si>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</si>
  <si>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</si>
  <si>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</si>
  <si>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</si>
  <si>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</si>
  <si>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</si>
  <si>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</si>
  <si>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</si>
  <si>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</si>
  <si>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</si>
  <si>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</si>
  <si>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</si>
  <si>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</si>
  <si>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</si>
  <si>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</si>
  <si>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</si>
  <si>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</si>
  <si>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</si>
  <si>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</si>
  <si>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</si>
  <si>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</si>
  <si>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</si>
  <si>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</si>
  <si>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</si>
  <si>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</si>
  <si>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</si>
  <si>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</si>
  <si>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</si>
  <si>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</si>
  <si>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</si>
  <si>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</si>
  <si>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</si>
  <si>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</si>
  <si>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</si>
  <si>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</si>
  <si>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</si>
  <si>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</si>
  <si>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</si>
  <si>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</si>
  <si>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</si>
  <si>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</si>
  <si>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</si>
  <si>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</si>
  <si>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</si>
  <si>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</si>
  <si>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</si>
  <si>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</si>
  <si>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</si>
  <si>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</si>
  <si>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</si>
  <si>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</si>
  <si>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</si>
  <si>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</si>
  <si>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</si>
  <si>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</si>
  <si>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</si>
  <si>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</si>
  <si>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</si>
  <si>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</si>
  <si>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</si>
  <si>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</si>
  <si>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</si>
  <si>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</si>
  <si>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</si>
  <si>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</si>
  <si>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</si>
  <si>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</si>
  <si>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</si>
  <si>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</si>
  <si>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</si>
  <si>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</si>
  <si>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</si>
  <si>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</si>
  <si>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</si>
  <si>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</si>
  <si>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</si>
  <si>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</si>
  <si>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</si>
  <si>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</si>
  <si>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</si>
  <si>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</si>
  <si>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</si>
  <si>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</si>
  <si>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</si>
  <si>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</si>
  <si>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</si>
  <si>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</si>
  <si>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</si>
  <si>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</si>
  <si>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</si>
  <si>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</si>
  <si>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</si>
  <si>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</si>
  <si>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</si>
  <si>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</si>
  <si>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</si>
  <si>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</si>
  <si>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</si>
  <si>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</si>
  <si>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</si>
  <si>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</si>
  <si>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</si>
  <si>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</si>
  <si>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</si>
  <si>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</si>
  <si>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</si>
  <si>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</si>
  <si>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</si>
  <si>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</si>
  <si>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</si>
  <si>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</si>
  <si>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</si>
  <si>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</si>
  <si>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</si>
  <si>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</si>
  <si>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</si>
  <si>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</si>
  <si>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</si>
  <si>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</si>
  <si>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</si>
  <si>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</si>
  <si>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</si>
  <si>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</si>
  <si>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</si>
  <si>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</si>
  <si>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</si>
  <si>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</si>
  <si>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</si>
  <si>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</si>
  <si>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</si>
  <si>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</si>
  <si>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</si>
  <si>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</si>
  <si>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</si>
  <si>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</si>
  <si>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</si>
  <si>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</si>
  <si>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</si>
  <si>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</si>
  <si>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</si>
  <si>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</si>
  <si>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</si>
  <si>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</si>
  <si>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</si>
  <si>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</si>
  <si>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</si>
  <si>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</si>
  <si>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</si>
  <si>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</si>
  <si>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</si>
  <si>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</si>
  <si>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</si>
  <si>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</si>
  <si>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</si>
  <si>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</si>
  <si>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</si>
  <si>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</si>
  <si>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</si>
  <si>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</si>
  <si>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</si>
  <si>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</si>
  <si>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</si>
  <si>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</si>
  <si>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</si>
  <si>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</si>
  <si>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</si>
  <si>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</si>
  <si>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</si>
  <si>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</si>
  <si>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</si>
  <si>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</si>
  <si>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</si>
  <si>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</si>
  <si>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</si>
  <si>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</si>
  <si>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</si>
  <si>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</si>
  <si>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</si>
  <si>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</si>
  <si>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</si>
  <si>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</si>
  <si>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</si>
  <si>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</si>
  <si>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</si>
  <si>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</si>
  <si>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</si>
  <si>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</si>
  <si>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</si>
  <si>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</si>
  <si>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</si>
  <si>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</si>
  <si>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</si>
  <si>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</si>
  <si>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</si>
  <si>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</si>
  <si>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</si>
  <si>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</si>
  <si>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</si>
  <si>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</si>
  <si>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</si>
  <si>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</si>
  <si>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</si>
  <si>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</si>
  <si>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</si>
  <si>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</si>
  <si>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</si>
  <si>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</si>
  <si>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</si>
  <si>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</si>
  <si>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</si>
  <si>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</si>
  <si>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</si>
  <si>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</si>
  <si>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</si>
  <si>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</si>
  <si>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</si>
  <si>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</si>
  <si>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</si>
  <si>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</si>
  <si>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</si>
  <si>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</si>
  <si>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</si>
  <si>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</si>
  <si>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</si>
  <si>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</si>
  <si>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</si>
  <si>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</si>
  <si>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</si>
  <si>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</si>
  <si>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</si>
  <si>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</si>
  <si>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</si>
  <si>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</si>
  <si>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</si>
  <si>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</si>
  <si>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</si>
  <si>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</si>
  <si>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</si>
  <si>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</si>
  <si>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</si>
  <si>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</si>
  <si>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</si>
  <si>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</si>
  <si>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</si>
  <si>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</si>
  <si>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</si>
  <si>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</si>
  <si>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</si>
  <si>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</si>
  <si>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</si>
  <si>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</si>
  <si>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</si>
  <si>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</si>
  <si>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</si>
  <si>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</si>
  <si>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</si>
  <si>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</si>
  <si>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</si>
  <si>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</si>
  <si>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</si>
  <si>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</si>
  <si>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</si>
  <si>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</si>
  <si>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</si>
  <si>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</si>
  <si>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</si>
  <si>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</si>
  <si>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</si>
  <si>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</si>
  <si>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</si>
  <si>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</si>
  <si>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</si>
  <si>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</si>
  <si>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</si>
  <si>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</si>
  <si>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</si>
  <si>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</si>
  <si>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</si>
  <si>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</si>
  <si>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</si>
  <si>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</si>
  <si>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</si>
  <si>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</si>
  <si>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</si>
  <si>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</si>
  <si>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</si>
  <si>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</si>
  <si>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</si>
  <si>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</si>
  <si>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</si>
  <si>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</si>
  <si>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</si>
  <si>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</si>
  <si>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</si>
  <si>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</si>
  <si>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</si>
  <si>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</si>
  <si>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</si>
  <si>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</si>
  <si>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</si>
  <si>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</si>
  <si>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</si>
  <si>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</si>
  <si>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</si>
  <si>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</si>
  <si>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</si>
  <si>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</si>
  <si>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</si>
  <si>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</si>
  <si>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</si>
  <si>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</si>
  <si>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</si>
  <si>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</si>
  <si>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</si>
  <si>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</si>
  <si>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</si>
  <si>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</si>
  <si>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</si>
  <si>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</si>
  <si>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</si>
  <si>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</si>
  <si>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</si>
  <si>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</si>
  <si>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</si>
  <si>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</si>
  <si>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</si>
  <si>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</si>
  <si>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</si>
  <si>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</si>
  <si>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</si>
  <si>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</si>
  <si>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</si>
  <si>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</si>
  <si>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</si>
  <si>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</si>
  <si>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</si>
  <si>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</si>
  <si>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</si>
  <si>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</si>
  <si>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</si>
  <si>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</si>
  <si>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</si>
  <si>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</si>
  <si>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</si>
  <si>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</si>
  <si>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</si>
  <si>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</si>
  <si>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</si>
  <si>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</si>
  <si>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</si>
  <si>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</si>
  <si>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</si>
  <si>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</si>
  <si>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</si>
  <si>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</si>
  <si>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</si>
  <si>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</si>
  <si>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</si>
  <si>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</si>
  <si>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</si>
  <si>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</si>
  <si>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</si>
  <si>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</si>
  <si>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</si>
  <si>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</si>
  <si>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</si>
  <si>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</si>
  <si>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</si>
  <si>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</si>
  <si>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</si>
  <si>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</si>
  <si>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</si>
  <si>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</si>
  <si>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</si>
  <si>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</si>
  <si>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</si>
  <si>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</si>
  <si>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</si>
  <si>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</si>
  <si>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</si>
  <si>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</si>
  <si>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</si>
  <si>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</si>
  <si>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</si>
  <si>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</si>
  <si>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</si>
  <si>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</si>
  <si>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</si>
  <si>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</si>
  <si>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</si>
  <si>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</si>
  <si>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</si>
  <si>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</si>
  <si>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</si>
  <si>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</si>
  <si>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</si>
  <si>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</si>
  <si>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</si>
  <si>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</si>
  <si>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</si>
  <si>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</si>
  <si>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</si>
  <si>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</si>
  <si>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</si>
  <si>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</si>
  <si>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</si>
  <si>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</si>
  <si>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</si>
  <si>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</si>
  <si>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</si>
  <si>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</si>
  <si>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</si>
  <si>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</si>
  <si>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</si>
  <si>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</si>
  <si>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</si>
  <si>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</si>
  <si>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</si>
  <si>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</si>
  <si>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</si>
  <si>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</si>
  <si>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</si>
  <si>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</si>
  <si>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</si>
  <si>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</si>
  <si>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</si>
  <si>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</si>
  <si>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</si>
  <si>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</si>
  <si>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</si>
  <si>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</si>
  <si>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</si>
  <si>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</si>
  <si>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</si>
  <si>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</si>
  <si>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</si>
  <si>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</si>
  <si>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</si>
  <si>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</si>
  <si>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</si>
  <si>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</si>
  <si>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</si>
  <si>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</si>
  <si>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</si>
  <si>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</si>
  <si>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</si>
  <si>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</si>
  <si>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</si>
  <si>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</si>
  <si>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</si>
  <si>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</si>
  <si>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</si>
  <si>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</si>
  <si>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</si>
  <si>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</si>
  <si>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</si>
  <si>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</si>
  <si>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</si>
  <si>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</si>
  <si>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</si>
  <si>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</si>
  <si>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</si>
  <si>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</si>
  <si>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</si>
  <si>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</si>
  <si>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</si>
  <si>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</si>
  <si>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</si>
  <si>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</si>
  <si>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</si>
  <si>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</si>
  <si>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</si>
  <si>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</si>
  <si>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</si>
  <si>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</si>
  <si>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</si>
  <si>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</si>
  <si>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</si>
  <si>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</si>
  <si>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</si>
  <si>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</si>
  <si>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</si>
  <si>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</si>
  <si>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</si>
  <si>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</si>
  <si>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</si>
  <si>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</si>
  <si>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</si>
  <si>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</si>
  <si>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</si>
  <si>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</si>
  <si>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</si>
  <si>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</si>
  <si>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</si>
  <si>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</si>
  <si>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</si>
  <si>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</si>
  <si>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</si>
  <si>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</si>
  <si>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</si>
  <si>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</si>
  <si>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</si>
  <si>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</si>
  <si>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</si>
  <si>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</si>
  <si>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</si>
  <si>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</si>
  <si>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</si>
  <si>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</si>
  <si>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</si>
  <si>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</si>
  <si>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</si>
  <si>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</si>
  <si>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</si>
  <si>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</si>
  <si>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</si>
  <si>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</si>
  <si>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</si>
  <si>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</si>
  <si>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</si>
  <si>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</si>
  <si>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</si>
  <si>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</si>
  <si>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</si>
  <si>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</si>
  <si>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</si>
  <si>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</si>
  <si>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</si>
  <si>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</si>
  <si>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</si>
  <si>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</si>
  <si>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</si>
  <si>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</si>
  <si>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</si>
  <si>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</si>
  <si>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</si>
  <si>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</si>
  <si>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</si>
  <si>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</si>
  <si>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</si>
  <si>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</si>
  <si>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</si>
  <si>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</si>
  <si>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</si>
  <si>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</si>
  <si>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</si>
  <si>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</si>
  <si>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</si>
  <si>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</si>
  <si>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</si>
  <si>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</si>
  <si>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</si>
  <si>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</si>
  <si>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</si>
  <si>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</si>
  <si>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</si>
  <si>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</si>
  <si>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</si>
  <si>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</si>
  <si>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</si>
  <si>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</si>
  <si>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</si>
  <si>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</si>
  <si>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</si>
  <si>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</si>
  <si>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</si>
  <si>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</si>
  <si>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</si>
  <si>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</si>
  <si>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</si>
  <si>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</si>
  <si>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</si>
  <si>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</si>
  <si>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</si>
  <si>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</si>
  <si>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</si>
  <si>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</si>
  <si>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</si>
  <si>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</si>
  <si>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</si>
  <si>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</si>
  <si>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</si>
  <si>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</si>
  <si>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</si>
  <si>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</si>
  <si>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</si>
  <si>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</si>
  <si>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</si>
  <si>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</si>
  <si>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</si>
  <si>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</si>
  <si>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</si>
  <si>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</si>
  <si>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</si>
  <si>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</si>
  <si>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</si>
  <si>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</si>
  <si>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</si>
  <si>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</si>
  <si>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</si>
  <si>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</si>
  <si>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</si>
  <si>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</si>
  <si>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</si>
  <si>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</si>
  <si>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</si>
  <si>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</si>
  <si>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</si>
  <si>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</si>
  <si>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</si>
  <si>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</si>
  <si>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</si>
  <si>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</si>
  <si>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</si>
  <si>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</si>
  <si>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</si>
  <si>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</si>
  <si>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</si>
  <si>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</si>
  <si>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</si>
  <si>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</si>
  <si>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</si>
  <si>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</si>
  <si>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</si>
  <si>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</si>
  <si>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</si>
  <si>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</si>
  <si>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</si>
  <si>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</si>
  <si>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</si>
  <si>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</si>
  <si>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</si>
  <si>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</si>
  <si>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</si>
  <si>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</si>
  <si>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</si>
  <si>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</si>
  <si>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</si>
  <si>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</si>
  <si>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</si>
  <si>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</si>
  <si>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</si>
  <si>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</si>
  <si>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</si>
  <si>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</si>
  <si>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</si>
  <si>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</si>
  <si>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</si>
  <si>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</si>
  <si>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</si>
  <si>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</si>
  <si>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</si>
  <si>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</si>
  <si>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</si>
  <si>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</si>
  <si>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</si>
  <si>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</si>
  <si>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</si>
  <si>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</si>
  <si>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</si>
  <si>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</si>
  <si>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</si>
  <si>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</si>
  <si>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</si>
  <si>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</si>
  <si>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</si>
  <si>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</si>
  <si>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</si>
  <si>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</si>
  <si>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</si>
  <si>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</si>
  <si>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</si>
  <si>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</si>
  <si>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</si>
  <si>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</si>
  <si>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</si>
  <si>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</si>
  <si>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</si>
  <si>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</si>
  <si>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</si>
  <si>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</si>
  <si>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</si>
  <si>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</si>
  <si>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</si>
  <si>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</si>
  <si>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</si>
  <si>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</si>
  <si>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</si>
  <si>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</si>
  <si>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</si>
  <si>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</si>
  <si>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</si>
  <si>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</si>
  <si>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</si>
  <si>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</si>
  <si>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</si>
  <si>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</si>
  <si>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</si>
  <si>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</si>
  <si>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</si>
  <si>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</si>
  <si>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</si>
  <si>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</si>
  <si>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</si>
  <si>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</si>
  <si>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</si>
  <si>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</si>
  <si>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</si>
  <si>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</si>
  <si>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</si>
  <si>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</si>
  <si>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</si>
  <si>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</si>
  <si>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</si>
  <si>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</si>
  <si>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</si>
  <si>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</si>
  <si>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</si>
  <si>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</si>
  <si>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</si>
  <si>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</si>
  <si>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</si>
  <si>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</si>
  <si>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</si>
  <si>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</si>
  <si>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</si>
  <si>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</si>
  <si>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</si>
  <si>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</si>
  <si>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</si>
  <si>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</si>
  <si>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</si>
  <si>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</si>
  <si>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</si>
  <si>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</si>
  <si>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</si>
  <si>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</si>
  <si>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</si>
  <si>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</si>
  <si>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</si>
  <si>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</si>
  <si>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</si>
  <si>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</si>
  <si>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</si>
  <si>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</si>
  <si>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</si>
  <si>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</si>
  <si>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</si>
  <si>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</si>
  <si>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</si>
  <si>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</si>
  <si>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</si>
  <si>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</si>
  <si>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</si>
  <si>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</si>
  <si>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</si>
  <si>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</si>
  <si>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</si>
  <si>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</si>
  <si>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</si>
  <si>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</si>
  <si>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</si>
  <si>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</si>
  <si>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</si>
  <si>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</si>
  <si>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</si>
  <si>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</si>
  <si>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</si>
  <si>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</si>
  <si>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</si>
  <si>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</si>
  <si>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</si>
  <si>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</si>
  <si>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</si>
  <si>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</si>
  <si>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</si>
  <si>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</si>
  <si>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</si>
  <si>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</si>
  <si>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</si>
  <si>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</si>
  <si>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</si>
  <si>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</si>
  <si>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</si>
  <si>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</si>
  <si>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</si>
  <si>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</si>
  <si>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</si>
  <si>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</si>
  <si>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</si>
  <si>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</si>
  <si>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</si>
  <si>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</si>
  <si>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</si>
  <si>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</si>
  <si>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</si>
  <si>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</si>
  <si>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</si>
  <si>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</si>
  <si>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</si>
  <si>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</si>
  <si>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</si>
  <si>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</si>
  <si>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</si>
  <si>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</si>
  <si>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</si>
  <si>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</si>
  <si>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</si>
  <si>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</si>
  <si>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</si>
  <si>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</si>
  <si>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</si>
  <si>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</si>
  <si>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</si>
  <si>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</si>
  <si>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</si>
  <si>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</si>
  <si>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</si>
  <si>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</si>
  <si>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</si>
  <si>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</si>
  <si>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</si>
  <si>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</si>
  <si>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</si>
  <si>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</si>
  <si>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</si>
  <si>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</si>
  <si>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</si>
  <si>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</si>
  <si>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</si>
  <si>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</si>
  <si>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</si>
  <si>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</si>
  <si>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</si>
  <si>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</si>
  <si>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</si>
  <si>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</si>
  <si>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</si>
  <si>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</si>
  <si>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</si>
  <si>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</si>
  <si>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</si>
  <si>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</si>
  <si>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</si>
  <si>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</si>
  <si>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</si>
  <si>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</si>
  <si>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</si>
  <si>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</si>
  <si>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</si>
  <si>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</si>
  <si>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</si>
  <si>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</si>
  <si>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</si>
  <si>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</si>
  <si>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</si>
  <si>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</si>
  <si>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</si>
  <si>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</si>
  <si>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</si>
  <si>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</si>
  <si>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</si>
  <si>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</si>
  <si>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</si>
  <si>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</si>
  <si>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</si>
  <si>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</si>
  <si>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</si>
  <si>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</si>
  <si>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</si>
  <si>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</si>
  <si>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</si>
  <si>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</si>
  <si>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</si>
  <si>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</si>
  <si>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</si>
  <si>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</si>
  <si>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</si>
  <si>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</si>
  <si>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</si>
  <si>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</si>
  <si>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</si>
  <si>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</si>
  <si>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</si>
  <si>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</si>
  <si>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</si>
  <si>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</si>
  <si>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</si>
  <si>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</si>
  <si>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</si>
  <si>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</si>
  <si>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</si>
  <si>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</si>
  <si>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</si>
  <si>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</si>
  <si>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</si>
  <si>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</si>
  <si>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</si>
  <si>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</si>
  <si>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</si>
  <si>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</si>
  <si>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</si>
  <si>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</si>
  <si>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</si>
  <si>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</si>
  <si>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</si>
  <si>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</si>
  <si>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</si>
  <si>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</si>
  <si>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</si>
  <si>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</si>
  <si>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</si>
  <si>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</si>
  <si>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</si>
  <si>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</si>
  <si>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</si>
  <si>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</si>
  <si>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</si>
  <si>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</si>
  <si>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</si>
  <si>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</si>
  <si>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</si>
  <si>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</si>
  <si>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</si>
  <si>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</si>
  <si>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</si>
  <si>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</si>
  <si>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</si>
  <si>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</si>
  <si>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</si>
  <si>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</si>
  <si>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</si>
  <si>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</si>
  <si>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</si>
  <si>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</si>
  <si>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</si>
  <si>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</si>
  <si>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</si>
  <si>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</si>
  <si>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</si>
  <si>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</si>
  <si>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</si>
  <si>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</si>
  <si>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</si>
  <si>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</si>
  <si>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</si>
  <si>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</si>
  <si>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</si>
  <si>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</si>
  <si>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</si>
  <si>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</si>
  <si>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</si>
  <si>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</si>
  <si>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</si>
  <si>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</si>
  <si>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</si>
  <si>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</si>
  <si>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</si>
  <si>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</si>
  <si>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</si>
  <si>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</si>
  <si>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</si>
  <si>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</si>
  <si>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</si>
  <si>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</si>
  <si>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</si>
  <si>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</si>
  <si>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</si>
  <si>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</si>
  <si>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</si>
  <si>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</si>
  <si>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</si>
  <si>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</si>
  <si>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</si>
  <si>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</si>
  <si>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</si>
  <si>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</si>
  <si>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</si>
  <si>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</si>
  <si>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</si>
  <si>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</si>
  <si>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</si>
  <si>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</si>
  <si>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</si>
  <si>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</si>
  <si>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</si>
  <si>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</si>
  <si>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</si>
  <si>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</si>
  <si>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</si>
  <si>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</si>
  <si>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</si>
  <si>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</si>
  <si>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</si>
  <si>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</si>
  <si>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</si>
  <si>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</si>
  <si>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</si>
  <si>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</si>
  <si>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</si>
  <si>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</si>
  <si>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</si>
  <si>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</si>
  <si>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</si>
  <si>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</si>
  <si>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</si>
  <si>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</si>
  <si>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</si>
  <si>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</si>
  <si>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</si>
  <si>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</si>
  <si>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</si>
  <si>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</si>
  <si>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</si>
  <si>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</si>
  <si>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</si>
  <si>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</si>
  <si>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</si>
  <si>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</si>
  <si>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</si>
  <si>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</si>
  <si>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</si>
  <si>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</si>
  <si>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</si>
  <si>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</si>
  <si>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</si>
  <si>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</si>
  <si>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</si>
  <si>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</si>
  <si>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</si>
  <si>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</si>
  <si>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</si>
  <si>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</si>
  <si>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</si>
  <si>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</si>
  <si>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</si>
  <si>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</si>
  <si>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</si>
  <si>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</si>
  <si>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</si>
  <si>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</si>
  <si>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</si>
  <si>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</si>
  <si>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</si>
  <si>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</si>
  <si>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</si>
  <si>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</si>
  <si>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</si>
  <si>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</si>
  <si>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</si>
  <si>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</si>
  <si>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</si>
  <si>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</si>
  <si>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</si>
  <si>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</si>
  <si>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</si>
  <si>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</si>
  <si>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</si>
  <si>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</si>
  <si>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</si>
  <si>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</si>
  <si>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</si>
  <si>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</si>
  <si>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</si>
  <si>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</si>
  <si>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</si>
  <si>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</si>
  <si>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</si>
  <si>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</si>
  <si>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</si>
  <si>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</si>
  <si>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</si>
  <si>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</si>
  <si>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</si>
  <si>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</si>
  <si>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</si>
  <si>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</si>
  <si>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</si>
  <si>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</si>
  <si>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</si>
  <si>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</si>
  <si>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</si>
  <si>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</si>
  <si>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</si>
  <si>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</si>
  <si>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</si>
  <si>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</si>
  <si>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</si>
  <si>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</si>
  <si>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</si>
  <si>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</si>
  <si>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</si>
  <si>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</si>
  <si>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</si>
  <si>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</si>
  <si>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</si>
  <si>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</si>
  <si>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</si>
  <si>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</si>
  <si>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</si>
  <si>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</si>
  <si>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</si>
  <si>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</si>
  <si>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</si>
  <si>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</si>
  <si>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</si>
  <si>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</si>
  <si>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</si>
  <si>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</si>
  <si>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</si>
  <si>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</si>
  <si>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</si>
  <si>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</si>
  <si>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</si>
  <si>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</si>
  <si>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</si>
  <si>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</si>
  <si>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</si>
  <si>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</si>
  <si>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</si>
  <si>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</si>
  <si>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</si>
  <si>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</si>
  <si>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</si>
  <si>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</si>
  <si>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</si>
  <si>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</si>
  <si>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</si>
  <si>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</si>
  <si>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</si>
  <si>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</si>
  <si>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</si>
  <si>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</si>
  <si>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</si>
  <si>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</si>
  <si>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</si>
  <si>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</si>
  <si>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</si>
  <si>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</si>
  <si>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</si>
  <si>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</si>
  <si>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</si>
  <si>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</si>
  <si>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</si>
  <si>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</si>
  <si>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</si>
  <si>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</si>
  <si>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</si>
  <si>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</si>
  <si>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</si>
  <si>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</si>
  <si>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</si>
  <si>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</si>
  <si>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</si>
  <si>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</si>
  <si>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</si>
  <si>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</si>
  <si>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</si>
  <si>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</si>
  <si>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</si>
  <si>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</si>
  <si>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</si>
  <si>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</si>
  <si>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</si>
  <si>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</si>
  <si>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</si>
  <si>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</si>
  <si>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</si>
  <si>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</si>
  <si>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</si>
  <si>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</si>
  <si>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</si>
  <si>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</si>
  <si>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</si>
  <si>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</si>
  <si>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</si>
  <si>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</si>
  <si>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</si>
  <si>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</si>
  <si>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</si>
  <si>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</si>
  <si>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</si>
  <si>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</si>
  <si>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</si>
  <si>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</si>
  <si>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</si>
  <si>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</si>
  <si>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</si>
  <si>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</si>
  <si>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</si>
  <si>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</si>
  <si>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</si>
  <si>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</si>
  <si>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</si>
  <si>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</si>
  <si>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</si>
  <si>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</si>
  <si>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</si>
  <si>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</si>
  <si>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</si>
  <si>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</si>
  <si>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</si>
  <si>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</si>
  <si>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</si>
  <si>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</si>
  <si>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</si>
  <si>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</si>
  <si>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</si>
  <si>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</si>
  <si>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</si>
  <si>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</si>
  <si>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</si>
  <si>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</si>
  <si>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</si>
  <si>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</si>
  <si>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</si>
  <si>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</si>
  <si>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</si>
  <si>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</si>
  <si>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</si>
  <si>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</si>
  <si>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</si>
  <si>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</si>
  <si>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</si>
  <si>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</si>
  <si>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</si>
  <si>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</si>
  <si>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</si>
  <si>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</si>
  <si>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</si>
  <si>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</si>
  <si>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</si>
  <si>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</si>
  <si>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</si>
  <si>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</si>
  <si>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</si>
  <si>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</si>
  <si>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</si>
  <si>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</si>
  <si>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</si>
  <si>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</si>
  <si>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</si>
  <si>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</si>
  <si>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</si>
  <si>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</si>
  <si>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</si>
  <si>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</si>
  <si>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</si>
  <si>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</si>
  <si>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</si>
  <si>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</si>
  <si>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</si>
  <si>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</si>
  <si>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</si>
  <si>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</si>
  <si>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</si>
  <si>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</si>
  <si>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</si>
  <si>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</si>
  <si>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</si>
  <si>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</si>
  <si>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</si>
  <si>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</si>
  <si>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</si>
  <si>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</si>
  <si>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</si>
  <si>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</si>
  <si>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</si>
  <si>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</si>
  <si>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</si>
  <si>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</si>
  <si>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</si>
  <si>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</si>
  <si>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</si>
  <si>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</si>
  <si>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</si>
  <si>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</si>
  <si>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</si>
  <si>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</si>
  <si>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</si>
  <si>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</si>
  <si>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</si>
  <si>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</si>
  <si>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</si>
  <si>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</si>
  <si>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</si>
  <si>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</si>
  <si>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</si>
  <si>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</si>
  <si>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</si>
  <si>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</si>
  <si>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</si>
  <si>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</si>
  <si>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</si>
  <si>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</si>
  <si>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</si>
  <si>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</si>
  <si>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</si>
  <si>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</si>
  <si>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</si>
  <si>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</si>
  <si>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</si>
  <si>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</si>
  <si>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</si>
  <si>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</si>
  <si>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</si>
  <si>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</si>
  <si>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</si>
  <si>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</si>
  <si>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</si>
  <si>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</si>
  <si>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</si>
  <si>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</si>
  <si>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</si>
  <si>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</si>
  <si>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</si>
  <si>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</si>
  <si>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</si>
  <si>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</si>
  <si>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</si>
  <si>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</si>
  <si>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</si>
  <si>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</si>
  <si>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</si>
  <si>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</si>
  <si>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</si>
  <si>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</si>
  <si>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</si>
  <si>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</si>
  <si>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</si>
  <si>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</si>
  <si>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</si>
  <si>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</si>
  <si>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</si>
  <si>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</si>
  <si>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</si>
  <si>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</si>
  <si>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</si>
  <si>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</si>
  <si>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</si>
  <si>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</si>
  <si>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</si>
  <si>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</si>
  <si>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</si>
  <si>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</si>
  <si>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</si>
  <si>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</si>
  <si>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</si>
  <si>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</si>
  <si>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</si>
  <si>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</si>
  <si>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</si>
  <si>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</si>
  <si>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</si>
  <si>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</si>
  <si>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</si>
  <si>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</si>
  <si>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</si>
  <si>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</si>
  <si>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</si>
  <si>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</si>
  <si>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</si>
  <si>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</si>
  <si>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</si>
  <si>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</si>
  <si>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</si>
  <si>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</si>
  <si>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</si>
  <si>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</si>
  <si>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</si>
  <si>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</si>
  <si>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</si>
  <si>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</si>
  <si>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</si>
  <si>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</si>
  <si>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</si>
  <si>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</si>
  <si>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</si>
  <si>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</si>
  <si>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</si>
  <si>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</si>
  <si>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</si>
  <si>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</si>
  <si>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</si>
  <si>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</si>
  <si>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</si>
  <si>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</si>
  <si>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</si>
  <si>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</si>
  <si>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</si>
  <si>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</si>
  <si>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</si>
  <si>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</si>
  <si>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</si>
  <si>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</si>
  <si>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</si>
  <si>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</si>
  <si>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</si>
  <si>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</si>
  <si>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</si>
  <si>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</si>
  <si>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</si>
  <si>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</si>
  <si>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</si>
  <si>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</si>
  <si>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</si>
  <si>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</si>
  <si>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</si>
  <si>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</si>
  <si>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</si>
  <si>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</si>
  <si>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</si>
  <si>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</si>
  <si>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</si>
  <si>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</si>
  <si>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</si>
  <si>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</si>
  <si>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</si>
  <si>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</si>
  <si>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</si>
  <si>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</si>
  <si>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</si>
  <si>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</si>
  <si>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</si>
  <si>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</si>
  <si>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</si>
  <si>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</si>
  <si>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</si>
  <si>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</si>
  <si>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</si>
  <si>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</si>
  <si>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</si>
  <si>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</si>
  <si>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</si>
  <si>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</si>
  <si>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</si>
  <si>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</si>
  <si>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</si>
  <si>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</si>
  <si>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</si>
  <si>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</si>
  <si>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</si>
  <si>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</si>
  <si>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</si>
  <si>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</si>
  <si>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</si>
  <si>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</si>
  <si>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</si>
  <si>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</si>
  <si>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</si>
  <si>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</si>
  <si>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</si>
  <si>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</si>
  <si>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</si>
  <si>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</si>
  <si>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</si>
  <si>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</si>
  <si>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</si>
  <si>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</si>
  <si>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</si>
  <si>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</si>
  <si>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</si>
  <si>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</si>
  <si>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</si>
  <si>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</si>
  <si>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</si>
  <si>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</si>
  <si>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</si>
  <si>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</si>
  <si>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</si>
  <si>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</si>
  <si>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</si>
  <si>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</si>
  <si>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</si>
  <si>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</si>
  <si>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</si>
  <si>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</si>
  <si>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</si>
  <si>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</si>
  <si>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</si>
  <si>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</si>
  <si>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</si>
  <si>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</si>
  <si>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</si>
  <si>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</si>
  <si>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</si>
  <si>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</si>
  <si>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</si>
  <si>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</si>
  <si>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</si>
  <si>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</si>
  <si>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</si>
  <si>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</si>
  <si>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</si>
  <si>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</si>
  <si>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</si>
  <si>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</si>
  <si>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</si>
  <si>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</si>
  <si>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</si>
  <si>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</si>
  <si>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</si>
  <si>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</si>
  <si>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</si>
  <si>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</si>
  <si>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</si>
  <si>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</si>
  <si>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</si>
  <si>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</si>
  <si>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</si>
  <si>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</si>
  <si>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</si>
  <si>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</si>
  <si>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</si>
  <si>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</si>
  <si>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</si>
  <si>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</si>
  <si>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</si>
  <si>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</si>
  <si>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</si>
  <si>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</si>
  <si>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</si>
  <si>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</si>
  <si>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</si>
  <si>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</si>
  <si>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</si>
  <si>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</si>
  <si>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</si>
  <si>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</si>
  <si>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</si>
  <si>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</si>
  <si>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</si>
  <si>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</si>
  <si>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</si>
  <si>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</si>
  <si>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</si>
  <si>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</si>
  <si>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</si>
  <si>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</si>
  <si>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</si>
  <si>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</si>
  <si>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</si>
  <si>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</si>
  <si>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</si>
  <si>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</si>
  <si>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</si>
  <si>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</si>
  <si>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</si>
  <si>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</si>
  <si>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</si>
  <si>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</si>
  <si>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</si>
  <si>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</si>
  <si>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</si>
  <si>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</si>
  <si>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</si>
  <si>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</si>
  <si>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</si>
  <si>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</si>
  <si>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</si>
  <si>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</si>
  <si>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</si>
  <si>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</si>
  <si>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</si>
  <si>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</si>
  <si>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</si>
  <si>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</si>
  <si>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</si>
  <si>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</si>
  <si>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</si>
  <si>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</si>
  <si>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</si>
  <si>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</si>
  <si>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</si>
  <si>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</si>
  <si>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</si>
  <si>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</si>
  <si>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</si>
  <si>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</si>
  <si>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</si>
  <si>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</si>
  <si>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</si>
  <si>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</si>
  <si>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</si>
  <si>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</si>
  <si>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</si>
  <si>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</si>
  <si>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</si>
  <si>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</si>
  <si>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</si>
  <si>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</si>
  <si>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</si>
  <si>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</si>
  <si>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</si>
  <si>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</si>
  <si>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</si>
  <si>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</si>
  <si>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</si>
  <si>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</si>
  <si>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</si>
  <si>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</si>
  <si>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</si>
  <si>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</si>
  <si>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</si>
  <si>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</si>
  <si>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</si>
  <si>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</si>
  <si>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</si>
  <si>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</si>
  <si>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</si>
  <si>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</si>
  <si>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</si>
  <si>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</si>
  <si>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</si>
  <si>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</si>
  <si>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</si>
  <si>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</si>
  <si>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</si>
  <si>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</si>
  <si>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</si>
  <si>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</si>
  <si>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</si>
  <si>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</si>
  <si>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</si>
  <si>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</si>
  <si>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</si>
  <si>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</si>
  <si>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</si>
  <si>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</si>
  <si>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</si>
  <si>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</si>
  <si>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</si>
  <si>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</si>
  <si>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</si>
  <si>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</si>
  <si>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</si>
  <si>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</si>
  <si>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</si>
  <si>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</si>
  <si>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</si>
  <si>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</si>
  <si>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</si>
  <si>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</si>
  <si>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</si>
  <si>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</si>
  <si>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</si>
  <si>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</si>
  <si>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</si>
  <si>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</si>
  <si>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</si>
  <si>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</si>
  <si>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</si>
  <si>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</si>
  <si>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</si>
  <si>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</si>
  <si>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</si>
  <si>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</si>
  <si>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</si>
  <si>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</si>
  <si>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</si>
  <si>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</si>
  <si>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</si>
  <si>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</si>
  <si>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</si>
  <si>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</si>
  <si>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</si>
  <si>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</si>
  <si>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</si>
  <si>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</si>
  <si>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</si>
  <si>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</si>
  <si>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</si>
  <si>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</si>
  <si>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</si>
  <si>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</si>
  <si>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</si>
  <si>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</si>
  <si>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</si>
  <si>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</si>
  <si>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</si>
  <si>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</si>
  <si>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</si>
  <si>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</si>
  <si>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</si>
  <si>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</si>
  <si>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</si>
  <si>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</si>
  <si>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</si>
  <si>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</si>
  <si>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</si>
  <si>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</si>
  <si>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</si>
  <si>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</si>
  <si>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</si>
  <si>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</si>
  <si>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</si>
  <si>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</si>
  <si>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</si>
  <si>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</si>
  <si>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</si>
  <si>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</si>
  <si>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</si>
  <si>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</si>
  <si>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</si>
  <si>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</si>
  <si>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</si>
  <si>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</si>
  <si>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</si>
  <si>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</si>
  <si>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</si>
  <si>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</si>
  <si>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</si>
  <si>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</si>
  <si>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</si>
  <si>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</si>
  <si>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</si>
  <si>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</si>
  <si>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</si>
  <si>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</si>
  <si>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</si>
  <si>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</si>
  <si>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</si>
  <si>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</si>
  <si>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</si>
  <si>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</si>
  <si>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</si>
  <si>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</si>
  <si>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</si>
  <si>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</si>
  <si>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</si>
  <si>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</si>
  <si>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</si>
  <si>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</si>
  <si>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</si>
  <si>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</si>
  <si>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</si>
  <si>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</si>
  <si>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</si>
  <si>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</si>
  <si>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</si>
  <si>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</si>
  <si>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</si>
  <si>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</si>
  <si>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</si>
  <si>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</si>
  <si>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</si>
  <si>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</si>
  <si>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</si>
  <si>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</si>
  <si>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</si>
  <si>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</si>
  <si>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</si>
  <si>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</si>
  <si>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</si>
  <si>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</si>
  <si>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</si>
  <si>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</si>
  <si>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</si>
  <si>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</si>
  <si>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</si>
  <si>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</si>
  <si>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</si>
  <si>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</si>
  <si>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</si>
  <si>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</si>
  <si>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</si>
  <si>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</si>
  <si>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</si>
  <si>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</si>
  <si>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</si>
  <si>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</si>
  <si>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</si>
  <si>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</si>
  <si>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</si>
  <si>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</si>
  <si>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</si>
  <si>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</si>
  <si>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</si>
  <si>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</si>
  <si>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</si>
  <si>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</si>
  <si>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</si>
  <si>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</si>
  <si>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</si>
  <si>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</si>
  <si>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</si>
  <si>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</si>
  <si>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</si>
  <si>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</si>
  <si>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</si>
  <si>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</si>
  <si>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</si>
  <si>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</si>
  <si>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</si>
  <si>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</si>
  <si>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</si>
  <si>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</si>
  <si>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</si>
  <si>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</si>
  <si>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</si>
  <si>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</si>
  <si>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</si>
  <si>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</si>
  <si>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</si>
  <si>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</si>
  <si>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</si>
  <si>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</si>
  <si>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</si>
  <si>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</si>
  <si>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</si>
  <si>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</si>
  <si>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</si>
  <si>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</si>
  <si>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</si>
  <si>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</si>
  <si>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</si>
  <si>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</si>
  <si>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</si>
  <si>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</si>
  <si>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</si>
  <si>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</si>
  <si>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</si>
  <si>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</si>
  <si>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</si>
  <si>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</si>
  <si>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</si>
  <si>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</si>
  <si>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</si>
  <si>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</si>
  <si>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</si>
  <si>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</si>
  <si>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</si>
  <si>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</si>
  <si>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</si>
  <si>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</si>
  <si>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</si>
  <si>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</si>
  <si>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</si>
  <si>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</si>
  <si>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</si>
  <si>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</si>
  <si>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</si>
  <si>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</si>
  <si>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</si>
  <si>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</si>
  <si>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</si>
  <si>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</si>
  <si>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</si>
  <si>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</si>
  <si>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</si>
  <si>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</si>
  <si>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</si>
  <si>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</si>
  <si>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</si>
  <si>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</si>
  <si>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</si>
  <si>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</si>
  <si>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</si>
  <si>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</si>
  <si>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</si>
  <si>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</si>
  <si>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</si>
  <si>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</si>
  <si>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</si>
  <si>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</si>
  <si>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</si>
  <si>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</si>
  <si>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</si>
  <si>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</si>
  <si>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</si>
  <si>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</si>
  <si>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</si>
  <si>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</si>
  <si>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</si>
  <si>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</si>
  <si>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</si>
  <si>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</si>
  <si>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</si>
  <si>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</si>
  <si>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</si>
  <si>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</si>
  <si>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</si>
  <si>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</si>
  <si>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</si>
  <si>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</si>
  <si>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</si>
  <si>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</si>
  <si>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</si>
  <si>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</si>
  <si>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</si>
  <si>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</si>
  <si>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</si>
  <si>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</si>
  <si>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</si>
  <si>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</si>
  <si>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</si>
  <si>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</si>
  <si>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</si>
  <si>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</si>
  <si>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</si>
  <si>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</si>
  <si>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</si>
  <si>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</si>
  <si>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</si>
  <si>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</si>
  <si>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</si>
  <si>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</si>
  <si>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</si>
  <si>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</si>
  <si>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</si>
  <si>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</si>
  <si>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</si>
  <si>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</si>
  <si>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</si>
  <si>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</si>
  <si>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</si>
  <si>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</si>
  <si>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</si>
  <si>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</si>
  <si>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</si>
  <si>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</si>
  <si>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</si>
  <si>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</si>
  <si>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</si>
  <si>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</si>
  <si>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</si>
  <si>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</si>
  <si>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</si>
  <si>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</si>
  <si>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</si>
  <si>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</si>
  <si>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</si>
  <si>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</si>
  <si>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</si>
  <si>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</si>
  <si>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</si>
  <si>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</si>
  <si>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</si>
  <si>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</si>
  <si>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</si>
  <si>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</si>
  <si>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</si>
  <si>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</si>
  <si>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</si>
  <si>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</si>
  <si>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</si>
  <si>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</si>
  <si>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</si>
  <si>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</si>
  <si>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</si>
  <si>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</si>
  <si>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</si>
  <si>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</si>
  <si>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</si>
  <si>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</si>
  <si>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</si>
  <si>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</si>
  <si>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</si>
  <si>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</si>
  <si>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</si>
  <si>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</si>
  <si>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</si>
  <si>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</si>
  <si>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</si>
  <si>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</si>
  <si>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</si>
  <si>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</si>
  <si>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</si>
  <si>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</si>
  <si>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</si>
  <si>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</si>
  <si>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</si>
  <si>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</si>
  <si>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</si>
  <si>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</si>
  <si>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</si>
  <si>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</si>
  <si>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</si>
  <si>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</si>
  <si>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</si>
  <si>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</si>
  <si>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</si>
  <si>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</si>
  <si>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</si>
  <si>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</si>
  <si>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</si>
  <si>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</si>
  <si>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</si>
  <si>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</si>
  <si>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</si>
  <si>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</si>
  <si>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</si>
  <si>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</si>
  <si>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</si>
  <si>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</si>
  <si>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</si>
  <si>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</si>
  <si>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</si>
  <si>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</si>
  <si>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</si>
  <si>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</si>
  <si>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</si>
  <si>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</si>
  <si>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</si>
  <si>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</si>
  <si>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</si>
  <si>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</si>
  <si>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</si>
  <si>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</si>
  <si>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</si>
  <si>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</si>
  <si>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</si>
  <si>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</si>
  <si>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</si>
  <si>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</si>
  <si>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</si>
  <si>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</si>
  <si>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</si>
  <si>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</si>
  <si>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</si>
  <si>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</si>
  <si>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</si>
  <si>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</si>
  <si>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</si>
  <si>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</si>
  <si>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</si>
  <si>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</si>
  <si>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</si>
  <si>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</si>
  <si>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</si>
  <si>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</si>
  <si>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</si>
  <si>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</si>
  <si>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</si>
  <si>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</si>
  <si>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</si>
  <si>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</si>
  <si>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</si>
  <si>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</si>
  <si>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</si>
  <si>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</si>
  <si>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</si>
  <si>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</si>
  <si>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</si>
  <si>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</si>
  <si>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</si>
  <si>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</si>
  <si>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</si>
  <si>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</si>
  <si>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</si>
  <si>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</si>
  <si>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</si>
  <si>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</si>
  <si>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</si>
  <si>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</si>
  <si>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</si>
  <si>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</si>
  <si>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</si>
  <si>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</si>
  <si>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</si>
  <si>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</si>
  <si>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</si>
  <si>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</si>
  <si>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</si>
  <si>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</si>
  <si>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</si>
  <si>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</si>
  <si>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</si>
  <si>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</si>
  <si>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</si>
  <si>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</si>
  <si>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</si>
  <si>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</si>
  <si>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</si>
  <si>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</si>
  <si>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</si>
  <si>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</si>
  <si>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</si>
  <si>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</si>
  <si>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</si>
  <si>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</si>
  <si>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</si>
  <si>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</si>
  <si>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</si>
  <si>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</si>
  <si>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</si>
  <si>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</si>
  <si>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</si>
  <si>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</si>
  <si>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</si>
  <si>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</si>
  <si>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</si>
  <si>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</si>
  <si>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</si>
  <si>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</si>
  <si>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</si>
  <si>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</si>
  <si>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</si>
  <si>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</si>
  <si>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</si>
  <si>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</si>
  <si>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</si>
  <si>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</si>
  <si>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</si>
  <si>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</si>
  <si>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</si>
  <si>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</si>
  <si>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</si>
  <si>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</si>
  <si>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</si>
  <si>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</si>
  <si>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</si>
  <si>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</si>
  <si>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</si>
  <si>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</si>
  <si>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</si>
  <si>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</si>
  <si>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</si>
  <si>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</si>
  <si>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</si>
  <si>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</si>
  <si>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</si>
  <si>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</si>
  <si>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</si>
  <si>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</si>
  <si>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</si>
  <si>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</si>
  <si>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</si>
  <si>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</si>
  <si>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</si>
  <si>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</si>
  <si>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</si>
  <si>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</si>
  <si>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</si>
  <si>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</si>
  <si>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</si>
  <si>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</si>
  <si>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</si>
  <si>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</si>
  <si>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</si>
  <si>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</si>
  <si>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</si>
  <si>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</si>
  <si>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</si>
  <si>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</si>
  <si>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</si>
  <si>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</si>
  <si>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</si>
  <si>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</si>
  <si>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</si>
  <si>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</si>
  <si>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</si>
  <si>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</si>
  <si>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</si>
  <si>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</si>
  <si>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</si>
  <si>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</si>
  <si>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</si>
  <si>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</si>
  <si>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</si>
  <si>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</si>
  <si>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</si>
  <si>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</si>
  <si>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</si>
  <si>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</si>
  <si>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</si>
  <si>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</si>
  <si>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</si>
  <si>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</si>
  <si>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</si>
  <si>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</si>
  <si>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</si>
  <si>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</si>
  <si>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</si>
  <si>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</si>
  <si>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</si>
  <si>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</si>
  <si>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</si>
  <si>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</si>
  <si>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</si>
  <si>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</si>
  <si>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</si>
  <si>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</si>
  <si>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</si>
  <si>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</si>
  <si>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</si>
  <si>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</si>
  <si>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</si>
  <si>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</si>
  <si>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</si>
  <si>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</si>
  <si>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</si>
  <si>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</si>
  <si>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</si>
  <si>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</si>
  <si>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</si>
  <si>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</si>
  <si>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</si>
  <si>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</si>
  <si>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</si>
  <si>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</si>
  <si>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</si>
  <si>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</si>
  <si>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</si>
  <si>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</si>
  <si>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</si>
  <si>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</si>
  <si>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</si>
  <si>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</si>
  <si>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</si>
  <si>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</si>
  <si>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</si>
  <si>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</si>
  <si>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</si>
  <si>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</si>
  <si>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</si>
  <si>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</si>
  <si>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</si>
  <si>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</si>
  <si>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</si>
  <si>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</si>
  <si>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</si>
  <si>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</si>
  <si>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</si>
  <si>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</si>
  <si>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</si>
  <si>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</si>
  <si>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</si>
  <si>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</si>
  <si>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</si>
  <si>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</si>
  <si>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</si>
  <si>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</si>
  <si>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</si>
  <si>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</si>
  <si>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</si>
  <si>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</si>
  <si>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</si>
  <si>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</si>
  <si>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</si>
  <si>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</si>
  <si>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</si>
  <si>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</si>
  <si>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</si>
  <si>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</si>
  <si>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</si>
  <si>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</si>
  <si>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</si>
  <si>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</si>
  <si>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</si>
  <si>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</si>
  <si>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</si>
  <si>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</si>
  <si>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</si>
  <si>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</si>
  <si>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</si>
  <si>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</si>
  <si>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</si>
  <si>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</si>
  <si>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</si>
  <si>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</si>
  <si>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</si>
  <si>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</si>
  <si>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</si>
  <si>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</si>
  <si>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</si>
  <si>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</si>
  <si>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</si>
  <si>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</si>
  <si>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</si>
  <si>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</si>
  <si>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</si>
  <si>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</si>
  <si>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</si>
  <si>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</si>
  <si>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</si>
  <si>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</si>
  <si>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</si>
  <si>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</si>
  <si>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</si>
  <si>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</si>
  <si>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</si>
  <si>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</si>
  <si>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</si>
  <si>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</si>
  <si>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</si>
  <si>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</si>
  <si>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</si>
  <si>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</si>
  <si>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</si>
  <si>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</si>
  <si>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</si>
  <si>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</si>
  <si>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</si>
  <si>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</si>
  <si>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</si>
  <si>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</si>
  <si>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</si>
  <si>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</si>
  <si>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</si>
  <si>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</si>
  <si>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</si>
  <si>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</si>
  <si>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</si>
  <si>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</si>
  <si>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</si>
  <si>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</si>
  <si>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</si>
  <si>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</si>
  <si>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</si>
  <si>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</si>
  <si>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</si>
  <si>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</si>
  <si>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</si>
  <si>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</si>
  <si>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</si>
  <si>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</si>
  <si>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</si>
  <si>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</si>
  <si>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</si>
  <si>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</si>
  <si>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</si>
  <si>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</si>
  <si>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</si>
  <si>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</si>
  <si>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</si>
  <si>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</si>
  <si>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</si>
  <si>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</si>
  <si>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</si>
  <si>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</si>
  <si>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</si>
  <si>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</si>
  <si>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</si>
  <si>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</si>
  <si>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</si>
  <si>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</si>
  <si>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</si>
  <si>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</si>
  <si>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</si>
  <si>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</si>
  <si>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</si>
  <si>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</si>
  <si>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</si>
  <si>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</si>
  <si>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</si>
  <si>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</si>
  <si>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</si>
  <si>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</si>
  <si>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</si>
  <si>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</si>
  <si>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</si>
  <si>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</si>
  <si>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</si>
  <si>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</si>
  <si>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</si>
  <si>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</si>
  <si>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</si>
  <si>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</si>
  <si>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</si>
  <si>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</si>
  <si>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</si>
  <si>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</si>
  <si>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</si>
  <si>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</si>
  <si>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</si>
  <si>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</si>
  <si>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</si>
  <si>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</si>
  <si>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</si>
  <si>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</si>
  <si>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</si>
  <si>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</si>
  <si>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</si>
  <si>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</si>
  <si>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</si>
  <si>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</si>
  <si>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</si>
  <si>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</si>
  <si>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</si>
  <si>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</si>
  <si>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</si>
  <si>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</si>
  <si>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</si>
  <si>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</si>
  <si>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</si>
  <si>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</si>
  <si>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</si>
  <si>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</si>
  <si>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</si>
  <si>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</si>
  <si>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</si>
  <si>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</si>
  <si>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</si>
  <si>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</si>
  <si>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</si>
  <si>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</si>
  <si>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</si>
  <si>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</si>
  <si>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</si>
  <si>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</si>
  <si>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</si>
  <si>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</si>
  <si>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</si>
  <si>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</si>
  <si>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</si>
  <si>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</si>
  <si>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</si>
  <si>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</si>
  <si>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</si>
  <si>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</si>
  <si>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</si>
  <si>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</si>
  <si>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</si>
  <si>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</si>
  <si>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</si>
  <si>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</si>
  <si>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</si>
  <si>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</si>
  <si>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</si>
  <si>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</si>
  <si>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</si>
  <si>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</si>
  <si>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</si>
  <si>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</si>
  <si>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</si>
  <si>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</si>
  <si>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</si>
  <si>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</si>
  <si>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</si>
  <si>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</si>
  <si>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</si>
  <si>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</si>
  <si>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</si>
  <si>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</si>
  <si>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</si>
  <si>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</si>
  <si>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</si>
  <si>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</si>
  <si>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</si>
  <si>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</si>
  <si>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</si>
  <si>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</si>
  <si>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</si>
  <si>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</si>
  <si>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</si>
  <si>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</si>
  <si>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</si>
  <si>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</si>
  <si>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</si>
  <si>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</si>
  <si>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</si>
  <si>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</si>
  <si>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</si>
  <si>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</si>
  <si>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</si>
  <si>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</si>
  <si>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</si>
  <si>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</si>
  <si>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</si>
  <si>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</si>
  <si>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</si>
  <si>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</si>
  <si>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</si>
  <si>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</si>
  <si>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</si>
  <si>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</si>
  <si>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</si>
  <si>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</si>
  <si>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</si>
  <si>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</si>
  <si>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</si>
  <si>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</si>
  <si>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</si>
  <si>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</si>
  <si>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</si>
  <si>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</si>
  <si>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</si>
  <si>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</si>
  <si>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</si>
  <si>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</si>
  <si>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</si>
  <si>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</si>
  <si>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</si>
  <si>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</si>
  <si>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</si>
  <si>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</si>
  <si>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</si>
  <si>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</si>
  <si>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</si>
  <si>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</si>
  <si>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</si>
  <si>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</si>
  <si>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</si>
  <si>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</si>
  <si>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</si>
  <si>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</si>
  <si>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</si>
  <si>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</si>
  <si>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</si>
  <si>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</si>
  <si>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</si>
  <si>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</si>
  <si>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</si>
  <si>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</si>
  <si>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</si>
  <si>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</si>
  <si>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</si>
  <si>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</si>
  <si>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</si>
  <si>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</si>
  <si>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</si>
  <si>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</si>
  <si>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</si>
  <si>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</si>
  <si>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</si>
  <si>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</si>
  <si>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</si>
  <si>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</si>
  <si>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</si>
  <si>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</si>
  <si>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</si>
  <si>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</si>
  <si>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</si>
  <si>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</si>
  <si>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</si>
  <si>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</si>
  <si>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</si>
  <si>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</si>
  <si>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</si>
  <si>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</si>
  <si>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</si>
  <si>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</si>
  <si>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</si>
  <si>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</si>
  <si>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</si>
  <si>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</si>
  <si>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</si>
  <si>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</si>
  <si>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</si>
  <si>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</si>
  <si>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</si>
  <si>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</si>
  <si>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</si>
  <si>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</si>
  <si>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</si>
  <si>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</si>
  <si>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</si>
  <si>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</si>
  <si>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</si>
  <si>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</si>
  <si>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</si>
  <si>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</si>
  <si>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</si>
  <si>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</si>
  <si>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</si>
  <si>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</si>
  <si>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</si>
  <si>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</si>
  <si>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</si>
  <si>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</si>
  <si>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</si>
  <si>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</si>
  <si>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</si>
  <si>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</si>
  <si>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</si>
  <si>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</si>
  <si>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</si>
  <si>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</si>
  <si>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</si>
  <si>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</si>
  <si>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</si>
  <si>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</si>
  <si>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</si>
  <si>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</si>
  <si>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</si>
  <si>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</si>
  <si>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</si>
  <si>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</si>
  <si>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</si>
  <si>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</si>
  <si>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</si>
  <si>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</si>
  <si>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</si>
  <si>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</si>
  <si>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</si>
  <si>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</si>
  <si>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</si>
  <si>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</si>
  <si>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</si>
  <si>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</si>
  <si>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</si>
  <si>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</si>
  <si>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</si>
  <si>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</si>
  <si>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</si>
  <si>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</si>
  <si>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</si>
  <si>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</si>
  <si>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</si>
  <si>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</si>
  <si>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</si>
  <si>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</si>
  <si>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</si>
  <si>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</si>
  <si>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</si>
  <si>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</si>
  <si>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</si>
  <si>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</si>
  <si>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</si>
  <si>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</si>
  <si>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</si>
  <si>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</si>
  <si>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</si>
  <si>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</si>
  <si>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</si>
  <si>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</si>
  <si>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</si>
  <si>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</si>
  <si>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</si>
  <si>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</si>
  <si>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</si>
  <si>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</si>
  <si>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</si>
  <si>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</si>
  <si>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</si>
  <si>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</si>
  <si>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</si>
  <si>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</si>
  <si>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</si>
  <si>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</si>
  <si>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</si>
  <si>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</si>
  <si>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</si>
  <si>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</si>
  <si>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</si>
  <si>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</si>
  <si>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</si>
  <si>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</si>
  <si>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</si>
  <si>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</si>
  <si>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</si>
  <si>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</si>
  <si>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</si>
  <si>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</si>
  <si>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</si>
  <si>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</si>
  <si>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</si>
  <si>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</si>
  <si>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</si>
  <si>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</si>
  <si>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</si>
  <si>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</si>
  <si>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</si>
  <si>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</si>
  <si>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</si>
  <si>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</si>
  <si>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</si>
  <si>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</si>
  <si>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</si>
  <si>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</si>
  <si>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</si>
  <si>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</si>
  <si>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</si>
  <si>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</si>
  <si>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</si>
  <si>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</si>
  <si>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</si>
  <si>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</si>
  <si>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</si>
  <si>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</si>
  <si>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</si>
  <si>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</si>
  <si>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</si>
  <si>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</si>
  <si>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</si>
  <si>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</si>
  <si>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</si>
  <si>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</si>
  <si>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</si>
  <si>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</si>
  <si>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</si>
  <si>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</si>
  <si>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</si>
  <si>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</si>
  <si>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</si>
  <si>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</si>
  <si>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</si>
  <si>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</si>
  <si>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</si>
  <si>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</si>
  <si>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</si>
  <si>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</si>
  <si>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</si>
  <si>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</si>
  <si>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</si>
  <si>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</si>
  <si>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</si>
  <si>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</si>
  <si>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</si>
  <si>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</si>
  <si>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</si>
  <si>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</si>
  <si>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</si>
  <si>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</si>
  <si>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</si>
  <si>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</si>
  <si>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</si>
  <si>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</si>
  <si>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</si>
  <si>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</si>
  <si>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</si>
  <si>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</si>
  <si>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</si>
  <si>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</si>
  <si>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</si>
  <si>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</si>
  <si>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</si>
  <si>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</si>
  <si>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</si>
  <si>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</si>
  <si>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</si>
  <si>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</si>
  <si>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</si>
  <si>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</si>
  <si>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</si>
  <si>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</si>
  <si>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</si>
  <si>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</si>
  <si>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</si>
  <si>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</si>
  <si>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</si>
  <si>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</si>
  <si>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</si>
  <si>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</si>
  <si>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</si>
  <si>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</si>
  <si>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</si>
  <si>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</si>
  <si>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</si>
  <si>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</si>
  <si>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</si>
  <si>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</si>
  <si>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</si>
  <si>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</si>
  <si>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</si>
  <si>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</si>
  <si>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</si>
  <si>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</si>
  <si>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</si>
  <si>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</si>
  <si>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</si>
  <si>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</si>
  <si>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</si>
  <si>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</si>
  <si>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</si>
  <si>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</si>
  <si>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</si>
  <si>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</si>
  <si>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</si>
  <si>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</si>
  <si>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</si>
  <si>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</si>
  <si>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</si>
  <si>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</si>
  <si>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</si>
  <si>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</si>
  <si>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</si>
  <si>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</si>
  <si>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</si>
  <si>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</si>
  <si>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</si>
  <si>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</si>
  <si>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</si>
  <si>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</si>
  <si>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</si>
  <si>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</si>
  <si>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</si>
  <si>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</si>
  <si>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</si>
  <si>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</si>
  <si>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</si>
  <si>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</si>
  <si>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</si>
  <si>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</si>
  <si>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</si>
  <si>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</si>
  <si>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</si>
  <si>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</si>
  <si>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</si>
  <si>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</si>
  <si>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</si>
  <si>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</si>
  <si>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</si>
  <si>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</si>
  <si>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</si>
  <si>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</si>
  <si>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</si>
  <si>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</si>
  <si>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</si>
  <si>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</si>
  <si>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</si>
  <si>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</si>
  <si>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</si>
  <si>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</si>
  <si>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</si>
  <si>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</si>
  <si>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</si>
  <si>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</si>
  <si>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</si>
  <si>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</si>
  <si>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</si>
  <si>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</si>
  <si>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</si>
  <si>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</si>
  <si>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</si>
  <si>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</si>
  <si>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</si>
  <si>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</si>
  <si>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</si>
  <si>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</si>
  <si>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</si>
  <si>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</si>
  <si>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</si>
  <si>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</si>
  <si>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</si>
  <si>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</si>
  <si>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</si>
  <si>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</si>
  <si>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</si>
  <si>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</si>
  <si>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</si>
  <si>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</si>
  <si>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</si>
  <si>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</si>
  <si>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</si>
  <si>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</si>
  <si>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</si>
  <si>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</si>
  <si>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</si>
  <si>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</si>
  <si>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</si>
  <si>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</si>
  <si>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</si>
  <si>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</si>
  <si>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</si>
  <si>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</si>
  <si>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</si>
  <si>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</si>
  <si>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</si>
  <si>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</si>
  <si>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</si>
  <si>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</si>
  <si>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</si>
  <si>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</si>
  <si>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</si>
  <si>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</si>
  <si>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</si>
  <si>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</si>
  <si>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</si>
  <si>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</si>
  <si>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</si>
  <si>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</si>
  <si>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</si>
  <si>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</si>
  <si>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</si>
  <si>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</si>
  <si>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</si>
  <si>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</si>
  <si>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</si>
  <si>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</si>
  <si>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</si>
  <si>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</si>
  <si>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</si>
  <si>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</si>
  <si>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</si>
  <si>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</si>
  <si>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</si>
  <si>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</si>
  <si>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</si>
  <si>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</si>
  <si>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</si>
  <si>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</si>
  <si>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</si>
  <si>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</si>
  <si>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</si>
  <si>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</si>
  <si>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</si>
  <si>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</si>
  <si>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</si>
  <si>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</si>
  <si>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</si>
  <si>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</si>
  <si>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</si>
  <si>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</si>
  <si>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</si>
  <si>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</si>
  <si>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</si>
  <si>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</si>
  <si>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</si>
  <si>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</si>
  <si>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</si>
  <si>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</si>
  <si>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</si>
  <si>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</si>
  <si>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</si>
  <si>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</si>
  <si>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</si>
  <si>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</si>
  <si>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</si>
  <si>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</si>
  <si>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</si>
  <si>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</si>
  <si>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</si>
  <si>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</si>
  <si>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</si>
  <si>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</si>
  <si>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</si>
  <si>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</si>
  <si>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</si>
  <si>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</si>
  <si>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</si>
  <si>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</si>
  <si>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</si>
  <si>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</si>
  <si>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</si>
  <si>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</si>
  <si>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</si>
  <si>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</si>
  <si>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</si>
  <si>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</si>
  <si>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</si>
  <si>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</si>
  <si>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</si>
  <si>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</si>
  <si>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</si>
  <si>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</si>
  <si>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</si>
  <si>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</si>
  <si>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</si>
  <si>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</si>
  <si>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</si>
  <si>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</si>
  <si>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</si>
  <si>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</si>
  <si>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</si>
  <si>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</si>
  <si>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</si>
  <si>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</si>
  <si>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</si>
  <si>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</si>
  <si>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</si>
  <si>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</si>
  <si>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</si>
  <si>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</si>
  <si>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</si>
  <si>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</si>
  <si>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</si>
  <si>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</si>
  <si>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</si>
  <si>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</si>
  <si>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</si>
  <si>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</si>
  <si>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</si>
  <si>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</si>
  <si>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</si>
  <si>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</si>
  <si>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</si>
  <si>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</si>
  <si>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</si>
  <si>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</si>
  <si>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</si>
  <si>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</si>
  <si>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</si>
  <si>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</si>
  <si>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</si>
  <si>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</si>
  <si>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</si>
  <si>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</si>
  <si>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</si>
  <si>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</si>
  <si>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</si>
  <si>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</si>
  <si>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</si>
  <si>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</si>
  <si>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</si>
  <si>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</si>
  <si>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</si>
  <si>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</si>
  <si>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</si>
  <si>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</si>
  <si>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</si>
  <si>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</si>
  <si>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</si>
  <si>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</si>
  <si>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</si>
  <si>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</si>
  <si>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</si>
  <si>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</si>
  <si>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</si>
  <si>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</si>
  <si>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</si>
  <si>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</si>
  <si>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</si>
  <si>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</si>
  <si>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</si>
  <si>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</si>
  <si>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</si>
  <si>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</si>
  <si>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</si>
  <si>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</si>
  <si>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</si>
  <si>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</si>
  <si>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</si>
  <si>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</si>
  <si>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</si>
  <si>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</si>
  <si>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</si>
  <si>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</si>
  <si>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</si>
  <si>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</si>
  <si>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</si>
  <si>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</si>
  <si>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</si>
  <si>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</si>
  <si>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</si>
  <si>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</si>
  <si>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</si>
  <si>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</si>
  <si>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</si>
  <si>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</si>
  <si>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</si>
  <si>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</si>
  <si>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</si>
  <si>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</si>
  <si>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</si>
  <si>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</si>
  <si>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</si>
  <si>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</si>
  <si>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</si>
  <si>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</si>
  <si>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</si>
  <si>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</si>
  <si>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</si>
  <si>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</si>
  <si>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</si>
  <si>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</si>
  <si>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</si>
  <si>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</si>
  <si>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</si>
  <si>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</si>
  <si>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</si>
  <si>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</si>
  <si>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</si>
  <si>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</si>
  <si>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</si>
  <si>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</si>
  <si>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</si>
  <si>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</si>
  <si>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</si>
  <si>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</si>
  <si>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</si>
  <si>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</si>
  <si>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</si>
  <si>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</si>
  <si>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</si>
  <si>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</si>
  <si>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</si>
  <si>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</si>
  <si>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</si>
  <si>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</si>
  <si>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</si>
  <si>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</si>
  <si>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</si>
  <si>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</si>
  <si>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</si>
  <si>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</si>
  <si>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</si>
  <si>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</si>
  <si>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</si>
  <si>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</si>
  <si>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</si>
  <si>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</si>
  <si>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</si>
  <si>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</si>
  <si>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</si>
  <si>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</si>
  <si>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</si>
  <si>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</si>
  <si>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</si>
  <si>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</si>
  <si>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</si>
  <si>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</si>
  <si>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</si>
  <si>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</si>
  <si>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</si>
  <si>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</si>
  <si>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</si>
  <si>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</si>
  <si>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</si>
  <si>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</si>
  <si>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</si>
  <si>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</si>
  <si>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</si>
  <si>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</si>
  <si>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</si>
  <si>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</si>
  <si>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</si>
  <si>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</si>
  <si>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</si>
  <si>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</si>
  <si>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</si>
  <si>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</si>
  <si>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</si>
  <si>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</si>
  <si>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</si>
  <si>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</si>
  <si>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</si>
  <si>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</si>
  <si>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</si>
  <si>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</si>
  <si>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</si>
  <si>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</si>
  <si>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</si>
  <si>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</si>
  <si>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</si>
  <si>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</si>
  <si>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</si>
  <si>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</si>
  <si>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</si>
  <si>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</si>
  <si>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</si>
  <si>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</si>
  <si>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</si>
  <si>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</si>
  <si>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</si>
  <si>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</si>
  <si>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</si>
  <si>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</si>
  <si>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</si>
  <si>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</si>
  <si>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</si>
  <si>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</si>
  <si>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</si>
  <si>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</si>
  <si>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</si>
  <si>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</si>
  <si>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</si>
  <si>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</si>
  <si>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</si>
  <si>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</si>
  <si>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</si>
  <si>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</si>
  <si>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</si>
  <si>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</si>
  <si>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</si>
  <si>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</si>
  <si>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</si>
  <si>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</si>
  <si>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</si>
  <si>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</si>
  <si>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</si>
  <si>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</si>
  <si>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</si>
  <si>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</si>
  <si>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</si>
  <si>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</si>
  <si>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</si>
  <si>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</si>
  <si>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</si>
  <si>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</si>
  <si>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</si>
  <si>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</si>
  <si>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</si>
  <si>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</si>
  <si>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</si>
  <si>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</si>
  <si>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</si>
  <si>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</si>
  <si>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</si>
  <si>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</si>
  <si>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</si>
  <si>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</si>
  <si>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</si>
  <si>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</si>
  <si>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</si>
  <si>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</si>
  <si>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</si>
  <si>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</si>
  <si>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</si>
  <si>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</si>
  <si>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</si>
  <si>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</si>
  <si>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</si>
  <si>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</si>
  <si>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</si>
  <si>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</si>
  <si>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</si>
  <si>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</si>
  <si>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</si>
  <si>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</si>
  <si>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</si>
  <si>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</si>
  <si>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</si>
  <si>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</si>
  <si>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</si>
  <si>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</si>
  <si>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</si>
  <si>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</si>
  <si>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</si>
  <si>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</si>
  <si>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</si>
  <si>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</si>
  <si>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</si>
  <si>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</si>
  <si>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</si>
  <si>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</si>
  <si>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</si>
  <si>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</si>
  <si>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</si>
  <si>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</si>
  <si>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</si>
  <si>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</si>
  <si>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</si>
  <si>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</si>
  <si>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</si>
  <si>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</si>
  <si>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</si>
  <si>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</si>
  <si>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</si>
  <si>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</si>
  <si>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</si>
  <si>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</si>
  <si>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</si>
  <si>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</si>
  <si>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</si>
  <si>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</si>
  <si>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</si>
  <si>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</si>
  <si>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</si>
  <si>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</si>
  <si>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</si>
  <si>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</si>
  <si>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</si>
  <si>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</si>
  <si>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</si>
  <si>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</si>
  <si>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</si>
  <si>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</si>
  <si>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</si>
  <si>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</si>
  <si>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</si>
  <si>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</si>
  <si>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</si>
  <si>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</si>
  <si>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</si>
  <si>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</si>
  <si>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</si>
  <si>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</si>
  <si>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</si>
  <si>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</si>
  <si>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</si>
  <si>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</si>
  <si>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</si>
  <si>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</si>
  <si>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</si>
  <si>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</si>
  <si>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</si>
  <si>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</si>
  <si>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</si>
  <si>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</si>
  <si>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</si>
  <si>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</si>
  <si>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</si>
  <si>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</si>
  <si>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</si>
  <si>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</si>
  <si>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</si>
  <si>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</si>
  <si>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</si>
  <si>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</si>
  <si>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</si>
  <si>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</si>
  <si>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</si>
  <si>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</si>
  <si>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</si>
  <si>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</si>
  <si>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</si>
  <si>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</si>
  <si>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</si>
  <si>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</si>
  <si>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</si>
  <si>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</si>
  <si>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</si>
  <si>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</si>
  <si>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</si>
  <si>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</si>
  <si>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</si>
  <si>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</si>
  <si>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</si>
  <si>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</si>
  <si>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</si>
  <si>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</si>
  <si>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</si>
  <si>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</si>
  <si>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</si>
  <si>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</si>
  <si>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</si>
  <si>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</si>
  <si>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</si>
  <si>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</si>
  <si>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</si>
  <si>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</si>
  <si>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</si>
  <si>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</si>
  <si>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</si>
  <si>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</si>
  <si>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</si>
  <si>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</si>
  <si>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</si>
  <si>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</si>
  <si>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</si>
  <si>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</si>
  <si>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</si>
  <si>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</si>
  <si>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</si>
  <si>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</si>
  <si>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</si>
  <si>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</si>
  <si>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</si>
  <si>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</si>
  <si>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</si>
  <si>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</si>
  <si>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</si>
  <si>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</si>
  <si>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</si>
  <si>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</si>
  <si>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</si>
  <si>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</si>
  <si>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</si>
  <si>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</si>
  <si>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</si>
  <si>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</si>
  <si>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</si>
  <si>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</si>
  <si>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</si>
  <si>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</si>
  <si>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</si>
  <si>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</si>
  <si>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</si>
  <si>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</si>
  <si>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</si>
  <si>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</si>
  <si>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</si>
  <si>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</si>
  <si>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</si>
  <si>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</si>
  <si>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</si>
  <si>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</si>
  <si>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</si>
  <si>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</si>
  <si>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</si>
  <si>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</si>
  <si>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</si>
  <si>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</si>
  <si>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</si>
  <si>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</si>
  <si>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</si>
  <si>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</si>
  <si>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</si>
  <si>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</si>
  <si>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</si>
  <si>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</si>
  <si>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</si>
  <si>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</si>
  <si>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</si>
  <si>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</si>
  <si>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</si>
  <si>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</si>
  <si>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</si>
  <si>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</si>
  <si>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</si>
  <si>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</si>
  <si>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</si>
  <si>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</si>
  <si>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</si>
  <si>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</si>
  <si>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</si>
  <si>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</si>
  <si>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</si>
  <si>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</si>
  <si>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</si>
  <si>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</si>
  <si>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</si>
  <si>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</si>
  <si>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</si>
  <si>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</si>
  <si>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</si>
  <si>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</si>
  <si>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</si>
  <si>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</si>
  <si>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</si>
  <si>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</si>
  <si>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</si>
  <si>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</si>
  <si>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</si>
  <si>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</si>
  <si>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</si>
  <si>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</si>
  <si>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</si>
  <si>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</si>
  <si>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</si>
  <si>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</si>
  <si>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</si>
  <si>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</si>
  <si>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</si>
  <si>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</si>
  <si>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</si>
  <si>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</si>
  <si>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</si>
  <si>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</si>
  <si>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</si>
  <si>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</si>
  <si>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</si>
  <si>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</si>
  <si>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</si>
  <si>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</si>
  <si>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</si>
  <si>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</si>
  <si>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</si>
  <si>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</si>
  <si>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</si>
  <si>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</si>
  <si>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</si>
  <si>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</si>
  <si>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</si>
  <si>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</si>
  <si>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</si>
  <si>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</si>
  <si>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</si>
  <si>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</si>
  <si>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</si>
  <si>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</si>
  <si>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</si>
  <si>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</si>
  <si>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</si>
  <si>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</si>
  <si>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</si>
  <si>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</si>
  <si>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</si>
  <si>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</si>
  <si>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</si>
  <si>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</si>
  <si>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</si>
  <si>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</si>
  <si>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</si>
  <si>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</si>
  <si>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</si>
  <si>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</si>
  <si>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</si>
  <si>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</si>
  <si>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</si>
  <si>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</si>
  <si>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</si>
  <si>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</si>
  <si>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</si>
  <si>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</si>
  <si>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</si>
  <si>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</si>
  <si>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</si>
  <si>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</si>
  <si>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</si>
  <si>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</si>
  <si>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</si>
  <si>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</si>
  <si>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</si>
  <si>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</si>
  <si>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</si>
  <si>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</si>
  <si>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</si>
  <si>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</si>
  <si>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</si>
  <si>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</si>
  <si>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</si>
  <si>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</si>
  <si>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</si>
  <si>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</si>
  <si>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</si>
  <si>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</si>
  <si>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</si>
  <si>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</si>
  <si>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</si>
  <si>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</si>
  <si>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</si>
  <si>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</si>
  <si>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</si>
  <si>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</si>
  <si>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</si>
  <si>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</si>
  <si>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</si>
  <si>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</si>
  <si>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</si>
  <si>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</si>
  <si>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</si>
  <si>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</si>
  <si>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</si>
  <si>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</si>
  <si>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</si>
  <si>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</si>
  <si>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</si>
  <si>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</si>
  <si>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</si>
  <si>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</si>
  <si>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</si>
  <si>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</si>
  <si>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</si>
  <si>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</si>
  <si>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</si>
  <si>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</si>
  <si>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</si>
  <si>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</si>
  <si>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</si>
  <si>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</si>
  <si>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</si>
  <si>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</si>
  <si>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</si>
  <si>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</si>
  <si>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</si>
  <si>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</si>
  <si>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</si>
  <si>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</si>
  <si>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</si>
  <si>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</si>
  <si>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</si>
  <si>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</si>
  <si>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</si>
  <si>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</si>
  <si>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</si>
  <si>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</si>
  <si>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</si>
  <si>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</si>
  <si>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</si>
  <si>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</si>
  <si>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</si>
  <si>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</si>
  <si>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</si>
  <si>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</si>
  <si>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</si>
  <si>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</si>
  <si>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</si>
  <si>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</si>
  <si>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</si>
  <si>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</si>
  <si>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</si>
  <si>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</si>
  <si>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</si>
  <si>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</si>
  <si>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</si>
  <si>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</si>
  <si>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</si>
  <si>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</si>
  <si>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</si>
  <si>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</si>
  <si>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</si>
  <si>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</si>
  <si>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</si>
  <si>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</si>
  <si>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</si>
  <si>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</si>
  <si>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</si>
  <si>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</si>
  <si>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</si>
  <si>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</si>
  <si>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</si>
  <si>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</si>
  <si>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</si>
  <si>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</si>
  <si>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</si>
  <si>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</si>
  <si>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</si>
  <si>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</si>
  <si>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</si>
  <si>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</si>
  <si>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</si>
  <si>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</si>
  <si>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</si>
  <si>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</si>
  <si>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</si>
  <si>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</si>
  <si>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</si>
  <si>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</si>
  <si>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</si>
  <si>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</si>
  <si>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</si>
  <si>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</si>
  <si>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</si>
  <si>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</si>
  <si>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</si>
  <si>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</si>
  <si>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</si>
  <si>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</si>
  <si>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</si>
  <si>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</si>
  <si>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</si>
  <si>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</si>
  <si>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</si>
  <si>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</si>
  <si>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</si>
  <si>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</si>
  <si>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</si>
  <si>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</si>
  <si>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</si>
  <si>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</si>
  <si>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</si>
  <si>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</si>
  <si>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</si>
  <si>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</si>
  <si>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</si>
  <si>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</si>
  <si>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</si>
  <si>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</si>
  <si>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</si>
  <si>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</si>
  <si>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</si>
  <si>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</si>
  <si>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</si>
  <si>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</si>
  <si>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</si>
  <si>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</si>
  <si>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</si>
  <si>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</si>
  <si>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</si>
  <si>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</si>
  <si>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</si>
  <si>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</si>
  <si>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</si>
  <si>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</si>
  <si>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</si>
  <si>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</si>
  <si>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</si>
  <si>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</si>
  <si>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</si>
  <si>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</si>
  <si>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</si>
  <si>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</si>
  <si>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</si>
  <si>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</si>
  <si>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</si>
  <si>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</si>
  <si>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</si>
  <si>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</si>
  <si>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</si>
  <si>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</si>
  <si>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</si>
  <si>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</si>
  <si>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</si>
  <si>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</si>
  <si>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</si>
  <si>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</si>
  <si>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</si>
  <si>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</si>
  <si>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</si>
  <si>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</si>
  <si>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</si>
  <si>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</si>
  <si>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</si>
  <si>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</si>
  <si>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</si>
  <si>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</si>
  <si>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</si>
  <si>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</si>
  <si>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</si>
  <si>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</si>
  <si>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</si>
  <si>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</si>
  <si>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</si>
  <si>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</si>
  <si>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</si>
  <si>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</si>
  <si>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</si>
  <si>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</si>
  <si>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</si>
  <si>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</si>
  <si>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</si>
  <si>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</si>
  <si>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</si>
  <si>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</si>
  <si>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</si>
  <si>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</si>
  <si>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</si>
  <si>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</si>
  <si>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</si>
  <si>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</si>
  <si>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</si>
  <si>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</si>
  <si>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</si>
  <si>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</si>
  <si>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</si>
  <si>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</si>
  <si>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</si>
  <si>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</si>
  <si>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</si>
  <si>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</si>
  <si>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</si>
  <si>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</si>
  <si>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</si>
  <si>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</si>
  <si>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</si>
  <si>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</si>
  <si>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</si>
  <si>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</si>
  <si>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</si>
  <si>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</si>
  <si>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</si>
  <si>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</si>
  <si>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</si>
  <si>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</si>
  <si>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</si>
  <si>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</si>
  <si>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</si>
  <si>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</si>
  <si>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</si>
  <si>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</si>
  <si>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</si>
  <si>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</si>
  <si>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</si>
  <si>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</si>
  <si>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</si>
  <si>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</si>
  <si>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</si>
  <si>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</si>
  <si>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</si>
  <si>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</si>
  <si>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</si>
  <si>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</si>
  <si>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</si>
  <si>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</si>
  <si>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</si>
  <si>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</si>
  <si>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</si>
  <si>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</si>
  <si>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</si>
  <si>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</si>
  <si>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</si>
  <si>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</si>
  <si>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</si>
  <si>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</si>
  <si>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</si>
  <si>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</si>
  <si>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</si>
  <si>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</si>
  <si>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</si>
  <si>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</si>
  <si>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</si>
  <si>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</si>
  <si>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</si>
  <si>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</si>
  <si>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</si>
  <si>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</si>
  <si>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</si>
  <si>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</si>
  <si>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</si>
  <si>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</si>
  <si>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</si>
  <si>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</si>
  <si>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</si>
  <si>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</si>
  <si>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</si>
  <si>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</si>
  <si>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</si>
  <si>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</si>
  <si>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</si>
  <si>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</si>
  <si>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</si>
  <si>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</si>
  <si>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</si>
  <si>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</si>
  <si>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</si>
  <si>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</si>
  <si>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</si>
  <si>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</si>
  <si>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</si>
  <si>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</si>
  <si>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</si>
  <si>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</si>
  <si>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</si>
  <si>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</si>
  <si>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</si>
  <si>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</si>
  <si>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</si>
  <si>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</si>
  <si>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</si>
  <si>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</si>
  <si>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</si>
  <si>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</si>
  <si>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</si>
  <si>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</si>
  <si>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</si>
  <si>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</si>
  <si>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</si>
  <si>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</si>
  <si>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</si>
  <si>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</si>
  <si>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</si>
  <si>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</si>
  <si>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</si>
  <si>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</si>
  <si>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</si>
  <si>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</si>
  <si>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</si>
  <si>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</si>
  <si>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</si>
  <si>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</si>
  <si>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</si>
  <si>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</si>
  <si>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</si>
  <si>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</si>
  <si>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</si>
  <si>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</si>
  <si>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</si>
  <si>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</si>
  <si>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</si>
  <si>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</si>
  <si>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</si>
  <si>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</si>
  <si>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</si>
  <si>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</si>
  <si>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</si>
  <si>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</si>
  <si>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</si>
  <si>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</si>
  <si>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</si>
  <si>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</si>
  <si>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</si>
  <si>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</si>
  <si>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</si>
  <si>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</si>
  <si>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</si>
  <si>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</si>
  <si>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</si>
  <si>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</si>
  <si>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</si>
  <si>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</si>
  <si>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</si>
  <si>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</si>
  <si>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</si>
  <si>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</si>
  <si>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</si>
  <si>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</si>
  <si>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</si>
  <si>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</si>
  <si>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</si>
  <si>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</si>
  <si>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</si>
  <si>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</si>
  <si>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</si>
  <si>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</si>
  <si>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</si>
  <si>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</si>
  <si>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</si>
  <si>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</si>
  <si>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</si>
  <si>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</si>
  <si>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</si>
  <si>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</si>
  <si>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</si>
  <si>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</si>
  <si>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</si>
  <si>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</si>
  <si>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</si>
  <si>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</si>
  <si>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</si>
  <si>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</si>
  <si>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</si>
  <si>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</si>
  <si>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</si>
  <si>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</si>
  <si>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</si>
  <si>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</si>
  <si>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</si>
  <si>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</si>
  <si>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</si>
  <si>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</si>
  <si>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</si>
  <si>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</si>
  <si>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</si>
  <si>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</si>
  <si>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</si>
  <si>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</si>
  <si>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</si>
  <si>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</si>
  <si>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</si>
  <si>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</si>
  <si>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</si>
  <si>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</si>
  <si>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</si>
  <si>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</si>
  <si>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</si>
  <si>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</si>
  <si>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</si>
  <si>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</si>
  <si>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</si>
  <si>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</si>
  <si>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</si>
  <si>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</si>
  <si>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</si>
  <si>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</si>
  <si>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</si>
  <si>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</si>
  <si>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</si>
  <si>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</si>
  <si>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</si>
  <si>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</si>
  <si>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</si>
  <si>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</si>
  <si>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</si>
  <si>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</si>
  <si>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</si>
  <si>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</si>
  <si>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</si>
  <si>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</si>
  <si>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</si>
  <si>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</si>
  <si>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</si>
  <si>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</si>
  <si>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</si>
  <si>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</si>
  <si>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</si>
  <si>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</si>
  <si>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</si>
  <si>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</si>
  <si>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</si>
  <si>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</si>
  <si>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</si>
  <si>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</si>
  <si>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</si>
  <si>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</si>
  <si>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</si>
  <si>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</si>
  <si>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</si>
  <si>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</si>
  <si>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</si>
  <si>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</si>
  <si>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</si>
  <si>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</si>
  <si>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</si>
  <si>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</si>
  <si>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</si>
  <si>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</si>
  <si>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</si>
  <si>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</si>
  <si>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</si>
  <si>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</si>
  <si>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</si>
  <si>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</si>
  <si>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</si>
  <si>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</si>
  <si>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</si>
  <si>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</si>
  <si>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</si>
  <si>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</si>
  <si>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</si>
  <si>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</si>
  <si>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</si>
  <si>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</si>
  <si>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</si>
  <si>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</si>
  <si>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</si>
  <si>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</si>
  <si>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</si>
  <si>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</si>
  <si>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</si>
  <si>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</si>
  <si>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</si>
  <si>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</si>
  <si>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</si>
  <si>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</si>
  <si>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</si>
  <si>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</si>
  <si>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</si>
  <si>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</si>
  <si>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</si>
  <si>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</si>
  <si>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</si>
  <si>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</si>
  <si>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</si>
  <si>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</si>
  <si>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</si>
  <si>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</si>
  <si>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</si>
  <si>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</si>
  <si>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</si>
  <si>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</si>
  <si>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</si>
  <si>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</si>
  <si>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</si>
  <si>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</si>
  <si>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</si>
  <si>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</si>
  <si>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</si>
  <si>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</si>
  <si>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</si>
  <si>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</si>
  <si>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</si>
  <si>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</si>
  <si>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</si>
  <si>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</si>
  <si>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</si>
  <si>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</si>
  <si>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</si>
  <si>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</si>
  <si>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</si>
  <si>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</si>
  <si>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</si>
  <si>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</si>
  <si>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</si>
  <si>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</si>
  <si>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</si>
  <si>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</si>
  <si>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</si>
  <si>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</si>
  <si>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</si>
  <si>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</si>
  <si>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</si>
  <si>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</si>
  <si>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</si>
  <si>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</si>
  <si>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</si>
  <si>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</si>
  <si>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</si>
  <si>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</si>
  <si>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</si>
  <si>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</si>
  <si>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</si>
  <si>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</si>
  <si>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</si>
  <si>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</si>
  <si>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</si>
  <si>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</si>
  <si>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</si>
  <si>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</si>
  <si>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</si>
  <si>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</si>
  <si>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</si>
  <si>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</si>
  <si>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</si>
  <si>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</si>
  <si>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</si>
  <si>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</si>
  <si>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</si>
  <si>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</si>
  <si>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</si>
  <si>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</si>
  <si>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</si>
  <si>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</si>
  <si>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</si>
  <si>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</si>
  <si>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</si>
  <si>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</si>
  <si>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</si>
  <si>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</si>
  <si>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</si>
  <si>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</si>
  <si>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</si>
  <si>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</si>
  <si>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</si>
  <si>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</si>
  <si>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</si>
  <si>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</si>
  <si>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</si>
  <si>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</si>
  <si>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</si>
  <si>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</si>
  <si>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</si>
  <si>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</si>
  <si>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</si>
  <si>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</si>
  <si>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</si>
  <si>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</si>
  <si>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</si>
  <si>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</si>
  <si>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</si>
  <si>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</si>
  <si>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</si>
  <si>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</si>
  <si>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</si>
  <si>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</si>
  <si>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</si>
  <si>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</si>
  <si>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</si>
  <si>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</si>
  <si>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</si>
  <si>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</si>
  <si>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</si>
  <si>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</si>
  <si>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</si>
  <si>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</si>
  <si>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</si>
  <si>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</si>
  <si>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</si>
  <si>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</si>
  <si>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</si>
  <si>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</si>
  <si>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</si>
  <si>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</si>
  <si>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</si>
  <si>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</si>
  <si>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</si>
  <si>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</si>
  <si>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</si>
  <si>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</si>
  <si>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</si>
  <si>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</si>
  <si>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</si>
  <si>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</si>
  <si>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</si>
  <si>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</si>
  <si>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</si>
  <si>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</si>
  <si>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</si>
  <si>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</si>
  <si>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</si>
  <si>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</si>
  <si>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</si>
  <si>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</si>
  <si>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</si>
  <si>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</si>
  <si>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</si>
  <si>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</si>
  <si>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</si>
  <si>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</si>
  <si>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</si>
  <si>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</si>
  <si>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</si>
  <si>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</si>
  <si>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</si>
  <si>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</si>
  <si>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</si>
  <si>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</si>
  <si>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</si>
  <si>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</si>
  <si>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</si>
  <si>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</si>
  <si>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</si>
  <si>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</si>
  <si>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</si>
  <si>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</si>
  <si>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</si>
  <si>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</si>
  <si>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</si>
  <si>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</si>
  <si>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</si>
  <si>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</si>
  <si>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</si>
  <si>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</si>
  <si>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</si>
  <si>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</si>
  <si>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</si>
  <si>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</si>
  <si>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</si>
  <si>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</si>
  <si>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</si>
  <si>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</si>
  <si>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</si>
  <si>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</si>
  <si>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</si>
  <si>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</si>
  <si>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</si>
  <si>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</si>
  <si>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</si>
  <si>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</si>
  <si>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</si>
  <si>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</si>
  <si>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</si>
  <si>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</si>
  <si>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</si>
  <si>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</si>
  <si>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</si>
  <si>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</si>
  <si>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</si>
  <si>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</si>
  <si>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</si>
  <si>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</si>
  <si>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</si>
  <si>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</si>
  <si>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</si>
  <si>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</si>
  <si>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</si>
  <si>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</si>
  <si>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</si>
  <si>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</si>
  <si>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</si>
  <si>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</si>
  <si>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</si>
  <si>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</si>
  <si>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</si>
  <si>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</si>
  <si>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</si>
  <si>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</si>
  <si>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</si>
  <si>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</si>
  <si>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</si>
  <si>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</si>
  <si>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</si>
  <si>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</si>
  <si>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</si>
  <si>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</si>
  <si>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</si>
  <si>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</si>
  <si>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</si>
  <si>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</si>
  <si>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</si>
  <si>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</si>
  <si>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</si>
  <si>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</si>
  <si>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</si>
  <si>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</si>
  <si>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</si>
  <si>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</si>
  <si>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</si>
  <si>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</si>
  <si>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</si>
  <si>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</si>
  <si>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</si>
  <si>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</si>
  <si>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</si>
  <si>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</si>
  <si>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</si>
  <si>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</si>
  <si>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</si>
  <si>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</si>
  <si>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</si>
  <si>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</si>
  <si>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</si>
  <si>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</si>
  <si>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</si>
  <si>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</si>
  <si>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</si>
  <si>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</si>
  <si>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</si>
  <si>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</si>
  <si>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</si>
  <si>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</si>
  <si>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</si>
  <si>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</si>
  <si>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</si>
  <si>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</si>
  <si>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</si>
  <si>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</si>
  <si>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</si>
  <si>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</si>
  <si>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</si>
  <si>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</si>
  <si>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</si>
  <si>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</si>
  <si>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</si>
  <si>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</si>
  <si>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</si>
  <si>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</si>
  <si>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</si>
  <si>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</si>
  <si>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</si>
  <si>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</si>
  <si>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</si>
  <si>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</si>
  <si>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</si>
  <si>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</si>
  <si>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</si>
  <si>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</si>
  <si>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</si>
  <si>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</si>
  <si>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</si>
  <si>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</si>
  <si>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</si>
  <si>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</si>
  <si>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</si>
  <si>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</si>
  <si>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</si>
  <si>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</si>
  <si>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</si>
  <si>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</si>
  <si>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</si>
  <si>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</si>
  <si>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</si>
  <si>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</si>
  <si>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</si>
  <si>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</si>
  <si>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</si>
  <si>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</si>
  <si>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</si>
  <si>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</si>
  <si>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</si>
  <si>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</si>
  <si>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</si>
  <si>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</si>
  <si>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</si>
  <si>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</si>
  <si>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</si>
  <si>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</si>
  <si>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</si>
  <si>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</si>
  <si>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</si>
  <si>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</si>
  <si>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</si>
  <si>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</si>
  <si>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</si>
  <si>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</si>
  <si>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</si>
  <si>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</si>
  <si>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</si>
  <si>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</si>
  <si>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</si>
  <si>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</si>
  <si>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</si>
  <si>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</si>
  <si>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</si>
  <si>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</si>
  <si>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</si>
  <si>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</si>
  <si>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</si>
  <si>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</si>
  <si>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</si>
  <si>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</si>
  <si>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</si>
  <si>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</si>
  <si>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</si>
  <si>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</si>
  <si>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</si>
  <si>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</si>
  <si>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</si>
  <si>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</si>
  <si>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</si>
  <si>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</si>
  <si>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</si>
  <si>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</si>
  <si>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</si>
  <si>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</si>
  <si>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</si>
  <si>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</si>
  <si>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</si>
  <si>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</si>
  <si>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</si>
  <si>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</si>
  <si>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</si>
  <si>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</si>
  <si>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</si>
  <si>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</si>
  <si>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</si>
  <si>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</si>
  <si>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</si>
  <si>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</si>
  <si>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</si>
  <si>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</si>
  <si>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</si>
  <si>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</si>
  <si>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</si>
  <si>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</si>
  <si>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</si>
  <si>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</si>
  <si>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</si>
  <si>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</si>
  <si>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</si>
  <si>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</si>
  <si>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</si>
  <si>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</si>
  <si>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</si>
  <si>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</si>
  <si>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</si>
  <si>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</si>
  <si>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</si>
  <si>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</si>
  <si>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</si>
  <si>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</si>
  <si>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</si>
  <si>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</si>
  <si>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</si>
  <si>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</si>
  <si>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</si>
  <si>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</si>
  <si>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</si>
  <si>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</si>
  <si>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</si>
  <si>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</si>
  <si>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</si>
  <si>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</si>
  <si>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</si>
  <si>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</si>
  <si>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</si>
  <si>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</si>
  <si>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</si>
  <si>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</si>
  <si>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</si>
  <si>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</si>
  <si>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</si>
  <si>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</si>
  <si>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</si>
  <si>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</si>
  <si>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</si>
  <si>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</si>
  <si>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</si>
  <si>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</si>
  <si>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</si>
  <si>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</si>
  <si>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</si>
  <si>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</si>
  <si>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</si>
  <si>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</si>
  <si>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</si>
  <si>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</si>
  <si>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</si>
  <si>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</si>
  <si>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</si>
  <si>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</si>
  <si>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</si>
  <si>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</si>
  <si>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</si>
  <si>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</si>
  <si>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</si>
  <si>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</si>
  <si>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</si>
  <si>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</si>
  <si>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</si>
  <si>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</si>
  <si>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</si>
  <si>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</si>
  <si>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</si>
  <si>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</si>
  <si>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</si>
  <si>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</si>
  <si>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</si>
  <si>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</si>
  <si>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</si>
  <si>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</si>
  <si>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</si>
  <si>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</si>
  <si>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</si>
  <si>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</si>
  <si>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</si>
  <si>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</si>
  <si>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</si>
  <si>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</si>
  <si>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</si>
  <si>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</si>
  <si>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</si>
  <si>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</si>
  <si>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</si>
  <si>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</si>
  <si>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</si>
  <si>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</si>
  <si>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</si>
  <si>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</si>
  <si>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</si>
  <si>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</si>
  <si>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</si>
  <si>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</si>
  <si>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</si>
  <si>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</si>
  <si>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</si>
  <si>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</si>
  <si>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</si>
  <si>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</si>
  <si>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</si>
  <si>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</si>
  <si>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</si>
  <si>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</si>
  <si>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</si>
  <si>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</si>
  <si>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</si>
  <si>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</si>
  <si>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</si>
  <si>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</si>
  <si>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</si>
  <si>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</si>
  <si>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</si>
  <si>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</si>
  <si>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</si>
  <si>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</si>
  <si>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</si>
  <si>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</si>
  <si>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</si>
  <si>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</si>
  <si>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</si>
  <si>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</si>
  <si>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</si>
  <si>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</si>
  <si>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</si>
  <si>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</si>
  <si>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</si>
  <si>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</si>
  <si>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</si>
  <si>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</si>
  <si>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</si>
  <si>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</si>
  <si>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</si>
  <si>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</si>
  <si>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</si>
  <si>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</si>
  <si>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</si>
  <si>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</si>
  <si>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</si>
  <si>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</si>
  <si>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</si>
  <si>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</si>
  <si>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</si>
  <si>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</si>
  <si>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</si>
  <si>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</si>
  <si>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</si>
  <si>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</si>
  <si>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</si>
  <si>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</si>
  <si>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</si>
  <si>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</si>
  <si>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</si>
  <si>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</si>
  <si>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</si>
  <si>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</si>
  <si>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</si>
  <si>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</si>
  <si>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</si>
  <si>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</si>
  <si>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</si>
  <si>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</si>
  <si>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</si>
  <si>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</si>
  <si>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</si>
  <si>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</si>
  <si>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</si>
  <si>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</si>
  <si>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</si>
  <si>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</si>
  <si>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</si>
  <si>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</si>
  <si>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</si>
  <si>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</si>
  <si>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</si>
  <si>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</si>
  <si>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</si>
  <si>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</si>
  <si>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</si>
  <si>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</si>
  <si>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</si>
  <si>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</si>
  <si>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</si>
  <si>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</si>
  <si>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</si>
  <si>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</si>
  <si>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</si>
  <si>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</si>
  <si>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</si>
  <si>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</si>
  <si>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</si>
  <si>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</si>
  <si>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</si>
  <si>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</si>
  <si>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</si>
  <si>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</si>
  <si>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</si>
  <si>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</si>
  <si>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</si>
  <si>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</si>
  <si>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</si>
  <si>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</si>
  <si>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</si>
  <si>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</si>
  <si>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</si>
  <si>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</si>
  <si>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</si>
  <si>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</si>
  <si>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</si>
  <si>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</si>
  <si>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</si>
  <si>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</si>
  <si>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</si>
  <si>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</si>
  <si>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</si>
  <si>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</si>
  <si>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</si>
  <si>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</si>
  <si>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</si>
  <si>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</si>
  <si>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</si>
  <si>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</si>
  <si>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</si>
  <si>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</si>
  <si>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</si>
  <si>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</si>
  <si>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</si>
  <si>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</si>
  <si>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</si>
  <si>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</si>
  <si>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</si>
  <si>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</si>
  <si>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</si>
  <si>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</si>
  <si>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</si>
  <si>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</si>
  <si>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</si>
  <si>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</si>
  <si>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</si>
  <si>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</si>
  <si>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</si>
  <si>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</si>
  <si>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</si>
  <si>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</si>
  <si>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</si>
  <si>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</si>
  <si>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</si>
  <si>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</si>
  <si>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</si>
  <si>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</si>
  <si>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</si>
  <si>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</si>
  <si>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</si>
  <si>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</si>
  <si>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</si>
  <si>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</si>
  <si>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</si>
  <si>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</si>
  <si>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</si>
  <si>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</si>
  <si>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</si>
  <si>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</si>
  <si>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</si>
  <si>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</si>
  <si>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</si>
  <si>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</si>
  <si>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</si>
  <si>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</si>
  <si>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</si>
  <si>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</si>
  <si>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</si>
  <si>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</si>
  <si>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</si>
  <si>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</si>
  <si>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</si>
  <si>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</si>
  <si>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</si>
  <si>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</si>
  <si>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</si>
  <si>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</si>
  <si>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</si>
  <si>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</si>
  <si>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</si>
  <si>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</si>
  <si>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</si>
  <si>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</si>
  <si>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</si>
  <si>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</si>
  <si>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</si>
  <si>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</si>
  <si>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</si>
  <si>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</si>
  <si>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</si>
  <si>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</si>
  <si>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</si>
  <si>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</si>
  <si>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</si>
  <si>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</si>
  <si>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</si>
  <si>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</si>
  <si>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</si>
  <si>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</si>
  <si>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</si>
  <si>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</si>
  <si>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</si>
  <si>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</si>
  <si>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</si>
  <si>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</si>
  <si>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</si>
  <si>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</si>
  <si>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</si>
  <si>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</si>
  <si>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</si>
  <si>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</si>
  <si>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</si>
  <si>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</si>
  <si>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</si>
  <si>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</si>
  <si>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</si>
  <si>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</si>
  <si>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</si>
  <si>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</si>
  <si>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</si>
  <si>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</si>
  <si>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</si>
  <si>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</si>
  <si>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</si>
  <si>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</si>
  <si>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</si>
  <si>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</si>
  <si>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</si>
  <si>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</si>
  <si>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</si>
  <si>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</si>
  <si>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</si>
  <si>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</si>
  <si>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</si>
  <si>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</si>
  <si>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</si>
  <si>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</si>
  <si>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</si>
  <si>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</si>
  <si>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</si>
  <si>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</si>
  <si>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</si>
  <si>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</si>
  <si>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</si>
  <si>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</si>
  <si>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</si>
  <si>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</si>
  <si>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</si>
  <si>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</si>
  <si>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</si>
  <si>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</si>
  <si>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</si>
  <si>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</si>
  <si>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</si>
  <si>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</si>
  <si>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</si>
  <si>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</si>
  <si>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</si>
  <si>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</si>
  <si>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</si>
  <si>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</si>
  <si>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</si>
  <si>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</si>
  <si>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</si>
  <si>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</si>
  <si>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</si>
  <si>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</si>
  <si>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</si>
  <si>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</si>
  <si>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</si>
  <si>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</si>
  <si>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</si>
  <si>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</si>
  <si>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</si>
  <si>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</si>
  <si>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</si>
  <si>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</si>
  <si>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</si>
  <si>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</si>
  <si>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</si>
  <si>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</si>
  <si>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</si>
  <si>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</si>
  <si>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</si>
  <si>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</si>
  <si>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</si>
  <si>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</si>
  <si>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</si>
  <si>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</si>
  <si>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</si>
  <si>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</si>
  <si>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</si>
  <si>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</si>
  <si>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</si>
  <si>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</si>
  <si>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</si>
  <si>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</si>
  <si>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</si>
  <si>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</si>
  <si>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</si>
  <si>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</si>
  <si>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</si>
  <si>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</si>
  <si>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</si>
  <si>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</si>
  <si>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</si>
  <si>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</si>
  <si>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</si>
  <si>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</si>
  <si>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</si>
  <si>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</si>
  <si>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</si>
  <si>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</si>
  <si>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</si>
  <si>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</si>
  <si>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</si>
  <si>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</si>
  <si>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</si>
  <si>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</si>
  <si>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</si>
  <si>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</si>
  <si>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</si>
  <si>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</si>
  <si>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</si>
  <si>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</si>
  <si>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</si>
  <si>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</si>
  <si>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</si>
  <si>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</si>
  <si>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</si>
  <si>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</si>
  <si>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</si>
  <si>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</si>
  <si>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</si>
  <si>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</si>
  <si>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</si>
  <si>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</si>
  <si>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</si>
  <si>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</si>
  <si>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</si>
  <si>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</si>
  <si>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</si>
  <si>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</si>
  <si>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</si>
  <si>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</si>
  <si>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</si>
  <si>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</si>
  <si>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</si>
  <si>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</si>
  <si>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</si>
  <si>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</si>
  <si>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</si>
  <si>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</si>
  <si>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</si>
  <si>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</si>
  <si>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</si>
  <si>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</si>
  <si>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</si>
  <si>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</si>
  <si>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</si>
  <si>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</si>
  <si>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</si>
  <si>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</si>
  <si>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</si>
  <si>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</si>
  <si>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</si>
  <si>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</si>
  <si>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</si>
  <si>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</si>
  <si>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</si>
  <si>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</si>
  <si>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</si>
  <si>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</si>
  <si>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</si>
  <si>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</si>
  <si>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</si>
  <si>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</si>
  <si>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</si>
  <si>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</si>
  <si>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</si>
  <si>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</si>
  <si>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</si>
  <si>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</si>
  <si>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</si>
  <si>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</si>
  <si>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</si>
  <si>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</si>
  <si>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</si>
  <si>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</si>
  <si>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</si>
  <si>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</si>
  <si>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</si>
  <si>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</si>
  <si>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</si>
  <si>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</si>
  <si>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</si>
  <si>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</si>
  <si>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</si>
  <si>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</si>
  <si>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</si>
  <si>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</si>
  <si>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</si>
  <si>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</si>
  <si>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</si>
  <si>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</si>
  <si>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</si>
  <si>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</si>
  <si>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</si>
  <si>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</si>
  <si>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</si>
  <si>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</si>
  <si>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</si>
  <si>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</si>
  <si>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</si>
  <si>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</si>
  <si>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</si>
  <si>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</si>
  <si>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</si>
  <si>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</si>
  <si>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</si>
  <si>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</si>
  <si>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</si>
  <si>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</si>
  <si>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</si>
  <si>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</si>
  <si>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</si>
  <si>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</si>
  <si>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</si>
  <si>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</si>
  <si>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</si>
  <si>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</si>
  <si>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</si>
  <si>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</si>
  <si>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</si>
  <si>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</si>
  <si>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</si>
  <si>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</si>
  <si>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</si>
  <si>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</si>
  <si>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</si>
  <si>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</si>
  <si>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</si>
  <si>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</si>
  <si>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</si>
  <si>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</si>
  <si>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</si>
  <si>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</si>
  <si>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</si>
  <si>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</si>
  <si>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</si>
  <si>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</si>
  <si>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</si>
  <si>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</si>
  <si>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</si>
  <si>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</si>
  <si>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</si>
  <si>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</si>
  <si>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</si>
  <si>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</si>
  <si>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</si>
  <si>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</si>
  <si>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</si>
  <si>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</si>
  <si>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</si>
  <si>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</si>
  <si>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</si>
  <si>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</si>
  <si>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</si>
  <si>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</si>
  <si>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</si>
  <si>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</si>
  <si>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</si>
  <si>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</si>
  <si>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</si>
  <si>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</si>
  <si>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</si>
  <si>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</si>
  <si>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</si>
  <si>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</si>
  <si>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</si>
  <si>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</si>
  <si>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</si>
  <si>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</si>
  <si>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</si>
  <si>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</si>
  <si>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</si>
  <si>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</si>
  <si>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</si>
  <si>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</si>
  <si>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</si>
  <si>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</si>
  <si>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</si>
  <si>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</si>
  <si>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</si>
  <si>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</si>
  <si>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</si>
  <si>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</si>
  <si>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</si>
  <si>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</si>
  <si>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</si>
  <si>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</si>
  <si>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</si>
  <si>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</si>
  <si>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</si>
  <si>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</si>
  <si>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</si>
  <si>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</si>
  <si>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</si>
  <si>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</si>
  <si>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</si>
  <si>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</si>
  <si>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</si>
  <si>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</si>
  <si>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</si>
  <si>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</si>
  <si>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</si>
  <si>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</si>
  <si>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</si>
  <si>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</si>
  <si>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</si>
  <si>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</si>
  <si>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</si>
  <si>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</si>
  <si>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</si>
  <si>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</si>
  <si>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</si>
  <si>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</si>
  <si>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</si>
  <si>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</si>
  <si>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</si>
  <si>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</si>
  <si>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</si>
  <si>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</si>
  <si>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</si>
  <si>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</si>
  <si>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</si>
  <si>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</si>
  <si>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</si>
  <si>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</si>
  <si>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</si>
  <si>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</si>
  <si>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</si>
  <si>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</si>
  <si>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</si>
  <si>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</si>
  <si>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</si>
  <si>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</si>
  <si>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</si>
  <si>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</si>
  <si>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</si>
  <si>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</si>
  <si>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</si>
  <si>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</si>
  <si>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</si>
  <si>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</si>
  <si>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</si>
  <si>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</si>
  <si>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</si>
  <si>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</si>
  <si>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</si>
  <si>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</si>
  <si>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</si>
  <si>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</si>
  <si>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</si>
  <si>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</si>
  <si>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</si>
  <si>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</si>
  <si>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</si>
  <si>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</si>
  <si>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</si>
  <si>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</si>
  <si>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</si>
  <si>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</si>
  <si>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</si>
  <si>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</si>
  <si>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</si>
  <si>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</si>
  <si>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</si>
  <si>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</si>
  <si>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</si>
  <si>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</si>
  <si>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</si>
  <si>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</si>
  <si>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</si>
  <si>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</si>
  <si>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</si>
  <si>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</si>
  <si>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</si>
  <si>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</si>
  <si>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</si>
  <si>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</si>
  <si>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</si>
  <si>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</si>
  <si>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</si>
  <si>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</si>
  <si>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</si>
  <si>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</si>
  <si>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</si>
  <si>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</si>
  <si>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</si>
  <si>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</si>
  <si>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</si>
  <si>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</si>
  <si>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</si>
  <si>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</si>
  <si>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</si>
  <si>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</si>
  <si>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</si>
  <si>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</si>
  <si>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</si>
  <si>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</si>
  <si>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</si>
  <si>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</si>
  <si>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</si>
  <si>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</si>
  <si>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</si>
  <si>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</si>
  <si>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</si>
  <si>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</si>
  <si>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</si>
  <si>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</si>
  <si>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</si>
  <si>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</si>
  <si>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</si>
  <si>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</si>
  <si>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</si>
  <si>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</si>
  <si>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</si>
  <si>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</si>
  <si>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</si>
  <si>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</si>
  <si>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</si>
  <si>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</si>
  <si>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</si>
  <si>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</si>
  <si>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</si>
  <si>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</si>
  <si>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</si>
  <si>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</si>
  <si>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</si>
  <si>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</si>
  <si>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</si>
  <si>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</si>
  <si>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</si>
  <si>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</si>
  <si>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</si>
  <si>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</si>
  <si>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</si>
  <si>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</si>
  <si>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</si>
  <si>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</si>
  <si>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</si>
  <si>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</si>
  <si>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</si>
  <si>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</si>
  <si>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</si>
  <si>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</si>
  <si>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</si>
  <si>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</si>
  <si>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</si>
  <si>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</si>
  <si>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</si>
  <si>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</si>
  <si>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</si>
  <si>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</si>
  <si>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</si>
  <si>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</si>
  <si>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</si>
  <si>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</si>
  <si>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</si>
  <si>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</si>
  <si>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</si>
  <si>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</si>
  <si>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</si>
  <si>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</si>
  <si>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</si>
  <si>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</si>
  <si>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</si>
  <si>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</si>
  <si>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</si>
  <si>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</si>
  <si>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</si>
  <si>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</si>
  <si>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</si>
  <si>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</si>
  <si>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</si>
  <si>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</si>
  <si>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</si>
  <si>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</si>
  <si>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</si>
  <si>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</si>
  <si>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</si>
  <si>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</si>
  <si>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</si>
  <si>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</si>
  <si>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</si>
  <si>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</si>
  <si>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</si>
  <si>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</si>
  <si>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</si>
  <si>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</si>
  <si>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</si>
  <si>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</si>
  <si>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</si>
  <si>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</si>
  <si>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</si>
  <si>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</si>
  <si>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</si>
  <si>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</si>
  <si>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</si>
  <si>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</si>
  <si>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</si>
  <si>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</si>
  <si>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</si>
  <si>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</si>
  <si>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</si>
  <si>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</si>
  <si>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</si>
  <si>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</si>
  <si>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</si>
  <si>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</si>
  <si>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</si>
  <si>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</si>
  <si>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</si>
  <si>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</si>
  <si>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</si>
  <si>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</si>
  <si>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</si>
  <si>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</si>
  <si>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</si>
  <si>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</si>
  <si>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</si>
  <si>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</si>
  <si>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</si>
  <si>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</si>
  <si>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</si>
  <si>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</si>
  <si>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</si>
  <si>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</si>
  <si>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</si>
  <si>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</si>
  <si>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</si>
  <si>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</si>
  <si>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</si>
  <si>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</si>
  <si>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</si>
  <si>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</si>
  <si>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</si>
  <si>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</si>
  <si>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</si>
  <si>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</si>
  <si>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</si>
  <si>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</si>
  <si>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</si>
  <si>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</si>
  <si>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</si>
  <si>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</si>
  <si>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</si>
  <si>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</si>
  <si>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</si>
  <si>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</si>
  <si>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</si>
  <si>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</si>
  <si>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</si>
  <si>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</si>
  <si>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</si>
  <si>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</si>
  <si>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</si>
  <si>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</si>
  <si>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</si>
  <si>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</si>
  <si>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</si>
  <si>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</si>
  <si>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</si>
  <si>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</si>
  <si>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</si>
  <si>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</si>
  <si>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</si>
  <si>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</si>
  <si>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</si>
  <si>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</si>
  <si>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</si>
  <si>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</si>
  <si>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</si>
  <si>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</si>
  <si>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</si>
  <si>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</si>
  <si>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</si>
  <si>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</si>
  <si>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</si>
  <si>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</si>
  <si>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</si>
  <si>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</si>
  <si>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</si>
  <si>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</si>
  <si>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</si>
  <si>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</si>
  <si>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</si>
  <si>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</si>
  <si>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</si>
  <si>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</si>
  <si>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</si>
  <si>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</si>
  <si>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</si>
  <si>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</si>
  <si>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</si>
  <si>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</si>
  <si>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</si>
  <si>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</si>
  <si>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</si>
  <si>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</si>
  <si>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</si>
  <si>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</si>
  <si>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</si>
  <si>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</si>
  <si>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</si>
  <si>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</si>
  <si>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</si>
  <si>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</si>
  <si>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</si>
  <si>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</si>
  <si>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</si>
  <si>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</si>
  <si>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</si>
  <si>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</si>
  <si>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</si>
  <si>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</si>
  <si>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</si>
  <si>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</si>
  <si>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</si>
  <si>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</si>
  <si>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</si>
  <si>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</si>
  <si>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</si>
  <si>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</si>
  <si>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</si>
  <si>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</si>
  <si>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</si>
  <si>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</si>
  <si>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</si>
  <si>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</si>
  <si>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</si>
  <si>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</si>
  <si>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</si>
  <si>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</si>
  <si>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</si>
  <si>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</si>
  <si>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</si>
  <si>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</si>
  <si>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</si>
  <si>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</si>
  <si>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</si>
  <si>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</si>
  <si>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</si>
  <si>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</si>
  <si>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</si>
  <si>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</si>
  <si>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</si>
  <si>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</si>
  <si>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</si>
  <si>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</si>
  <si>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</si>
  <si>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</si>
  <si>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</si>
  <si>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</si>
  <si>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</si>
  <si>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</si>
  <si>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</si>
  <si>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</si>
  <si>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</si>
  <si>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</si>
  <si>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</si>
  <si>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</si>
  <si>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</si>
  <si>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</si>
  <si>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</si>
  <si>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</si>
  <si>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</si>
  <si>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</si>
  <si>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</si>
  <si>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</si>
  <si>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</si>
  <si>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</si>
  <si>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</si>
  <si>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</si>
  <si>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</si>
  <si>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</si>
  <si>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</si>
  <si>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</si>
  <si>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</si>
  <si>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</si>
  <si>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</si>
  <si>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</si>
  <si>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</si>
  <si>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</si>
  <si>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</si>
  <si>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</si>
  <si>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</si>
  <si>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</si>
  <si>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</si>
  <si>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</si>
  <si>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</si>
  <si>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</si>
  <si>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</si>
  <si>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</si>
  <si>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</si>
  <si>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</si>
  <si>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</si>
  <si>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</si>
  <si>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</si>
  <si>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</si>
  <si>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</si>
  <si>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</si>
  <si>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</si>
  <si>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</si>
  <si>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</si>
  <si>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</si>
  <si>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</si>
  <si>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</si>
  <si>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</si>
  <si>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</si>
  <si>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</si>
  <si>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</si>
  <si>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</si>
  <si>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</si>
  <si>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</si>
  <si>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</si>
  <si>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</si>
  <si>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</si>
  <si>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</si>
  <si>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</si>
  <si>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</si>
  <si>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</si>
  <si>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</si>
  <si>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</si>
  <si>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</si>
  <si>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</si>
  <si>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</si>
  <si>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</si>
  <si>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</si>
  <si>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</si>
  <si>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</si>
  <si>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</si>
  <si>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</si>
  <si>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</si>
  <si>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</si>
  <si>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</si>
  <si>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</si>
  <si>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</si>
  <si>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</si>
  <si>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</si>
  <si>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</si>
  <si>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</si>
  <si>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</si>
  <si>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</si>
  <si>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</si>
  <si>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</si>
  <si>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</si>
  <si>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</si>
  <si>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</si>
  <si>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</si>
  <si>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</si>
  <si>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</si>
  <si>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</si>
  <si>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</si>
  <si>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</si>
  <si>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</si>
  <si>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</si>
  <si>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</si>
  <si>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</si>
  <si>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</si>
  <si>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</si>
  <si>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</si>
  <si>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</si>
  <si>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</si>
  <si>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</si>
  <si>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</si>
  <si>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</si>
  <si>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</si>
  <si>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</si>
  <si>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</si>
  <si>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</si>
  <si>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</si>
  <si>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</si>
  <si>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</si>
  <si>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</si>
  <si>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</si>
  <si>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</si>
  <si>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</si>
  <si>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</si>
  <si>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</si>
  <si>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</si>
  <si>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</si>
  <si>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</si>
  <si>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</si>
  <si>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</si>
  <si>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</si>
  <si>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</si>
  <si>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</si>
  <si>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</si>
  <si>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</si>
  <si>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</si>
  <si>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</si>
  <si>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</si>
  <si>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</si>
  <si>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</si>
  <si>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</si>
  <si>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</si>
  <si>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</si>
  <si>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</si>
  <si>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</si>
  <si>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</si>
  <si>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</si>
  <si>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</si>
  <si>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</si>
  <si>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</si>
  <si>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</si>
  <si>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</si>
  <si>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</si>
  <si>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</si>
  <si>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</si>
  <si>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</si>
  <si>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</si>
  <si>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</si>
  <si>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</si>
  <si>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</si>
  <si>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</si>
  <si>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</si>
  <si>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</si>
  <si>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</si>
  <si>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</si>
  <si>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</si>
  <si>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</si>
  <si>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</si>
  <si>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</si>
  <si>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</si>
  <si>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</si>
  <si>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</si>
  <si>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</si>
  <si>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</si>
  <si>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</si>
  <si>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</si>
  <si>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</si>
  <si>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</si>
  <si>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</si>
  <si>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</si>
  <si>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</si>
  <si>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</si>
  <si>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</si>
  <si>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</si>
  <si>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</si>
  <si>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</si>
  <si>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</si>
  <si>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</si>
  <si>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</si>
  <si>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</si>
  <si>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</si>
  <si>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</si>
  <si>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</si>
  <si>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</si>
  <si>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</si>
  <si>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</si>
  <si>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</si>
  <si>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</si>
  <si>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</si>
  <si>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</si>
  <si>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</si>
  <si>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</si>
  <si>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</si>
  <si>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</si>
  <si>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</si>
  <si>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</si>
  <si>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</si>
  <si>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</si>
  <si>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</si>
  <si>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</si>
  <si>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</si>
  <si>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</si>
  <si>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</si>
  <si>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</si>
  <si>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</si>
  <si>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</si>
  <si>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</si>
  <si>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</si>
  <si>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</si>
  <si>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</si>
  <si>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</si>
  <si>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</si>
  <si>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</si>
  <si>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</si>
  <si>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</si>
  <si>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</si>
  <si>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</si>
  <si>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</si>
  <si>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</si>
  <si>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</si>
  <si>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</si>
  <si>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</si>
  <si>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</si>
  <si>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</si>
  <si>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</si>
  <si>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</si>
  <si>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</si>
  <si>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</si>
  <si>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</si>
  <si>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</si>
  <si>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</si>
  <si>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</si>
  <si>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</si>
  <si>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</si>
  <si>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</si>
  <si>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</si>
  <si>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</si>
  <si>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</si>
  <si>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</si>
  <si>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</si>
  <si>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</si>
  <si>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</si>
  <si>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</si>
  <si>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</si>
  <si>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</si>
  <si>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</si>
  <si>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</si>
  <si>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</si>
  <si>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</si>
  <si>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</si>
  <si>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</si>
  <si>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</si>
  <si>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</si>
  <si>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</si>
  <si>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</si>
  <si>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</si>
  <si>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</si>
  <si>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</si>
  <si>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</si>
  <si>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</si>
  <si>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</si>
  <si>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</si>
  <si>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</si>
  <si>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</si>
  <si>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</si>
  <si>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</si>
  <si>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</si>
  <si>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</si>
  <si>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</si>
  <si>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</si>
  <si>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</si>
  <si>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</si>
  <si>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</si>
  <si>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</si>
  <si>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</si>
  <si>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</si>
  <si>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</si>
  <si>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</si>
  <si>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</si>
  <si>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</si>
  <si>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</si>
  <si>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</si>
  <si>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</si>
  <si>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</si>
  <si>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</si>
  <si>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</si>
  <si>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</si>
  <si>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</si>
  <si>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</si>
  <si>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</si>
  <si>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</si>
  <si>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</si>
  <si>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</si>
  <si>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</si>
  <si>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</si>
  <si>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</si>
  <si>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</si>
  <si>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</si>
  <si>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</si>
  <si>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</si>
  <si>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</si>
  <si>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</si>
  <si>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</si>
  <si>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</si>
  <si>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</si>
  <si>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</si>
  <si>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</si>
  <si>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</si>
  <si>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</si>
  <si>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</si>
  <si>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</si>
  <si>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</si>
  <si>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</si>
  <si>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</si>
  <si>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</si>
  <si>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</si>
  <si>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</si>
  <si>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</si>
  <si>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</si>
  <si>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</si>
  <si>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</si>
  <si>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</si>
  <si>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</si>
  <si>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</si>
  <si>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</si>
  <si>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</si>
  <si>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</si>
  <si>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</si>
  <si>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</si>
  <si>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</si>
  <si>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</si>
  <si>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</si>
  <si>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</si>
  <si>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</si>
  <si>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</si>
  <si>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</si>
  <si>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</si>
  <si>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</si>
  <si>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</si>
  <si>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</si>
  <si>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</si>
  <si>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</si>
  <si>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</si>
  <si>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</si>
  <si>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</si>
  <si>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</si>
  <si>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</si>
  <si>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</si>
  <si>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</si>
  <si>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</si>
  <si>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</si>
  <si>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</si>
  <si>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</si>
  <si>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</si>
  <si>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</si>
  <si>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</si>
  <si>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</si>
  <si>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</si>
  <si>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</si>
  <si>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</si>
  <si>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</si>
  <si>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</si>
  <si>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</si>
  <si>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</si>
  <si>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</si>
  <si>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</si>
  <si>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</si>
  <si>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</si>
  <si>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</si>
  <si>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</si>
  <si>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</si>
  <si>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</si>
  <si>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</si>
  <si>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</si>
  <si>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</si>
  <si>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</si>
  <si>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</si>
  <si>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</si>
  <si>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</si>
  <si>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</si>
  <si>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</si>
  <si>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</si>
  <si>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</si>
  <si>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</si>
  <si>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</si>
  <si>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</si>
  <si>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</si>
  <si>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</si>
  <si>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</si>
  <si>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</si>
  <si>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</si>
  <si>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</si>
  <si>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</si>
  <si>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</si>
  <si>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</si>
  <si>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</si>
  <si>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</si>
  <si>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</si>
  <si>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</si>
  <si>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</si>
  <si>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</si>
  <si>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</si>
  <si>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</si>
  <si>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</si>
  <si>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</si>
  <si>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</si>
  <si>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</si>
  <si>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</si>
  <si>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</si>
  <si>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</si>
  <si>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</si>
  <si>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</si>
  <si>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</si>
  <si>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</si>
  <si>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</si>
  <si>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</si>
  <si>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</si>
  <si>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</si>
  <si>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</si>
  <si>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</si>
  <si>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</si>
  <si>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</si>
  <si>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</si>
  <si>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</si>
  <si>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</si>
  <si>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</si>
  <si>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</si>
  <si>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</si>
  <si>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</si>
  <si>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</si>
  <si>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</si>
  <si>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</si>
  <si>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</si>
  <si>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</si>
  <si>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</si>
  <si>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</si>
  <si>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</si>
  <si>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</si>
  <si>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</si>
  <si>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</si>
  <si>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</si>
  <si>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</si>
  <si>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</si>
  <si>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</si>
  <si>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</si>
  <si>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</si>
  <si>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</si>
  <si>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</si>
  <si>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</si>
  <si>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</si>
  <si>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</si>
  <si>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</si>
  <si>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</si>
  <si>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</si>
  <si>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</si>
  <si>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</si>
  <si>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</si>
  <si>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</si>
  <si>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</si>
  <si>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</si>
  <si>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</si>
  <si>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</si>
  <si>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</si>
  <si>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</si>
  <si>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</si>
  <si>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</si>
  <si>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</si>
  <si>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</si>
  <si>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</si>
  <si>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</si>
  <si>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</si>
  <si>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</si>
  <si>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</si>
  <si>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</si>
  <si>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</si>
  <si>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</si>
  <si>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</si>
  <si>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</si>
  <si>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</si>
  <si>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</si>
  <si>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</si>
  <si>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</si>
  <si>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</si>
  <si>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</si>
  <si>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</si>
  <si>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</si>
  <si>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</si>
  <si>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</si>
  <si>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</si>
  <si>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</si>
  <si>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</si>
  <si>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</si>
  <si>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</si>
  <si>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</si>
  <si>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</si>
  <si>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</si>
  <si>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</si>
  <si>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</si>
  <si>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</si>
  <si>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</si>
  <si>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</si>
  <si>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</si>
  <si>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</si>
  <si>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</si>
  <si>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</si>
  <si>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</si>
  <si>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</si>
  <si>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</si>
  <si>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</si>
  <si>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</si>
  <si>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</si>
  <si>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</si>
  <si>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</si>
  <si>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</si>
  <si>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</si>
  <si>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</si>
  <si>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</si>
  <si>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</si>
  <si>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</si>
  <si>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</si>
  <si>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</si>
  <si>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</si>
  <si>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</si>
  <si>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</si>
  <si>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</si>
  <si>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</si>
  <si>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</si>
  <si>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</si>
  <si>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</si>
  <si>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</si>
  <si>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</si>
  <si>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</si>
  <si>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</si>
  <si>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</si>
  <si>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</si>
  <si>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</si>
  <si>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</si>
  <si>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</si>
  <si>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</si>
  <si>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</si>
  <si>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</si>
  <si>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</si>
  <si>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</si>
  <si>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</si>
  <si>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</si>
  <si>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</si>
  <si>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</si>
  <si>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</si>
  <si>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</si>
  <si>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</si>
  <si>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</si>
  <si>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</si>
  <si>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</si>
  <si>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</si>
  <si>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</si>
  <si>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</si>
  <si>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</si>
  <si>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</si>
  <si>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</si>
  <si>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</si>
  <si>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</si>
  <si>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</si>
  <si>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</si>
  <si>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</si>
  <si>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</si>
  <si>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</si>
  <si>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</si>
  <si>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</si>
  <si>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</si>
  <si>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</si>
  <si>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</si>
  <si>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</si>
  <si>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</si>
  <si>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</si>
  <si>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</si>
  <si>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</si>
  <si>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</si>
  <si>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</si>
  <si>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</si>
  <si>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</si>
  <si>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</si>
  <si>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</si>
  <si>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</si>
  <si>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</si>
  <si>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</si>
  <si>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</si>
  <si>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</si>
  <si>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</si>
  <si>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</si>
  <si>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</si>
  <si>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</si>
  <si>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</si>
  <si>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</si>
  <si>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</si>
  <si>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</si>
  <si>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</si>
  <si>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</si>
  <si>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</si>
  <si>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</si>
  <si>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</si>
  <si>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</si>
  <si>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</si>
  <si>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</si>
  <si>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</si>
  <si>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</si>
  <si>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</si>
  <si>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</si>
  <si>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</si>
  <si>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</si>
  <si>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</si>
  <si>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</si>
  <si>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</si>
  <si>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</si>
  <si>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</si>
  <si>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</si>
  <si>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</si>
  <si>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</si>
  <si>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</si>
  <si>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</si>
  <si>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</si>
  <si>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</si>
  <si>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</si>
  <si>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</si>
  <si>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</si>
  <si>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</si>
  <si>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</si>
  <si>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</si>
  <si>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</si>
  <si>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</si>
  <si>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</si>
  <si>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</si>
  <si>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</si>
  <si>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</si>
  <si>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</si>
  <si>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</si>
  <si>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</si>
  <si>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</si>
  <si>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</si>
  <si>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</si>
  <si>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</si>
  <si>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</si>
  <si>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</si>
  <si>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</si>
  <si>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</si>
  <si>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</si>
  <si>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</si>
  <si>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</si>
  <si>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</si>
  <si>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</si>
  <si>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</si>
  <si>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</si>
  <si>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</si>
  <si>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</si>
  <si>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</si>
  <si>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</si>
  <si>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</si>
  <si>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</si>
  <si>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</si>
  <si>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</si>
  <si>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</si>
  <si>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</si>
  <si>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</si>
  <si>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</si>
  <si>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</si>
  <si>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</si>
  <si>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</si>
  <si>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</si>
  <si>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</si>
  <si>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</si>
  <si>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</si>
  <si>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</si>
  <si>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</si>
  <si>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</si>
  <si>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</si>
  <si>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</si>
  <si>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</si>
  <si>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</si>
  <si>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</si>
  <si>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</si>
  <si>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</si>
  <si>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</si>
  <si>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</si>
  <si>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</si>
  <si>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</si>
  <si>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</si>
  <si>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</si>
  <si>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</si>
  <si>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</si>
  <si>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</si>
  <si>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</si>
  <si>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</si>
  <si>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</si>
  <si>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</si>
  <si>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</si>
  <si>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</si>
  <si>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</si>
  <si>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</si>
  <si>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</si>
  <si>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</si>
  <si>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</si>
  <si>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</si>
  <si>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</si>
  <si>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</si>
  <si>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</si>
  <si>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</si>
  <si>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</si>
  <si>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</si>
  <si>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</si>
  <si>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</si>
  <si>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</si>
  <si>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</si>
  <si>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</si>
  <si>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</si>
  <si>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</si>
  <si>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</si>
  <si>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</si>
  <si>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</si>
  <si>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</si>
  <si>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</si>
  <si>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</si>
  <si>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</si>
  <si>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</si>
  <si>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</si>
  <si>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</si>
  <si>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</si>
  <si>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</si>
  <si>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</si>
  <si>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</si>
  <si>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</si>
  <si>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</si>
  <si>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</si>
  <si>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</si>
  <si>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</si>
  <si>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</si>
  <si>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</si>
  <si>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</si>
  <si>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</si>
  <si>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</si>
  <si>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</si>
  <si>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</si>
  <si>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</si>
  <si>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</si>
  <si>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</si>
  <si>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</si>
  <si>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</si>
  <si>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</si>
  <si>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</si>
  <si>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</si>
  <si>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</si>
  <si>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</si>
  <si>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</si>
  <si>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</si>
  <si>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</si>
  <si>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</si>
  <si>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</si>
  <si>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</si>
  <si>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</si>
  <si>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</si>
  <si>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</si>
  <si>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</si>
  <si>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</si>
  <si>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</si>
  <si>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</si>
  <si>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</si>
  <si>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</si>
  <si>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</si>
  <si>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</si>
  <si>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</si>
  <si>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</si>
  <si>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</si>
  <si>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</si>
  <si>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</si>
  <si>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</si>
  <si>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</si>
  <si>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</si>
  <si>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</si>
  <si>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</si>
  <si>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</si>
  <si>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</si>
  <si>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</si>
  <si>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</si>
  <si>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</si>
  <si>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</si>
  <si>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</si>
  <si>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</si>
  <si>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</si>
  <si>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</si>
  <si>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</si>
  <si>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</si>
  <si>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</si>
  <si>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</si>
  <si>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</si>
  <si>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</si>
  <si>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</si>
  <si>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</si>
  <si>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</si>
  <si>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</si>
  <si>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</si>
  <si>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</si>
  <si>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</si>
  <si>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</si>
  <si>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</si>
  <si>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</si>
  <si>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</si>
  <si>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</si>
  <si>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</si>
  <si>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</si>
  <si>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</si>
  <si>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</si>
  <si>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</si>
  <si>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</si>
  <si>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</si>
  <si>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</si>
  <si>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</si>
  <si>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</si>
  <si>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</si>
  <si>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</si>
  <si>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</si>
  <si>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</si>
  <si>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</si>
  <si>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</si>
  <si>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</si>
  <si>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</si>
  <si>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</si>
  <si>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</si>
  <si>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</si>
  <si>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</si>
  <si>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</si>
  <si>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</si>
  <si>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</si>
  <si>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</si>
  <si>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</si>
  <si>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</si>
  <si>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</si>
  <si>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</si>
  <si>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</si>
  <si>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</si>
  <si>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</si>
  <si>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</si>
  <si>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</si>
  <si>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</si>
  <si>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</si>
  <si>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</si>
  <si>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</si>
  <si>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</si>
  <si>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</si>
  <si>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</si>
  <si>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</si>
  <si>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</si>
  <si>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</si>
  <si>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</si>
  <si>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</si>
  <si>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</si>
  <si>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</si>
  <si>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</si>
  <si>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</si>
  <si>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</si>
  <si>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</si>
  <si>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</si>
  <si>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</si>
  <si>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</si>
  <si>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</si>
  <si>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</si>
  <si>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</si>
  <si>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</si>
  <si>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</si>
  <si>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</si>
  <si>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</si>
  <si>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</si>
  <si>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</si>
  <si>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</si>
  <si>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</si>
  <si>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</si>
  <si>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</si>
  <si>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</si>
  <si>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</si>
  <si>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</si>
  <si>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</si>
  <si>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</si>
  <si>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</si>
  <si>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</si>
  <si>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</si>
  <si>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</si>
  <si>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</si>
  <si>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</si>
  <si>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</si>
  <si>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</si>
  <si>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</si>
  <si>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</si>
  <si>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</si>
  <si>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</si>
  <si>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</si>
  <si>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</si>
  <si>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</si>
  <si>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</si>
  <si>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</si>
  <si>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</si>
  <si>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</si>
  <si>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</si>
  <si>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</si>
  <si>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</si>
  <si>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</si>
  <si>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</si>
  <si>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</si>
  <si>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</si>
  <si>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</si>
  <si>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</si>
  <si>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</si>
  <si>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</si>
  <si>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</si>
  <si>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</si>
  <si>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</si>
  <si>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</si>
  <si>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</si>
  <si>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</si>
  <si>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</si>
  <si>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</si>
  <si>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</si>
  <si>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</si>
  <si>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</si>
  <si>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</si>
  <si>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</si>
  <si>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</si>
  <si>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</si>
  <si>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</si>
  <si>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</si>
  <si>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</si>
  <si>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</si>
  <si>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</si>
  <si>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</si>
  <si>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</si>
  <si>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</si>
  <si>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</si>
  <si>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</si>
  <si>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</si>
  <si>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</si>
  <si>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</si>
  <si>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</si>
  <si>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</si>
  <si>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</si>
  <si>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</si>
  <si>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</si>
  <si>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</si>
  <si>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</si>
  <si>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</si>
  <si>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</si>
  <si>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</si>
  <si>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</si>
  <si>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</si>
  <si>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</si>
  <si>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</si>
  <si>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</si>
  <si>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</si>
  <si>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</si>
  <si>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</si>
  <si>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</si>
  <si>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</si>
  <si>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</si>
  <si>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</si>
  <si>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</si>
  <si>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</si>
  <si>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</si>
  <si>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</si>
  <si>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</si>
  <si>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</si>
  <si>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</si>
  <si>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</si>
  <si>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</si>
  <si>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</si>
  <si>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</si>
  <si>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</si>
  <si>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</si>
  <si>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</si>
  <si>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</si>
  <si>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</si>
  <si>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</si>
  <si>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</si>
  <si>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</si>
  <si>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</si>
  <si>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</si>
  <si>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</si>
  <si>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</si>
  <si>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</si>
  <si>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</si>
  <si>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</si>
  <si>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</si>
  <si>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</si>
  <si>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</si>
  <si>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</si>
  <si>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</si>
  <si>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</si>
  <si>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</si>
  <si>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</si>
  <si>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</si>
  <si>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</si>
  <si>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</si>
  <si>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</si>
  <si>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</si>
  <si>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</si>
  <si>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</si>
  <si>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</si>
  <si>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</si>
  <si>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</si>
  <si>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</si>
  <si>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</si>
  <si>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</si>
  <si>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</si>
  <si>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</si>
  <si>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</si>
  <si>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</si>
  <si>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</si>
  <si>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</si>
  <si>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</si>
  <si>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</si>
  <si>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</si>
  <si>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</si>
  <si>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</si>
  <si>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</si>
  <si>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</si>
  <si>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</si>
  <si>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</si>
  <si>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</si>
  <si>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</si>
  <si>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</si>
  <si>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</si>
  <si>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</si>
  <si>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</si>
  <si>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</si>
  <si>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</si>
  <si>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</si>
  <si>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</si>
  <si>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</si>
  <si>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</si>
  <si>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</si>
  <si>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</si>
  <si>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</si>
  <si>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</si>
  <si>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</si>
  <si>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</si>
  <si>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</si>
  <si>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</si>
  <si>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</si>
  <si>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</si>
  <si>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</si>
  <si>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</si>
  <si>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</si>
  <si>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</si>
  <si>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</si>
  <si>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</si>
  <si>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</si>
  <si>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</si>
  <si>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</si>
  <si>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</si>
  <si>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</si>
  <si>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</si>
  <si>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</si>
  <si>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</si>
  <si>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</si>
  <si>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</si>
  <si>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</si>
  <si>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</si>
  <si>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</si>
  <si>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</si>
  <si>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</si>
  <si>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</si>
  <si>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</si>
  <si>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</si>
  <si>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</si>
  <si>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</si>
  <si>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</si>
  <si>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</si>
  <si>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</si>
  <si>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</si>
  <si>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</si>
  <si>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</si>
  <si>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</si>
  <si>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</si>
  <si>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</si>
  <si>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</si>
  <si>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</si>
  <si>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</si>
  <si>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</si>
  <si>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</si>
  <si>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</si>
  <si>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</si>
  <si>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</si>
  <si>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</si>
  <si>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</si>
  <si>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</si>
  <si>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</si>
  <si>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</si>
  <si>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</si>
  <si>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</si>
  <si>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</si>
  <si>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</si>
  <si>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</si>
  <si>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</si>
  <si>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</si>
  <si>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</si>
  <si>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</si>
  <si>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</si>
  <si>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</si>
  <si>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</si>
  <si>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</si>
  <si>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</si>
  <si>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</si>
  <si>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</si>
  <si>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</si>
  <si>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</si>
  <si>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</si>
  <si>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</si>
  <si>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</si>
  <si>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</si>
  <si>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</si>
  <si>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</si>
  <si>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</si>
  <si>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</si>
  <si>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</si>
  <si>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</si>
  <si>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</si>
  <si>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</si>
  <si>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</si>
  <si>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</si>
  <si>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</si>
  <si>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</si>
  <si>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</si>
  <si>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</si>
  <si>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</si>
  <si>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</si>
  <si>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</si>
  <si>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</si>
  <si>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</si>
  <si>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</si>
  <si>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</si>
  <si>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</si>
  <si>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</si>
  <si>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</si>
  <si>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</si>
  <si>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</si>
  <si>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</si>
  <si>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</si>
  <si>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</si>
  <si>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</si>
  <si>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</si>
  <si>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</si>
  <si>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</si>
  <si>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</si>
  <si>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</si>
  <si>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</si>
  <si>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</si>
  <si>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</si>
  <si>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</si>
  <si>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</si>
  <si>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</si>
  <si>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</si>
  <si>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</si>
  <si>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</si>
  <si>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</si>
  <si>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</si>
  <si>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</si>
  <si>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</si>
  <si>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</si>
  <si>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</si>
  <si>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</si>
  <si>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</si>
  <si>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</si>
  <si>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</si>
  <si>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</si>
  <si>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</si>
  <si>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</si>
  <si>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</si>
  <si>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</si>
  <si>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</si>
  <si>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</si>
  <si>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</si>
  <si>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</si>
  <si>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</si>
  <si>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</si>
  <si>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</si>
  <si>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</si>
  <si>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</si>
  <si>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</si>
  <si>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</si>
  <si>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</si>
  <si>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</si>
  <si>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</si>
  <si>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</si>
  <si>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</si>
  <si>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</si>
  <si>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</si>
  <si>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</si>
  <si>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</si>
  <si>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</si>
  <si>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</si>
  <si>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</si>
  <si>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</si>
  <si>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</si>
  <si>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</si>
  <si>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</si>
  <si>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</si>
  <si>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</si>
  <si>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</si>
  <si>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</si>
  <si>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</si>
  <si>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</si>
  <si>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</si>
  <si>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</si>
  <si>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</si>
  <si>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</si>
  <si>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</si>
  <si>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</si>
  <si>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</si>
  <si>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</si>
  <si>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</si>
  <si>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</si>
  <si>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</si>
  <si>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</si>
  <si>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</si>
  <si>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</si>
  <si>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</si>
  <si>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</si>
  <si>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</si>
  <si>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</si>
  <si>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</si>
  <si>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</si>
  <si>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</si>
  <si>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</si>
  <si>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</si>
  <si>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</si>
  <si>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</si>
  <si>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</si>
  <si>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</si>
  <si>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</si>
  <si>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</si>
  <si>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</si>
  <si>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</si>
  <si>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</si>
  <si>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</si>
  <si>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</si>
  <si>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</si>
  <si>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</si>
  <si>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</si>
  <si>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</si>
  <si>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</si>
  <si>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</si>
  <si>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</si>
  <si>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</si>
  <si>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</si>
  <si>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</si>
  <si>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</si>
  <si>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</si>
  <si>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</si>
  <si>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</si>
  <si>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</si>
  <si>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</si>
  <si>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</si>
  <si>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</si>
  <si>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</si>
  <si>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</si>
  <si>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</si>
  <si>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</si>
  <si>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</si>
  <si>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</si>
  <si>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</si>
  <si>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</si>
  <si>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</si>
  <si>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</si>
  <si>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</si>
  <si>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</si>
  <si>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</si>
  <si>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</si>
  <si>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</si>
  <si>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</si>
  <si>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</si>
  <si>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</si>
  <si>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</si>
  <si>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</si>
  <si>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</si>
  <si>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</si>
  <si>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</si>
  <si>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</si>
  <si>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</si>
  <si>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</si>
  <si>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</si>
  <si>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</si>
  <si>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</si>
  <si>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</si>
  <si>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</si>
  <si>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</si>
  <si>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</si>
  <si>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</si>
  <si>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</si>
  <si>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</si>
  <si>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</si>
  <si>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</si>
  <si>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</si>
  <si>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</si>
  <si>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</si>
  <si>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</si>
  <si>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</si>
  <si>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</si>
  <si>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</si>
  <si>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</si>
  <si>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</si>
  <si>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</si>
  <si>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</si>
  <si>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</si>
  <si>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</si>
  <si>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</si>
  <si>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</si>
  <si>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</si>
  <si>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</si>
  <si>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</si>
  <si>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</si>
  <si>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</si>
  <si>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</si>
  <si>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</si>
  <si>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</si>
  <si>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</si>
  <si>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</si>
  <si>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</si>
  <si>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</si>
  <si>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</si>
  <si>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</si>
  <si>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</si>
  <si>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</si>
  <si>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</si>
  <si>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</si>
  <si>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</si>
  <si>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</si>
  <si>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</si>
  <si>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</si>
  <si>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</si>
  <si>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</si>
  <si>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</si>
  <si>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</si>
  <si>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</si>
  <si>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</si>
  <si>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</si>
  <si>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</si>
  <si>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</si>
  <si>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</si>
  <si>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</si>
  <si>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</si>
  <si>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</si>
  <si>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</si>
  <si>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</si>
  <si>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</si>
  <si>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</si>
  <si>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</si>
  <si>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</si>
  <si>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</si>
  <si>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</si>
  <si>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</si>
  <si>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</si>
  <si>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</si>
  <si>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</si>
  <si>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</si>
  <si>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</si>
  <si>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</si>
  <si>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</si>
  <si>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</si>
  <si>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</si>
  <si>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</si>
  <si>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</si>
  <si>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</si>
  <si>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</si>
  <si>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</si>
  <si>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</si>
  <si>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</si>
  <si>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</si>
  <si>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</si>
  <si>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</si>
  <si>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</si>
  <si>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</si>
  <si>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</si>
  <si>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</si>
  <si>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</si>
  <si>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</si>
  <si>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</si>
  <si>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</si>
  <si>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</si>
  <si>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</si>
  <si>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</si>
  <si>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</si>
  <si>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</si>
  <si>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</si>
  <si>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</si>
  <si>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</si>
  <si>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</si>
  <si>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</si>
  <si>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</si>
  <si>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</si>
  <si>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</si>
  <si>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</si>
  <si>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</si>
  <si>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</si>
  <si>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</si>
  <si>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</si>
  <si>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</si>
  <si>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</si>
  <si>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</si>
  <si>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</si>
  <si>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</si>
  <si>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</si>
  <si>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</si>
  <si>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</si>
  <si>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</si>
  <si>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</si>
  <si>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</si>
  <si>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</si>
  <si>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</si>
  <si>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</si>
  <si>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</si>
  <si>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</si>
  <si>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</si>
  <si>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</si>
  <si>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</si>
  <si>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</si>
  <si>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</si>
  <si>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</si>
  <si>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</si>
  <si>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</si>
  <si>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</si>
  <si>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</si>
  <si>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</si>
  <si>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</si>
  <si>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</si>
  <si>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</si>
  <si>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</si>
  <si>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</si>
  <si>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</si>
  <si>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</si>
  <si>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</si>
  <si>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</si>
  <si>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</si>
  <si>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</si>
  <si>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</si>
  <si>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</si>
  <si>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</si>
  <si>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</si>
  <si>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</si>
  <si>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</si>
  <si>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</si>
  <si>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</si>
  <si>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</si>
  <si>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</si>
  <si>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</si>
  <si>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</si>
  <si>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</si>
  <si>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</si>
  <si>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</si>
  <si>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</si>
  <si>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</si>
  <si>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</si>
  <si>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</si>
  <si>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</si>
  <si>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</si>
  <si>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</si>
  <si>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</si>
  <si>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</si>
  <si>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</si>
  <si>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</si>
  <si>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</si>
  <si>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</si>
  <si>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</si>
  <si>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</si>
  <si>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</si>
  <si>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</si>
  <si>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</si>
  <si>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</si>
  <si>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</si>
  <si>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</si>
  <si>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</si>
  <si>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</si>
  <si>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</si>
  <si>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</si>
  <si>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</si>
  <si>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</si>
  <si>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</si>
  <si>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</si>
  <si>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</si>
  <si>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</si>
  <si>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</si>
  <si>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</si>
  <si>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</si>
  <si>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</si>
  <si>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</si>
  <si>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</si>
  <si>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</si>
  <si>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</si>
  <si>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</si>
  <si>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</si>
  <si>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</si>
  <si>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</si>
  <si>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</si>
  <si>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</si>
  <si>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</si>
  <si>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</si>
  <si>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</si>
  <si>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</si>
  <si>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</si>
  <si>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</si>
  <si>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</si>
  <si>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</si>
  <si>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</si>
  <si>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</si>
  <si>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</si>
  <si>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</si>
  <si>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</si>
  <si>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</si>
  <si>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</si>
  <si>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</si>
  <si>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</si>
  <si>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</si>
  <si>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</si>
  <si>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</si>
  <si>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</si>
  <si>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</si>
  <si>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</si>
  <si>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</si>
  <si>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</si>
  <si>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</si>
  <si>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</si>
  <si>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</si>
  <si>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</si>
  <si>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</si>
  <si>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</si>
  <si>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</si>
  <si>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</si>
  <si>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</si>
  <si>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</si>
  <si>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</si>
  <si>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</si>
  <si>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</si>
  <si>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</si>
  <si>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</si>
  <si>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</si>
  <si>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</si>
  <si>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</si>
  <si>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</si>
  <si>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</si>
  <si>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</si>
  <si>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</si>
  <si>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</si>
  <si>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</si>
  <si>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</si>
  <si>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</si>
  <si>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</si>
  <si>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</si>
  <si>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</si>
  <si>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</si>
  <si>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</si>
  <si>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</si>
  <si>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</si>
  <si>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</si>
  <si>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</si>
  <si>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</si>
  <si>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</si>
  <si>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</si>
  <si>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</si>
  <si>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</si>
  <si>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</si>
  <si>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</si>
  <si>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</si>
  <si>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</si>
  <si>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</si>
  <si>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</si>
  <si>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</si>
  <si>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</si>
  <si>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</si>
  <si>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</si>
  <si>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</si>
  <si>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</si>
  <si>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</si>
  <si>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</si>
  <si>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</si>
  <si>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</si>
  <si>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</si>
  <si>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</si>
  <si>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</si>
  <si>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</si>
  <si>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</si>
  <si>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</si>
  <si>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</si>
  <si>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</si>
  <si>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</si>
  <si>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</si>
  <si>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</si>
  <si>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</si>
  <si>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</si>
  <si>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</si>
  <si>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</si>
  <si>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</si>
  <si>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</si>
  <si>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</si>
  <si>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</si>
  <si>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</si>
  <si>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</si>
  <si>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</si>
  <si>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</si>
  <si>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</si>
  <si>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</si>
  <si>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</si>
  <si>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</si>
  <si>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</si>
  <si>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</si>
  <si>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</si>
  <si>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</si>
  <si>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</si>
  <si>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</si>
  <si>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</si>
  <si>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</si>
  <si>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</si>
  <si>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</si>
  <si>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</si>
  <si>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</si>
  <si>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</si>
  <si>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</si>
  <si>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</si>
  <si>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</si>
  <si>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</si>
  <si>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</si>
  <si>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</si>
  <si>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</si>
  <si>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</si>
  <si>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</si>
  <si>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</si>
  <si>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</si>
  <si>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</si>
  <si>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</si>
  <si>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</si>
  <si>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</si>
  <si>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</si>
  <si>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</si>
  <si>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</si>
  <si>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</si>
  <si>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</si>
  <si>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</si>
  <si>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</si>
  <si>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</si>
  <si>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</si>
  <si>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</si>
  <si>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</si>
  <si>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</si>
  <si>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</si>
  <si>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</si>
  <si>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</si>
  <si>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</si>
  <si>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</si>
  <si>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</si>
  <si>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</si>
  <si>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</si>
  <si>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</si>
  <si>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</si>
  <si>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</si>
  <si>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</si>
  <si>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</si>
  <si>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</si>
  <si>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</si>
  <si>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</si>
  <si>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</si>
  <si>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</si>
  <si>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</si>
  <si>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</si>
  <si>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</si>
  <si>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</si>
  <si>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</si>
  <si>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</si>
  <si>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</si>
  <si>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</si>
  <si>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</si>
  <si>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</si>
  <si>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</si>
  <si>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</si>
  <si>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</si>
  <si>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</si>
  <si>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</si>
  <si>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</si>
  <si>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</si>
  <si>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</si>
  <si>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</si>
  <si>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</si>
  <si>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</si>
  <si>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</si>
  <si>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</si>
  <si>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</si>
  <si>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</si>
  <si>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</si>
  <si>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</si>
  <si>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</si>
  <si>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</si>
  <si>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</si>
  <si>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</si>
  <si>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</si>
  <si>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</si>
  <si>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</si>
  <si>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</si>
  <si>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</si>
  <si>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</si>
  <si>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</si>
  <si>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</si>
  <si>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</si>
  <si>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</si>
  <si>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</si>
  <si>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</si>
  <si>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</si>
  <si>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</si>
  <si>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</si>
  <si>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</si>
  <si>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</si>
  <si>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</si>
  <si>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</si>
  <si>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</si>
  <si>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</si>
  <si>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</si>
  <si>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</si>
  <si>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</si>
  <si>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</si>
  <si>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</si>
  <si>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</si>
  <si>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</si>
  <si>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</si>
  <si>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</si>
  <si>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</si>
  <si>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</si>
  <si>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</si>
  <si>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</si>
  <si>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</si>
  <si>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</si>
  <si>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</si>
  <si>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</si>
  <si>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</si>
  <si>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</si>
  <si>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</si>
  <si>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</si>
  <si>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</si>
  <si>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</si>
  <si>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</si>
  <si>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</si>
  <si>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</si>
  <si>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</si>
  <si>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</si>
  <si>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</si>
  <si>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</si>
  <si>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</si>
  <si>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</si>
  <si>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</si>
  <si>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</si>
  <si>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</si>
  <si>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</si>
  <si>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</si>
  <si>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</si>
  <si>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</si>
  <si>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</si>
  <si>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</si>
  <si>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</si>
  <si>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</si>
  <si>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</si>
  <si>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</si>
  <si>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</si>
  <si>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</si>
  <si>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</si>
  <si>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</si>
  <si>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</si>
  <si>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</si>
  <si>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</si>
  <si>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</si>
  <si>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</si>
  <si>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</si>
  <si>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</si>
  <si>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</si>
  <si>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</si>
  <si>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</si>
  <si>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</si>
  <si>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</si>
  <si>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</si>
  <si>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</si>
  <si>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</si>
  <si>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</si>
  <si>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</si>
  <si>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</si>
  <si>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</si>
  <si>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</si>
  <si>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</si>
  <si>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</si>
  <si>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</si>
  <si>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</si>
  <si>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</si>
  <si>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</si>
  <si>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</si>
  <si>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</si>
  <si>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</si>
  <si>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</si>
  <si>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</si>
  <si>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</si>
  <si>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</si>
  <si>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</si>
  <si>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</si>
  <si>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</si>
  <si>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</si>
  <si>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</si>
  <si>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</si>
  <si>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</si>
  <si>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</si>
  <si>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</si>
  <si>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</si>
  <si>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</si>
  <si>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</si>
  <si>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</si>
  <si>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</si>
  <si>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</si>
  <si>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</si>
  <si>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</si>
  <si>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</si>
  <si>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</si>
  <si>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</si>
  <si>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</si>
  <si>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</si>
  <si>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</si>
  <si>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</si>
  <si>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</si>
  <si>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</si>
  <si>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</si>
  <si>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</si>
  <si>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</si>
  <si>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</si>
  <si>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</si>
  <si>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</si>
  <si>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</si>
  <si>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</si>
  <si>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</si>
  <si>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</si>
  <si>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</si>
  <si>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</si>
  <si>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</si>
  <si>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</si>
  <si>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</si>
  <si>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</si>
  <si>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</si>
  <si>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</si>
  <si>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</si>
  <si>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</si>
  <si>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</si>
  <si>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</si>
  <si>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</si>
  <si>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</si>
  <si>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</si>
  <si>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</si>
  <si>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</si>
  <si>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</si>
  <si>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</si>
  <si>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</si>
  <si>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</si>
  <si>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</si>
  <si>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</si>
  <si>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</si>
  <si>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</si>
  <si>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</si>
  <si>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</si>
  <si>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</si>
  <si>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</si>
  <si>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</si>
  <si>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</si>
  <si>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</si>
  <si>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</si>
  <si>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</si>
  <si>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</si>
  <si>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</si>
  <si>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</si>
  <si>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</si>
  <si>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</si>
  <si>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</si>
  <si>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</si>
  <si>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</si>
  <si>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</si>
  <si>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</si>
  <si>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</si>
  <si>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</si>
  <si>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</si>
  <si>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</si>
  <si>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</si>
  <si>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</si>
  <si>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</si>
  <si>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</si>
  <si>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</si>
  <si>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</si>
  <si>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</si>
  <si>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</si>
  <si>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</si>
  <si>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</si>
  <si>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</si>
  <si>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</si>
  <si>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</si>
  <si>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</si>
  <si>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</si>
  <si>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</si>
  <si>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</si>
  <si>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</si>
  <si>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</si>
  <si>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</si>
  <si>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</si>
  <si>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</si>
  <si>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</si>
  <si>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</si>
  <si>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</si>
  <si>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</si>
  <si>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</si>
  <si>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</si>
  <si>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</si>
  <si>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</si>
  <si>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</si>
  <si>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</si>
  <si>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</si>
  <si>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</si>
  <si>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</si>
  <si>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</si>
  <si>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</si>
  <si>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</si>
  <si>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</si>
  <si>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</si>
  <si>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</si>
  <si>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</si>
  <si>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</si>
  <si>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</si>
  <si>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</si>
  <si>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</si>
  <si>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</si>
  <si>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</si>
  <si>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</si>
  <si>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</si>
  <si>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</si>
  <si>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</si>
  <si>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</si>
  <si>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</si>
  <si>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</si>
  <si>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</si>
  <si>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</si>
  <si>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</si>
  <si>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</si>
  <si>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</si>
  <si>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</si>
  <si>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</si>
  <si>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</si>
  <si>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</si>
  <si>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</si>
  <si>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</si>
  <si>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</si>
  <si>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</si>
  <si>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</si>
  <si>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</si>
  <si>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</si>
  <si>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</si>
  <si>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</si>
  <si>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</si>
  <si>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</si>
  <si>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</si>
  <si>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</si>
  <si>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</si>
  <si>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</si>
  <si>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</si>
  <si>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</si>
  <si>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</si>
  <si>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</si>
  <si>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</si>
  <si>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</si>
  <si>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</si>
  <si>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</si>
  <si>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</si>
  <si>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</si>
  <si>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</si>
  <si>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</si>
  <si>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</si>
  <si>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</si>
  <si>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</si>
  <si>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</si>
  <si>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</si>
  <si>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</si>
  <si>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</si>
  <si>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</si>
  <si>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</si>
  <si>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</si>
  <si>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</si>
  <si>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</si>
  <si>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</si>
  <si>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</si>
  <si>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</si>
  <si>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</si>
  <si>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</si>
  <si>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</si>
  <si>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</si>
  <si>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</si>
  <si>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</si>
  <si>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</si>
  <si>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</si>
  <si>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</si>
  <si>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</si>
  <si>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</si>
  <si>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</si>
  <si>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</si>
  <si>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</si>
  <si>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</si>
  <si>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</si>
  <si>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</si>
  <si>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</si>
  <si>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</si>
  <si>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</si>
  <si>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</si>
  <si>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</si>
  <si>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</si>
  <si>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</si>
  <si>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</si>
  <si>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</si>
  <si>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</si>
  <si>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</si>
  <si>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</si>
  <si>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</si>
  <si>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</si>
  <si>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</si>
  <si>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</si>
  <si>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</si>
  <si>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</si>
  <si>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</si>
  <si>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</si>
  <si>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</si>
  <si>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</si>
  <si>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</si>
  <si>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</si>
  <si>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</si>
  <si>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</si>
  <si>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</si>
  <si>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</si>
  <si>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</si>
  <si>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</si>
  <si>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</si>
  <si>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</si>
  <si>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</si>
  <si>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</si>
  <si>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</si>
  <si>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</si>
  <si>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</si>
  <si>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</si>
  <si>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</si>
  <si>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</si>
  <si>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</si>
  <si>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</si>
  <si>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</si>
  <si>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</si>
  <si>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</si>
  <si>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</si>
  <si>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</si>
  <si>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</si>
  <si>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</si>
  <si>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</si>
  <si>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</si>
  <si>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</si>
  <si>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</si>
  <si>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</si>
  <si>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</si>
  <si>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</si>
  <si>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</si>
  <si>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</si>
  <si>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</si>
  <si>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</si>
  <si>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</si>
  <si>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</si>
  <si>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</si>
  <si>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</si>
  <si>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</si>
  <si>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</si>
  <si>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</si>
  <si>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</si>
  <si>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</si>
  <si>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</si>
  <si>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</si>
  <si>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</si>
  <si>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</si>
  <si>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</si>
  <si>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</si>
  <si>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</si>
  <si>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</si>
  <si>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</si>
  <si>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</si>
  <si>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</si>
  <si>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</si>
  <si>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</si>
  <si>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</si>
  <si>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</si>
  <si>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</si>
  <si>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</si>
  <si>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</si>
  <si>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</si>
  <si>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</si>
  <si>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</si>
  <si>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</si>
  <si>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</si>
  <si>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</si>
  <si>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</si>
  <si>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</si>
  <si>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</si>
  <si>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</si>
  <si>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</si>
  <si>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</si>
  <si>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</si>
  <si>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</si>
  <si>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</si>
  <si>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</si>
  <si>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</si>
  <si>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</si>
  <si>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</si>
  <si>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</si>
  <si>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</si>
  <si>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</si>
  <si>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</si>
  <si>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</si>
  <si>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</si>
  <si>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</si>
  <si>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</si>
  <si>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</si>
  <si>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</si>
  <si>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</si>
  <si>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</si>
  <si>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</si>
  <si>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</si>
  <si>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</si>
  <si>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</si>
  <si>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</si>
  <si>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</si>
  <si>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</si>
  <si>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</si>
  <si>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</si>
  <si>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</si>
  <si>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</si>
  <si>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</si>
  <si>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</si>
  <si>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</si>
  <si>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</si>
  <si>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</si>
  <si>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</si>
  <si>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</si>
  <si>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</si>
  <si>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</si>
  <si>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</si>
  <si>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</si>
  <si>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</si>
  <si>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</si>
  <si>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</si>
  <si>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</si>
  <si>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</si>
  <si>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</si>
  <si>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</si>
  <si>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</si>
  <si>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</si>
  <si>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</si>
  <si>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</si>
  <si>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</si>
  <si>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</si>
  <si>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</si>
  <si>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</si>
  <si>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</si>
  <si>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</si>
  <si>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</si>
  <si>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</si>
  <si>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</si>
  <si>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</si>
  <si>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</si>
  <si>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</si>
  <si>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</si>
  <si>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</si>
  <si>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</si>
  <si>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</si>
  <si>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</si>
  <si>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</si>
  <si>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</si>
  <si>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</si>
  <si>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</si>
  <si>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</si>
  <si>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</si>
  <si>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</si>
  <si>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</si>
  <si>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</si>
  <si>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</si>
  <si>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</si>
  <si>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</si>
  <si>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</si>
  <si>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</si>
  <si>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</si>
  <si>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</si>
  <si>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</si>
  <si>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</si>
  <si>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</si>
  <si>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</si>
  <si>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</si>
  <si>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</si>
  <si>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</si>
  <si>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</si>
  <si>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</si>
  <si>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</si>
  <si>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</si>
  <si>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</si>
  <si>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</si>
  <si>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</si>
  <si>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</si>
  <si>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</si>
  <si>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</si>
  <si>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</si>
  <si>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</si>
  <si>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</si>
  <si>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</si>
  <si>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</si>
  <si>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</si>
  <si>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</si>
  <si>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</si>
  <si>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</si>
  <si>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</si>
  <si>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</si>
  <si>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</si>
  <si>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</si>
  <si>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</si>
  <si>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</si>
  <si>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</si>
  <si>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</si>
  <si>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</si>
  <si>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</si>
  <si>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</si>
  <si>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</si>
  <si>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</si>
  <si>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</si>
  <si>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</si>
  <si>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</si>
  <si>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</si>
  <si>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</si>
  <si>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</si>
  <si>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</si>
  <si>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</si>
  <si>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</si>
  <si>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</si>
  <si>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</si>
  <si>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</si>
  <si>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</si>
  <si>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</si>
  <si>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</si>
  <si>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</si>
  <si>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</si>
  <si>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</si>
  <si>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</si>
  <si>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</si>
  <si>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</si>
  <si>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</si>
  <si>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</si>
  <si>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</si>
  <si>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</si>
  <si>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</si>
  <si>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</si>
  <si>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</si>
  <si>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</si>
  <si>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</si>
  <si>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</si>
  <si>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</si>
  <si>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</si>
  <si>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</si>
  <si>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</si>
  <si>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</si>
  <si>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</si>
  <si>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</si>
  <si>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</si>
  <si>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</si>
  <si>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</si>
  <si>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</si>
  <si>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</si>
  <si>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</si>
  <si>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</si>
  <si>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</si>
  <si>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</si>
  <si>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</si>
  <si>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</si>
  <si>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</si>
  <si>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</si>
  <si>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</si>
  <si>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</si>
  <si>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</si>
  <si>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</si>
  <si>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</si>
  <si>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</si>
  <si>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</si>
  <si>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</si>
  <si>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</si>
  <si>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</si>
  <si>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</si>
  <si>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</si>
  <si>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</si>
  <si>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</si>
  <si>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</si>
  <si>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</si>
  <si>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</si>
  <si>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</si>
  <si>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</si>
  <si>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</si>
  <si>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</si>
  <si>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</si>
  <si>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</si>
  <si>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</si>
  <si>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</si>
  <si>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</si>
  <si>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</si>
  <si>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</si>
  <si>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</si>
  <si>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</si>
  <si>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</si>
  <si>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</si>
  <si>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</si>
  <si>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</si>
  <si>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</si>
  <si>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</si>
  <si>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</si>
  <si>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</si>
  <si>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</si>
  <si>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</si>
  <si>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</si>
  <si>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</si>
  <si>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</si>
  <si>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</si>
  <si>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</si>
  <si>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</si>
  <si>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</si>
  <si>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</si>
  <si>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</si>
  <si>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</si>
  <si>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</si>
  <si>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</si>
  <si>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</si>
  <si>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</si>
  <si>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</si>
  <si>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</si>
  <si>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</si>
  <si>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</si>
  <si>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</si>
  <si>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</si>
  <si>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</si>
  <si>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</si>
  <si>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</si>
  <si>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</si>
  <si>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</si>
  <si>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</si>
  <si>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</si>
  <si>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</si>
  <si>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</si>
  <si>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</si>
  <si>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</si>
  <si>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</si>
  <si>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</si>
  <si>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</si>
  <si>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</si>
  <si>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</si>
  <si>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</si>
  <si>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</si>
  <si>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</si>
  <si>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</si>
  <si>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</si>
  <si>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</si>
  <si>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</si>
  <si>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</si>
  <si>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</si>
  <si>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</si>
  <si>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</si>
  <si>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</si>
  <si>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</si>
  <si>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</si>
  <si>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</si>
  <si>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</si>
  <si>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</si>
  <si>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</si>
  <si>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</si>
  <si>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</si>
  <si>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</si>
  <si>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</si>
  <si>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</si>
  <si>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</si>
  <si>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</si>
  <si>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</si>
  <si>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</si>
  <si>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</si>
  <si>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</si>
  <si>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</si>
  <si>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</si>
  <si>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</si>
  <si>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</si>
  <si>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</si>
  <si>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</si>
  <si>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</si>
  <si>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</si>
  <si>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</si>
  <si>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</si>
  <si>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</si>
  <si>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</si>
  <si>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</si>
  <si>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</si>
  <si>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</si>
  <si>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</si>
  <si>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</si>
  <si>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</si>
  <si>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</si>
  <si>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</si>
  <si>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</si>
  <si>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</si>
  <si>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</si>
  <si>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</si>
  <si>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</si>
  <si>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</si>
  <si>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</si>
  <si>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</si>
  <si>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</si>
  <si>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</si>
  <si>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</si>
  <si>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</si>
  <si>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</si>
  <si>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</si>
  <si>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</si>
  <si>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</si>
  <si>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</si>
  <si>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</si>
  <si>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</si>
  <si>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</si>
  <si>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</si>
  <si>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</si>
  <si>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</si>
  <si>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</si>
  <si>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</si>
  <si>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</si>
  <si>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</si>
  <si>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</si>
  <si>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</si>
  <si>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</si>
  <si>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</si>
  <si>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</si>
  <si>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</si>
  <si>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</si>
  <si>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</si>
  <si>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</si>
  <si>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</si>
  <si>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</si>
  <si>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</si>
  <si>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</si>
  <si>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</si>
  <si>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</si>
  <si>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</si>
  <si>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</si>
  <si>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</si>
  <si>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</si>
  <si>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</si>
  <si>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</si>
  <si>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</si>
  <si>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</si>
  <si>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</si>
  <si>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</si>
  <si>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</si>
  <si>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</si>
  <si>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</si>
  <si>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</si>
  <si>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</si>
  <si>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</si>
  <si>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</si>
  <si>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</si>
  <si>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</si>
  <si>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</si>
  <si>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</si>
  <si>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</si>
  <si>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</si>
  <si>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</si>
  <si>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</si>
  <si>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</si>
  <si>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</si>
  <si>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</si>
  <si>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</si>
  <si>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</si>
  <si>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</si>
  <si>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</si>
  <si>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</si>
  <si>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</si>
  <si>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</si>
  <si>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</si>
  <si>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</si>
  <si>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</si>
  <si>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</si>
  <si>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</si>
  <si>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</si>
  <si>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</si>
  <si>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</si>
  <si>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</si>
  <si>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</si>
  <si>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</si>
  <si>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</si>
  <si>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</si>
  <si>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</si>
  <si>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</si>
  <si>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</si>
  <si>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</si>
  <si>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</si>
  <si>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</si>
  <si>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</si>
  <si>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</si>
  <si>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</si>
  <si>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</si>
  <si>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</si>
  <si>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</si>
  <si>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</si>
  <si>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</si>
  <si>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</si>
  <si>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</si>
  <si>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</si>
  <si>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</si>
  <si>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</si>
  <si>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</si>
  <si>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</si>
  <si>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</si>
  <si>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</si>
  <si>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</si>
  <si>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</si>
  <si>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</si>
  <si>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</si>
  <si>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</si>
  <si>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</si>
  <si>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</si>
  <si>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</si>
  <si>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</si>
  <si>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</si>
  <si>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</si>
  <si>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</si>
  <si>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</si>
  <si>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</si>
  <si>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</si>
  <si>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</si>
  <si>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</si>
  <si>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</si>
  <si>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</si>
  <si>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</si>
  <si>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</si>
  <si>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</si>
  <si>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</si>
  <si>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</si>
  <si>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</si>
  <si>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</si>
  <si>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</si>
  <si>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</si>
  <si>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</si>
  <si>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</si>
  <si>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</si>
  <si>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</si>
  <si>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</si>
  <si>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</si>
  <si>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</si>
  <si>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</si>
  <si>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</si>
  <si>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</si>
  <si>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</si>
  <si>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</si>
  <si>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</si>
  <si>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</si>
  <si>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</si>
  <si>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</si>
  <si>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</si>
  <si>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</si>
  <si>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</si>
  <si>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</si>
  <si>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</si>
  <si>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</si>
  <si>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</si>
  <si>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</si>
  <si>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</si>
  <si>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</si>
  <si>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</si>
  <si>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</si>
  <si>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</si>
  <si>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</si>
  <si>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</si>
  <si>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</si>
  <si>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</si>
  <si>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</si>
  <si>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</si>
  <si>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</si>
  <si>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</si>
  <si>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</si>
  <si>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</si>
  <si>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</si>
  <si>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</si>
  <si>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</si>
  <si>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</si>
  <si>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</si>
  <si>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</si>
  <si>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</si>
  <si>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</si>
  <si>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</si>
  <si>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</si>
  <si>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</si>
  <si>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</si>
  <si>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</si>
  <si>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</si>
  <si>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</si>
  <si>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</si>
  <si>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</si>
  <si>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</si>
  <si>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</si>
  <si>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</si>
  <si>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</si>
  <si>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</si>
  <si>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</si>
  <si>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</si>
  <si>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</si>
  <si>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</si>
  <si>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</si>
  <si>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</si>
  <si>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</si>
  <si>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</si>
  <si>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</si>
  <si>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</si>
  <si>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</si>
  <si>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</si>
  <si>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</si>
  <si>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</si>
  <si>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</si>
  <si>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</si>
  <si>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</si>
  <si>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</si>
  <si>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</si>
  <si>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</si>
  <si>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</si>
  <si>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</si>
  <si>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</si>
  <si>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</si>
  <si>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</si>
  <si>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</si>
  <si>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</si>
  <si>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</si>
  <si>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</si>
  <si>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</si>
  <si>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</si>
  <si>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</si>
  <si>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</si>
  <si>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</si>
  <si>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</si>
  <si>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</si>
  <si>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</si>
  <si>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</si>
  <si>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</si>
  <si>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</si>
  <si>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</si>
  <si>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</si>
  <si>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</si>
  <si>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</si>
  <si>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</si>
  <si>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</si>
  <si>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</si>
  <si>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</si>
  <si>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</si>
  <si>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</si>
  <si>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</si>
  <si>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</si>
  <si>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</si>
  <si>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</si>
  <si>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</si>
  <si>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</si>
  <si>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</si>
  <si>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</si>
  <si>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</si>
  <si>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</si>
  <si>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</si>
  <si>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</si>
  <si>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</si>
  <si>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</si>
  <si>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</si>
  <si>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</si>
  <si>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</si>
  <si>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</si>
  <si>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</si>
  <si>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</si>
  <si>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</si>
  <si>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</si>
  <si>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</si>
  <si>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</si>
  <si>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</si>
  <si>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</si>
  <si>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</si>
  <si>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</si>
  <si>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</si>
  <si>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</si>
  <si>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</si>
  <si>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</si>
  <si>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</si>
  <si>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</si>
  <si>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</si>
  <si>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</si>
  <si>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</si>
  <si>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</si>
  <si>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</si>
  <si>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</si>
  <si>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</si>
  <si>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</si>
  <si>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</si>
  <si>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</si>
  <si>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</si>
  <si>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</si>
  <si>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</si>
  <si>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</si>
  <si>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</si>
  <si>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</si>
  <si>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</si>
  <si>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</si>
  <si>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</si>
  <si>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</si>
  <si>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</si>
  <si>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</si>
  <si>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</si>
  <si>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</si>
  <si>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</si>
  <si>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</si>
  <si>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</si>
  <si>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</si>
  <si>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</si>
  <si>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</si>
  <si>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</si>
  <si>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</si>
  <si>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</si>
  <si>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</si>
  <si>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</si>
  <si>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</si>
  <si>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</si>
  <si>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</si>
  <si>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</si>
  <si>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</si>
  <si>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</si>
  <si>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</si>
  <si>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</si>
  <si>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</si>
  <si>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</si>
  <si>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</si>
  <si>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</si>
  <si>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</si>
  <si>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</si>
  <si>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</si>
  <si>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</si>
  <si>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</si>
  <si>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</si>
  <si>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</si>
  <si>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</si>
  <si>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</si>
  <si>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</si>
  <si>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</si>
  <si>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</si>
  <si>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</si>
  <si>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</si>
  <si>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</si>
  <si>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</si>
  <si>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</si>
  <si>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</si>
  <si>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</si>
  <si>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</si>
  <si>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</si>
  <si>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</si>
  <si>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</si>
  <si>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</si>
  <si>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</si>
  <si>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</si>
  <si>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</si>
  <si>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</si>
  <si>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</si>
  <si>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</si>
  <si>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</si>
  <si>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</si>
  <si>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</si>
  <si>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</si>
  <si>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</si>
  <si>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</si>
  <si>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</si>
  <si>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</si>
  <si>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</si>
  <si>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</si>
  <si>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</si>
  <si>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</si>
  <si>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</si>
  <si>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</si>
  <si>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</si>
  <si>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</si>
  <si>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</si>
  <si>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</si>
  <si>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</si>
  <si>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</si>
  <si>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</si>
  <si>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</si>
  <si>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</si>
  <si>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</si>
  <si>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</si>
  <si>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</si>
  <si>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</si>
  <si>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</si>
  <si>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</si>
  <si>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</si>
  <si>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</si>
  <si>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</si>
  <si>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</si>
  <si>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</si>
  <si>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</si>
  <si>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</si>
  <si>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</si>
  <si>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</si>
  <si>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</si>
  <si>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</si>
  <si>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</si>
  <si>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</si>
  <si>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</si>
  <si>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</si>
  <si>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</si>
  <si>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</si>
  <si>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</si>
  <si>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</si>
  <si>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</si>
  <si>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</si>
  <si>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</si>
  <si>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</si>
  <si>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</si>
  <si>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</si>
  <si>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</si>
  <si>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</si>
  <si>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</si>
  <si>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</si>
  <si>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</si>
  <si>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</si>
  <si>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</si>
  <si>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</si>
  <si>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</si>
  <si>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</si>
  <si>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</si>
  <si>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</si>
  <si>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</si>
  <si>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</si>
  <si>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</si>
  <si>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</si>
  <si>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</si>
  <si>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</si>
  <si>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</si>
  <si>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</si>
  <si>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</si>
  <si>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</si>
  <si>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</si>
  <si>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</si>
  <si>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</si>
  <si>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</si>
  <si>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</si>
  <si>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</si>
  <si>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</si>
  <si>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</si>
  <si>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</si>
  <si>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</si>
  <si>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</si>
  <si>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</si>
  <si>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</si>
  <si>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</si>
  <si>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</si>
  <si>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</si>
  <si>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</si>
  <si>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</si>
  <si>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</si>
  <si>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</si>
  <si>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</si>
  <si>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</si>
  <si>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</si>
  <si>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</si>
  <si>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</si>
  <si>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</si>
  <si>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</si>
  <si>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</si>
  <si>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</si>
  <si>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</si>
  <si>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</si>
  <si>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</si>
  <si>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</si>
  <si>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</si>
  <si>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</si>
  <si>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</si>
  <si>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</si>
  <si>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</si>
  <si>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</si>
  <si>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</si>
  <si>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</si>
  <si>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</si>
  <si>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</si>
  <si>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</si>
  <si>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</si>
  <si>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</si>
  <si>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</si>
  <si>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</si>
  <si>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</si>
  <si>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</si>
  <si>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</si>
  <si>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</si>
  <si>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</si>
  <si>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</si>
  <si>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</si>
  <si>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</si>
  <si>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</si>
  <si>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</si>
  <si>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</si>
  <si>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</si>
  <si>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</si>
  <si>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</si>
  <si>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</si>
  <si>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</si>
  <si>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</si>
  <si>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</si>
  <si>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</si>
  <si>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</si>
  <si>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</si>
  <si>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</si>
  <si>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</si>
  <si>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</si>
  <si>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</si>
  <si>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</si>
  <si>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</si>
  <si>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</si>
  <si>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</si>
  <si>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</si>
  <si>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</si>
  <si>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</si>
  <si>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</si>
  <si>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</si>
  <si>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</si>
  <si>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</si>
  <si>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</si>
  <si>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</si>
  <si>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</si>
  <si>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</si>
  <si>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</si>
  <si>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</si>
  <si>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</si>
  <si>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</si>
  <si>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</si>
  <si>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</si>
  <si>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</si>
  <si>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</si>
  <si>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</si>
  <si>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</si>
  <si>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</si>
  <si>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</si>
  <si>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</si>
  <si>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</si>
  <si>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</si>
  <si>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</si>
  <si>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</si>
  <si>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</si>
  <si>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</si>
  <si>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</si>
  <si>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</si>
  <si>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</si>
  <si>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</si>
  <si>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</si>
  <si>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</si>
  <si>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</si>
  <si>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</si>
  <si>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</si>
  <si>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</si>
  <si>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</si>
  <si>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</si>
  <si>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</si>
  <si>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</si>
  <si>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</si>
  <si>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</si>
  <si>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</si>
  <si>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</si>
  <si>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</si>
  <si>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</si>
  <si>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</si>
  <si>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</si>
  <si>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</si>
  <si>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</si>
  <si>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</si>
  <si>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</si>
  <si>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</si>
  <si>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</si>
  <si>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</si>
  <si>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</si>
  <si>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</si>
  <si>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</si>
  <si>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</si>
  <si>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</si>
  <si>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</si>
  <si>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</si>
  <si>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</si>
  <si>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</si>
  <si>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</si>
  <si>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</si>
  <si>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</si>
  <si>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</si>
  <si>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</si>
  <si>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</si>
  <si>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</si>
  <si>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</si>
  <si>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</si>
  <si>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</si>
  <si>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</si>
  <si>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</si>
  <si>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</si>
  <si>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</si>
  <si>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</si>
  <si>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</si>
  <si>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</si>
  <si>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</si>
  <si>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</si>
  <si>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</si>
  <si>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</si>
  <si>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</si>
  <si>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</si>
  <si>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</si>
  <si>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</si>
  <si>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</si>
  <si>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</si>
  <si>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</si>
  <si>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</si>
  <si>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</si>
  <si>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</si>
  <si>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</si>
  <si>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</si>
  <si>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</si>
  <si>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</si>
  <si>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</si>
  <si>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</si>
  <si>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</si>
  <si>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</si>
  <si>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</si>
  <si>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</si>
  <si>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</si>
  <si>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</si>
  <si>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</si>
  <si>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</si>
  <si>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</si>
  <si>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</si>
  <si>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</si>
  <si>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</si>
  <si>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</si>
  <si>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</si>
  <si>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</si>
  <si>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</si>
  <si>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</si>
  <si>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</si>
  <si>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</si>
  <si>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</si>
  <si>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</si>
  <si>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</si>
  <si>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</si>
  <si>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</si>
  <si>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</si>
  <si>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</si>
  <si>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</si>
  <si>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</si>
  <si>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</si>
  <si>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</si>
  <si>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</si>
  <si>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</si>
  <si>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</si>
  <si>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</si>
  <si>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</si>
  <si>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</si>
  <si>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</si>
  <si>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</si>
  <si>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</si>
  <si>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</si>
  <si>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</si>
  <si>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</si>
  <si>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</si>
  <si>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</si>
  <si>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</si>
  <si>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</si>
  <si>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</si>
  <si>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</si>
  <si>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</si>
  <si>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</si>
  <si>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</si>
  <si>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</si>
  <si>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</si>
  <si>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</si>
  <si>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</si>
  <si>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</si>
  <si>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</si>
  <si>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</si>
  <si>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</si>
  <si>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</si>
  <si>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</si>
  <si>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</si>
  <si>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</si>
  <si>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</si>
  <si>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</si>
  <si>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</si>
  <si>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</si>
  <si>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</si>
  <si>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</si>
  <si>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</si>
  <si>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</si>
  <si>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</si>
  <si>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</si>
  <si>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</si>
  <si>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</si>
  <si>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</si>
  <si>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</si>
  <si>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</si>
  <si>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</si>
  <si>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</si>
  <si>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</si>
  <si>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</si>
  <si>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</si>
  <si>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</si>
  <si>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</si>
  <si>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</si>
  <si>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</si>
  <si>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</si>
  <si>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</si>
  <si>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</si>
  <si>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</si>
  <si>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</si>
  <si>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</si>
  <si>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</si>
  <si>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</si>
  <si>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</si>
  <si>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</si>
  <si>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</si>
  <si>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</si>
  <si>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</si>
  <si>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</si>
  <si>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</si>
  <si>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</si>
  <si>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</si>
  <si>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</si>
  <si>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</si>
  <si>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</si>
  <si>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</si>
  <si>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</si>
  <si>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</si>
  <si>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</si>
  <si>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</si>
  <si>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</si>
  <si>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</si>
  <si>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</si>
  <si>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</si>
  <si>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</si>
  <si>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</si>
  <si>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</si>
  <si>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</si>
  <si>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</si>
  <si>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</si>
  <si>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</si>
  <si>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</si>
  <si>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</si>
  <si>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</si>
  <si>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</si>
  <si>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</si>
  <si>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</si>
  <si>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</si>
  <si>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</si>
  <si>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</si>
  <si>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</si>
  <si>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</si>
  <si>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</si>
  <si>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</si>
  <si>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</si>
  <si>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</si>
  <si>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</si>
  <si>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</si>
  <si>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</si>
  <si>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</si>
  <si>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</si>
  <si>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</si>
  <si>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</si>
  <si>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</si>
  <si>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</si>
  <si>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</si>
  <si>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</si>
  <si>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</si>
  <si>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</si>
  <si>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</si>
  <si>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</si>
  <si>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</si>
  <si>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</si>
  <si>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</si>
  <si>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</si>
  <si>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</si>
  <si>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</si>
  <si>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</si>
  <si>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</si>
  <si>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</si>
  <si>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</si>
  <si>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</si>
  <si>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</si>
  <si>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</si>
  <si>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</si>
  <si>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</si>
  <si>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</si>
  <si>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</si>
  <si>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</si>
  <si>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</si>
  <si>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</si>
  <si>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</si>
  <si>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</si>
  <si>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</si>
  <si>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</si>
  <si>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</si>
  <si>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</si>
  <si>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</si>
  <si>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</si>
  <si>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</si>
  <si>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</si>
  <si>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</si>
  <si>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</si>
  <si>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</si>
  <si>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</si>
  <si>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</si>
  <si>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</si>
  <si>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</si>
  <si>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</si>
  <si>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</si>
  <si>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</si>
  <si>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</si>
  <si>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</si>
  <si>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</si>
  <si>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</si>
  <si>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</si>
  <si>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</si>
  <si>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</si>
  <si>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</si>
  <si>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</si>
  <si>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</si>
  <si>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</si>
  <si>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</si>
  <si>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</si>
  <si>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</si>
  <si>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</si>
  <si>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</si>
  <si>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</si>
  <si>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</si>
  <si>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</si>
  <si>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</si>
  <si>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</si>
  <si>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</si>
  <si>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</si>
  <si>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</si>
  <si>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</si>
  <si>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</si>
  <si>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</si>
  <si>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</si>
  <si>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</si>
  <si>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</si>
  <si>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</si>
  <si>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</si>
  <si>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</si>
  <si>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</si>
  <si>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</si>
  <si>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</si>
  <si>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</si>
  <si>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</si>
  <si>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</si>
  <si>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</si>
  <si>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</si>
  <si>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</si>
  <si>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</si>
  <si>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</si>
  <si>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</si>
  <si>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</si>
  <si>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</si>
  <si>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</si>
  <si>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</si>
  <si>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</si>
  <si>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</si>
  <si>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</si>
  <si>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</si>
  <si>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</si>
  <si>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</si>
  <si>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</si>
  <si>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</si>
  <si>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</si>
  <si>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</si>
  <si>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</si>
  <si>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</si>
  <si>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</si>
  <si>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</si>
  <si>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</si>
  <si>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</si>
  <si>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</si>
  <si>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</si>
  <si>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</si>
  <si>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</si>
  <si>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</si>
  <si>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</si>
  <si>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</si>
  <si>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</si>
  <si>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</si>
  <si>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</si>
  <si>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</si>
  <si>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</si>
  <si>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</si>
  <si>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</si>
  <si>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</si>
  <si>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</si>
  <si>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</si>
  <si>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</si>
  <si>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</si>
  <si>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</si>
  <si>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</si>
  <si>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</si>
  <si>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</si>
  <si>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</si>
  <si>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</si>
  <si>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</si>
  <si>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</si>
  <si>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</si>
  <si>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</si>
  <si>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</si>
  <si>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</si>
  <si>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</si>
  <si>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</si>
  <si>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</si>
  <si>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</si>
  <si>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</si>
  <si>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</si>
  <si>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</si>
  <si>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</si>
  <si>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</si>
  <si>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</si>
  <si>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</si>
  <si>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</si>
  <si>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</si>
  <si>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</si>
  <si>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</si>
  <si>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</si>
  <si>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</si>
  <si>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</si>
  <si>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</si>
  <si>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</si>
  <si>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</si>
  <si>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</si>
  <si>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</si>
  <si>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</si>
  <si>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</si>
  <si>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</si>
  <si>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</si>
  <si>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</si>
  <si>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</si>
  <si>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</si>
  <si>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</si>
  <si>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</si>
  <si>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</si>
  <si>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</si>
  <si>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</si>
  <si>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</si>
  <si>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</si>
  <si>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</si>
  <si>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</si>
  <si>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</si>
  <si>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</si>
  <si>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</si>
  <si>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</si>
  <si>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</si>
  <si>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</si>
  <si>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</si>
  <si>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</si>
  <si>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</si>
  <si>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</si>
  <si>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</si>
  <si>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</si>
  <si>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</si>
  <si>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</si>
  <si>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</si>
  <si>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</si>
  <si>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</si>
  <si>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</si>
  <si>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</si>
  <si>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</si>
  <si>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</si>
  <si>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</si>
  <si>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</si>
  <si>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</si>
  <si>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</si>
  <si>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</si>
  <si>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</si>
  <si>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</si>
  <si>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</si>
  <si>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</si>
  <si>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</si>
  <si>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</si>
  <si>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</si>
  <si>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</si>
  <si>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</si>
  <si>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</si>
  <si>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</si>
  <si>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</si>
  <si>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</si>
  <si>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</si>
  <si>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</si>
  <si>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</si>
  <si>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</si>
  <si>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</si>
  <si>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</si>
  <si>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</si>
  <si>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</si>
  <si>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</si>
  <si>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</si>
  <si>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</si>
  <si>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</si>
  <si>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</si>
  <si>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</si>
  <si>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</si>
  <si>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</si>
  <si>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</si>
  <si>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</si>
  <si>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</si>
  <si>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</si>
  <si>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</si>
  <si>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</si>
  <si>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</si>
  <si>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</si>
  <si>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</si>
  <si>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</si>
  <si>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</si>
  <si>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</si>
  <si>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</si>
  <si>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</si>
  <si>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</si>
  <si>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</si>
  <si>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</si>
  <si>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</si>
  <si>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</si>
  <si>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</si>
  <si>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</si>
  <si>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</si>
  <si>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</si>
  <si>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</si>
  <si>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</si>
  <si>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</si>
  <si>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</si>
  <si>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</si>
  <si>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</si>
  <si>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</si>
  <si>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</si>
  <si>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</si>
  <si>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</si>
  <si>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</si>
  <si>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</si>
  <si>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</si>
  <si>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</si>
  <si>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</si>
  <si>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</si>
  <si>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</si>
  <si>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</si>
  <si>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</si>
  <si>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</si>
  <si>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</si>
  <si>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</si>
  <si>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</si>
  <si>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</si>
  <si>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</si>
  <si>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</si>
  <si>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</si>
  <si>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</si>
  <si>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</si>
  <si>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</si>
  <si>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</si>
  <si>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</si>
  <si>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</si>
  <si>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</si>
  <si>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</si>
  <si>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</si>
  <si>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</si>
  <si>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</si>
  <si>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</si>
  <si>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</si>
  <si>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</si>
  <si>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</si>
  <si>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</si>
  <si>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</si>
  <si>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</si>
  <si>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</si>
  <si>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</si>
  <si>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</si>
  <si>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</si>
  <si>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</si>
  <si>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</si>
  <si>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</si>
  <si>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</si>
  <si>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</si>
  <si>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</si>
  <si>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</si>
  <si>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</si>
  <si>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</si>
  <si>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</si>
  <si>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</si>
  <si>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</si>
  <si>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</si>
  <si>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</si>
  <si>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</si>
  <si>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</si>
  <si>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</si>
  <si>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</si>
  <si>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</si>
  <si>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</si>
  <si>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</si>
  <si>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</si>
  <si>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</si>
  <si>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</si>
  <si>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</si>
  <si>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</si>
  <si>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</si>
  <si>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</si>
  <si>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</si>
  <si>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</si>
  <si>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</si>
  <si>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</si>
  <si>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</si>
  <si>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</si>
  <si>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</si>
  <si>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</si>
  <si>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</si>
  <si>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</si>
  <si>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</si>
  <si>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</si>
  <si>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</si>
  <si>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</si>
  <si>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</si>
  <si>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</si>
  <si>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</si>
  <si>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</si>
  <si>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</si>
  <si>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</si>
  <si>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</si>
  <si>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</si>
  <si>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</si>
  <si>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</si>
  <si>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</si>
  <si>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</si>
  <si>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</si>
  <si>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</si>
  <si>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</si>
  <si>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</si>
  <si>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</si>
  <si>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</si>
  <si>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</si>
  <si>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</si>
  <si>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</si>
  <si>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</si>
  <si>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</si>
  <si>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</si>
  <si>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</si>
  <si>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</si>
  <si>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</si>
  <si>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</si>
  <si>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</si>
  <si>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</si>
  <si>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</si>
  <si>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</si>
  <si>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</si>
  <si>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</si>
  <si>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</si>
  <si>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</si>
  <si>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</si>
  <si>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</si>
  <si>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</si>
  <si>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</si>
  <si>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</si>
  <si>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</si>
  <si>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</si>
  <si>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</si>
  <si>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</si>
  <si>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</si>
  <si>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</si>
  <si>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</si>
  <si>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</si>
  <si>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</si>
  <si>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</si>
  <si>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</si>
  <si>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</si>
  <si>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</si>
  <si>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</si>
  <si>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</si>
  <si>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</si>
  <si>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</si>
  <si>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</si>
  <si>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</si>
  <si>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</si>
  <si>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</si>
  <si>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</si>
  <si>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</si>
  <si>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</si>
  <si>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</si>
  <si>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</si>
  <si>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</si>
  <si>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</si>
  <si>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</si>
  <si>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</si>
  <si>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</si>
  <si>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</si>
  <si>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</si>
  <si>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</si>
  <si>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</si>
  <si>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</si>
  <si>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</si>
  <si>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</si>
  <si>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</si>
  <si>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</si>
  <si>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</si>
  <si>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</si>
  <si>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</si>
  <si>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</si>
  <si>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</si>
  <si>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</si>
  <si>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</si>
  <si>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</si>
  <si>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</si>
  <si>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</si>
  <si>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</si>
  <si>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</si>
  <si>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</si>
  <si>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</si>
  <si>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</si>
  <si>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</si>
  <si>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</si>
  <si>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</si>
  <si>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</si>
  <si>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</si>
  <si>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</si>
  <si>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</si>
  <si>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</si>
  <si>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</si>
  <si>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</si>
  <si>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</si>
  <si>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</si>
  <si>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</si>
  <si>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</si>
  <si>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</si>
  <si>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</si>
  <si>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</si>
  <si>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</si>
  <si>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</si>
  <si>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</si>
  <si>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</si>
  <si>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</si>
  <si>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</si>
  <si>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</si>
  <si>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</si>
  <si>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</si>
  <si>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</si>
  <si>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</si>
  <si>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</si>
  <si>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</si>
  <si>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</si>
  <si>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</si>
  <si>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</si>
  <si>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</si>
  <si>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</si>
  <si>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</si>
  <si>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</si>
  <si>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</si>
  <si>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</si>
  <si>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</si>
  <si>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</si>
  <si>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</si>
  <si>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</si>
  <si>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</si>
  <si>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</si>
  <si>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</si>
  <si>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</si>
  <si>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</si>
  <si>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</si>
  <si>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</si>
  <si>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</si>
  <si>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</si>
  <si>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</si>
  <si>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</si>
  <si>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</si>
  <si>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</si>
  <si>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</si>
  <si>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</si>
  <si>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</si>
  <si>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</si>
  <si>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</si>
  <si>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</si>
  <si>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</si>
  <si>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</si>
  <si>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</si>
  <si>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</si>
  <si>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</si>
  <si>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</si>
  <si>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</si>
  <si>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</si>
  <si>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</si>
  <si>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</si>
  <si>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</si>
  <si>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</si>
  <si>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</si>
  <si>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</si>
  <si>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</si>
  <si>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</si>
  <si>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</si>
  <si>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</si>
  <si>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</si>
  <si>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</si>
  <si>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</si>
  <si>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</si>
  <si>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</si>
  <si>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</si>
  <si>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</si>
  <si>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</si>
  <si>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</si>
  <si>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</si>
  <si>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</si>
  <si>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</si>
  <si>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</si>
  <si>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</si>
  <si>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</si>
  <si>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</si>
  <si>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</si>
  <si>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</si>
  <si>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</si>
  <si>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</si>
  <si>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</si>
  <si>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</si>
  <si>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</si>
  <si>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</si>
  <si>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</si>
  <si>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</si>
  <si>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</si>
  <si>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</si>
  <si>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</si>
  <si>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</si>
  <si>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</si>
  <si>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</si>
  <si>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</si>
  <si>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</si>
  <si>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</si>
  <si>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</si>
  <si>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</si>
  <si>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</si>
  <si>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</si>
  <si>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</si>
  <si>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</si>
  <si>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</si>
  <si>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</si>
  <si>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</si>
  <si>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</si>
  <si>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</si>
  <si>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</si>
  <si>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</si>
  <si>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</si>
  <si>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</si>
  <si>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</si>
  <si>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</si>
  <si>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</si>
  <si>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</si>
  <si>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</si>
  <si>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</si>
  <si>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</si>
  <si>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</si>
  <si>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</si>
  <si>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</si>
  <si>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</si>
  <si>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</si>
  <si>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</si>
  <si>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</si>
  <si>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</si>
  <si>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</si>
  <si>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</si>
  <si>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</si>
  <si>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</si>
  <si>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</si>
  <si>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</si>
  <si>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</si>
  <si>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</si>
  <si>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</si>
  <si>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</si>
  <si>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</si>
  <si>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</si>
  <si>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</si>
  <si>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</si>
  <si>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</si>
  <si>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</si>
  <si>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</si>
  <si>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</si>
  <si>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</si>
  <si>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</si>
  <si>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</si>
  <si>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</si>
  <si>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</si>
  <si>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</si>
  <si>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</si>
  <si>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</si>
  <si>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</si>
  <si>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</si>
  <si>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</si>
  <si>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</si>
  <si>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</si>
  <si>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</si>
  <si>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</si>
  <si>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</si>
  <si>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</si>
  <si>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</si>
  <si>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</si>
  <si>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</si>
  <si>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</si>
  <si>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</si>
  <si>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</si>
  <si>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</si>
  <si>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</si>
  <si>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</si>
  <si>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</si>
  <si>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</si>
  <si>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</si>
  <si>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</si>
  <si>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</si>
  <si>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</si>
  <si>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</si>
  <si>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</si>
  <si>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</si>
  <si>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</si>
  <si>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</si>
  <si>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</si>
  <si>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</si>
  <si>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</si>
  <si>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</si>
  <si>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</si>
  <si>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</si>
  <si>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</si>
  <si>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</si>
  <si>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</si>
  <si>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</si>
  <si>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</si>
  <si>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</si>
  <si>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</si>
  <si>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</si>
  <si>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</si>
  <si>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</si>
  <si>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</si>
  <si>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</si>
  <si>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</si>
  <si>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</si>
  <si>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</si>
  <si>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</si>
  <si>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</si>
  <si>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</si>
  <si>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</si>
  <si>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</si>
  <si>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</si>
  <si>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</si>
  <si>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</si>
  <si>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</si>
  <si>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</si>
  <si>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</si>
  <si>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</si>
  <si>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</si>
  <si>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</si>
  <si>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</si>
  <si>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</si>
  <si>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</si>
  <si>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</si>
  <si>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</si>
  <si>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</si>
  <si>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</si>
  <si>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</si>
  <si>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</si>
  <si>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</si>
  <si>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</si>
  <si>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</si>
  <si>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</si>
  <si>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</si>
  <si>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</si>
  <si>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</si>
  <si>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</si>
  <si>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</si>
  <si>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</si>
  <si>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</si>
  <si>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</si>
  <si>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</si>
  <si>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</si>
  <si>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</si>
  <si>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</si>
  <si>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</si>
  <si>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</si>
  <si>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</si>
  <si>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</si>
  <si>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</si>
  <si>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</si>
  <si>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</si>
  <si>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</si>
  <si>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</si>
  <si>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</si>
  <si>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</si>
  <si>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</si>
  <si>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</si>
  <si>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</si>
  <si>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</si>
  <si>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</si>
  <si>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</si>
  <si>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</si>
  <si>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</si>
  <si>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</si>
  <si>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</si>
  <si>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</si>
  <si>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</si>
  <si>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</si>
  <si>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</si>
  <si>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</si>
  <si>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</si>
  <si>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</si>
  <si>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</si>
  <si>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</si>
  <si>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</si>
  <si>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</si>
  <si>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</si>
  <si>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</si>
  <si>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</si>
  <si>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</si>
  <si>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</si>
  <si>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</si>
  <si>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</si>
  <si>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</si>
  <si>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</si>
  <si>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</si>
  <si>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</si>
  <si>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</si>
  <si>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</si>
  <si>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</si>
  <si>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</si>
  <si>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</si>
  <si>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</si>
  <si>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</si>
  <si>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</si>
  <si>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</si>
  <si>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</si>
  <si>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</si>
  <si>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</si>
  <si>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</si>
  <si>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</si>
  <si>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</si>
  <si>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</si>
  <si>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</si>
  <si>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</si>
  <si>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</si>
  <si>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</si>
  <si>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</si>
  <si>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</si>
  <si>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</si>
  <si>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</si>
  <si>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</si>
  <si>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</si>
  <si>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</si>
  <si>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</si>
  <si>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</si>
  <si>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</si>
  <si>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</si>
  <si>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</si>
  <si>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</si>
  <si>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</si>
  <si>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</si>
  <si>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</si>
  <si>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</si>
  <si>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</si>
  <si>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</si>
  <si>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</si>
  <si>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</si>
  <si>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</si>
  <si>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</si>
  <si>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</si>
  <si>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</si>
  <si>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</si>
  <si>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</si>
  <si>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</si>
  <si>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</si>
  <si>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</si>
  <si>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</si>
  <si>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</si>
  <si>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</si>
  <si>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</si>
  <si>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</si>
  <si>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</si>
  <si>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</si>
  <si>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</si>
  <si>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</si>
  <si>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</si>
  <si>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</si>
  <si>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</si>
  <si>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</si>
  <si>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</si>
  <si>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</si>
  <si>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</si>
  <si>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</si>
  <si>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</si>
  <si>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</si>
  <si>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</si>
  <si>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</si>
  <si>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</si>
  <si>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</si>
  <si>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</si>
  <si>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</si>
  <si>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</si>
  <si>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</si>
  <si>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</si>
  <si>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</si>
  <si>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</si>
  <si>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</si>
  <si>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</si>
  <si>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</si>
  <si>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</si>
  <si>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</si>
  <si>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</si>
  <si>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</si>
  <si>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</si>
  <si>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</si>
  <si>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</si>
  <si>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</si>
  <si>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</si>
  <si>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</si>
  <si>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</si>
  <si>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</si>
  <si>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</si>
  <si>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</si>
  <si>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</si>
  <si>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</si>
  <si>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</si>
  <si>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</si>
  <si>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</si>
  <si>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</si>
  <si>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</si>
  <si>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</si>
  <si>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</si>
  <si>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</si>
  <si>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</si>
  <si>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</si>
  <si>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</si>
  <si>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</si>
  <si>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</si>
  <si>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</si>
  <si>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</si>
  <si>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</si>
  <si>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</si>
  <si>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</si>
  <si>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</si>
  <si>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</si>
  <si>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</si>
  <si>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</si>
  <si>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</si>
  <si>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</si>
  <si>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</si>
  <si>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</si>
  <si>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</si>
  <si>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</si>
  <si>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</si>
  <si>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</si>
  <si>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</si>
  <si>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</si>
  <si>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</si>
  <si>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</si>
  <si>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</si>
  <si>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</si>
  <si>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</si>
  <si>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</si>
  <si>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</si>
  <si>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</si>
  <si>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</si>
  <si>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</si>
  <si>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</si>
  <si>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</si>
  <si>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</si>
  <si>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</si>
  <si>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</si>
  <si>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</si>
  <si>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</si>
  <si>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</si>
  <si>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</si>
  <si>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</si>
  <si>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</si>
  <si>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</si>
  <si>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</si>
  <si>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</si>
  <si>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</si>
  <si>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</si>
  <si>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</si>
  <si>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</si>
  <si>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</si>
  <si>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</si>
  <si>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</si>
  <si>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</si>
  <si>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</si>
  <si>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</si>
  <si>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</si>
  <si>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</si>
  <si>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</si>
  <si>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</si>
  <si>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</si>
  <si>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</si>
  <si>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</si>
  <si>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</si>
  <si>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</si>
  <si>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</si>
  <si>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</si>
  <si>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</si>
  <si>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</si>
  <si>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</si>
  <si>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</si>
  <si>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</si>
  <si>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</si>
  <si>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</si>
  <si>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</si>
  <si>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</si>
  <si>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</si>
  <si>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</si>
  <si>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</si>
  <si>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</si>
  <si>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</si>
  <si>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</si>
  <si>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</si>
  <si>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</si>
  <si>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</si>
  <si>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</si>
  <si>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</si>
  <si>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</si>
  <si>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</si>
  <si>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</si>
  <si>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</si>
  <si>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</si>
  <si>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</si>
  <si>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</si>
  <si>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</si>
  <si>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</si>
  <si>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</si>
  <si>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</si>
  <si>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</si>
  <si>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</si>
  <si>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</si>
  <si>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</si>
  <si>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</si>
  <si>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</si>
  <si>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</si>
  <si>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</si>
  <si>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</si>
  <si>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</si>
  <si>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</si>
  <si>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</si>
  <si>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</si>
  <si>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</si>
  <si>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</si>
  <si>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</si>
  <si>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</si>
  <si>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</si>
  <si>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</si>
  <si>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</si>
  <si>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</si>
  <si>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</si>
  <si>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</si>
  <si>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</si>
  <si>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</si>
  <si>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</si>
  <si>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</si>
  <si>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</si>
  <si>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</si>
  <si>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</si>
  <si>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</si>
  <si>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</si>
  <si>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</si>
  <si>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</si>
  <si>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</si>
  <si>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</si>
  <si>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</si>
  <si>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</si>
  <si>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</si>
  <si>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</si>
  <si>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</si>
  <si>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</si>
  <si>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</si>
  <si>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</si>
  <si>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</si>
  <si>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</si>
  <si>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</si>
  <si>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</si>
  <si>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</si>
  <si>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</si>
  <si>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</si>
  <si>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</si>
  <si>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</si>
  <si>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</si>
  <si>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</si>
  <si>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</si>
  <si>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</si>
  <si>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</si>
  <si>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</si>
  <si>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</si>
  <si>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</si>
  <si>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</si>
  <si>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</si>
  <si>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</si>
  <si>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</si>
  <si>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</si>
  <si>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</si>
  <si>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</si>
  <si>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</si>
  <si>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</si>
  <si>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</si>
  <si>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</si>
  <si>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</si>
  <si>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</si>
  <si>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</si>
  <si>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</si>
  <si>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</si>
  <si>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</si>
  <si>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</si>
  <si>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</si>
  <si>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</si>
  <si>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</si>
  <si>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</si>
  <si>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</si>
  <si>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</si>
  <si>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</si>
  <si>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</si>
  <si>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</si>
  <si>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</si>
  <si>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</si>
  <si>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</si>
  <si>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</si>
  <si>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</si>
  <si>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</si>
  <si>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</si>
  <si>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</si>
  <si>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</si>
  <si>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</si>
  <si>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</si>
  <si>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</si>
  <si>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</si>
  <si>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</si>
  <si>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</si>
  <si>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</si>
  <si>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</si>
  <si>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</si>
  <si>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</si>
  <si>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</si>
  <si>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</si>
  <si>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</si>
  <si>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</si>
  <si>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</si>
  <si>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</si>
  <si>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</si>
  <si>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</si>
  <si>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</si>
  <si>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</si>
  <si>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</si>
  <si>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</si>
  <si>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</si>
  <si>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</si>
  <si>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</si>
  <si>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</si>
  <si>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</si>
  <si>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</si>
  <si>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</si>
  <si>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</si>
  <si>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</si>
  <si>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</si>
  <si>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</si>
  <si>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</si>
  <si>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</si>
  <si>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</si>
  <si>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</si>
  <si>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</si>
  <si>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</si>
  <si>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</si>
  <si>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</si>
  <si>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</si>
  <si>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</si>
  <si>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</si>
  <si>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</si>
  <si>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</si>
  <si>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</si>
  <si>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</si>
  <si>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</si>
  <si>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</si>
  <si>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</si>
  <si>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</si>
  <si>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</si>
  <si>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</si>
  <si>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</si>
  <si>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</si>
  <si>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</si>
  <si>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</si>
  <si>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</si>
  <si>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</si>
  <si>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</si>
  <si>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</si>
  <si>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</si>
  <si>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</si>
  <si>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</si>
  <si>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</si>
  <si>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</si>
  <si>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</si>
  <si>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</si>
  <si>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</si>
  <si>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</si>
  <si>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</si>
  <si>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</si>
  <si>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</si>
  <si>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</si>
  <si>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</si>
  <si>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</si>
  <si>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</si>
  <si>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</si>
  <si>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</si>
  <si>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</si>
  <si>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</si>
  <si>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</si>
  <si>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</si>
  <si>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</si>
  <si>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</si>
  <si>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</si>
  <si>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</si>
  <si>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</si>
  <si>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</si>
  <si>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</si>
  <si>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</si>
  <si>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</si>
  <si>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</si>
  <si>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</si>
  <si>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</si>
  <si>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</si>
  <si>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</si>
  <si>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</si>
  <si>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</si>
  <si>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</si>
  <si>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</si>
  <si>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</si>
  <si>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</si>
  <si>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</si>
  <si>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</si>
  <si>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</si>
  <si>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</si>
  <si>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</si>
  <si>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</si>
  <si>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</si>
  <si>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</si>
  <si>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</si>
  <si>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</si>
  <si>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</si>
  <si>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</si>
  <si>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</si>
  <si>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</si>
  <si>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</si>
  <si>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</si>
  <si>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</si>
  <si>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</si>
  <si>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</si>
  <si>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</si>
  <si>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</si>
  <si>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</si>
  <si>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</si>
  <si>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</si>
  <si>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</si>
  <si>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</si>
  <si>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</si>
  <si>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</si>
  <si>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</si>
  <si>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</si>
  <si>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</si>
  <si>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</si>
  <si>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</si>
  <si>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</si>
  <si>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</si>
  <si>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</si>
  <si>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</si>
  <si>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</si>
  <si>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</si>
  <si>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</si>
  <si>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</si>
  <si>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</si>
  <si>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</si>
  <si>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</si>
  <si>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</si>
  <si>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</si>
  <si>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</si>
  <si>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</si>
  <si>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</si>
  <si>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</si>
  <si>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</si>
  <si>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</si>
  <si>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</si>
  <si>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</si>
  <si>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</si>
  <si>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</si>
  <si>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</si>
  <si>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</si>
  <si>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</si>
  <si>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</si>
  <si>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</si>
  <si>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</si>
  <si>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</si>
  <si>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</si>
  <si>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</si>
  <si>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</si>
  <si>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</si>
  <si>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</si>
  <si>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</si>
  <si>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</si>
  <si>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</si>
  <si>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</si>
  <si>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</si>
  <si>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</si>
  <si>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</si>
  <si>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</si>
  <si>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</si>
  <si>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</si>
  <si>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</si>
  <si>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</si>
  <si>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</si>
  <si>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</si>
  <si>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</si>
  <si>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</si>
  <si>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</si>
  <si>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</si>
  <si>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</si>
  <si>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</si>
  <si>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</si>
  <si>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</si>
  <si>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</si>
  <si>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</si>
  <si>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</si>
  <si>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</si>
  <si>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</si>
  <si>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</si>
  <si>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</si>
  <si>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</si>
  <si>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</si>
  <si>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</si>
  <si>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</si>
  <si>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</si>
  <si>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</si>
  <si>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</si>
  <si>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</si>
  <si>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</si>
  <si>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</si>
  <si>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</si>
  <si>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</si>
  <si>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</si>
  <si>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</si>
  <si>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</si>
  <si>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</si>
  <si>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</si>
  <si>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</si>
  <si>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</si>
  <si>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</si>
  <si>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</si>
  <si>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</si>
  <si>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</si>
  <si>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</si>
  <si>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</si>
  <si>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</si>
  <si>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</si>
  <si>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</si>
  <si>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</si>
  <si>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</si>
  <si>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</si>
  <si>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</si>
  <si>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</si>
  <si>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</si>
  <si>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</si>
  <si>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</si>
  <si>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</si>
  <si>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</si>
  <si>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</si>
  <si>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</si>
  <si>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</si>
  <si>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</si>
  <si>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</si>
  <si>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</si>
  <si>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</si>
  <si>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</si>
  <si>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</si>
  <si>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</si>
  <si>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</si>
  <si>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</si>
  <si>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</si>
  <si>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</si>
  <si>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</si>
  <si>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</si>
  <si>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</si>
  <si>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</si>
  <si>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</si>
  <si>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</si>
  <si>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</si>
  <si>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</si>
  <si>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</si>
  <si>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</si>
  <si>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</si>
  <si>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</si>
  <si>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</si>
  <si>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</si>
  <si>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</si>
  <si>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</si>
  <si>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</si>
  <si>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</si>
  <si>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</si>
  <si>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</si>
  <si>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</si>
  <si>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</si>
  <si>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</si>
  <si>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</si>
  <si>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</si>
  <si>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</si>
  <si>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</si>
  <si>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</si>
  <si>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</si>
  <si>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</si>
  <si>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</si>
  <si>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</si>
  <si>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</si>
  <si>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</si>
  <si>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</si>
  <si>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</si>
  <si>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</si>
  <si>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</si>
  <si>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</si>
  <si>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</si>
  <si>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</si>
  <si>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</si>
  <si>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</si>
  <si>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</si>
  <si>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</si>
  <si>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</si>
  <si>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</si>
  <si>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</si>
  <si>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</si>
  <si>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</si>
  <si>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</si>
  <si>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</si>
  <si>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</si>
  <si>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</si>
  <si>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</si>
  <si>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</si>
  <si>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</si>
  <si>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</si>
  <si>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</si>
  <si>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</si>
  <si>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</si>
  <si>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</si>
  <si>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</si>
  <si>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</si>
  <si>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</si>
  <si>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</si>
  <si>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</si>
  <si>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</si>
  <si>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</si>
  <si>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</si>
  <si>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</si>
  <si>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</si>
  <si>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</si>
  <si>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</si>
  <si>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</si>
  <si>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</si>
  <si>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</si>
  <si>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</si>
  <si>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</si>
  <si>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</si>
  <si>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</si>
  <si>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</si>
  <si>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</si>
  <si>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</si>
  <si>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</si>
  <si>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</si>
  <si>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</si>
  <si>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</si>
  <si>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</si>
  <si>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</si>
  <si>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</si>
  <si>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</si>
  <si>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</si>
  <si>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</si>
  <si>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</si>
  <si>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</si>
  <si>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</si>
  <si>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</si>
  <si>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</si>
  <si>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</si>
  <si>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</si>
  <si>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</si>
  <si>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</si>
  <si>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</si>
  <si>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</si>
  <si>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</si>
  <si>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</si>
  <si>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</si>
  <si>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</si>
  <si>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</si>
  <si>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</si>
  <si>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</si>
  <si>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</si>
  <si>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</si>
  <si>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</si>
  <si>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</si>
  <si>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</si>
  <si>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</si>
  <si>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</si>
  <si>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</si>
  <si>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</si>
  <si>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</si>
  <si>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</si>
  <si>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</si>
  <si>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</si>
  <si>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</si>
  <si>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</si>
  <si>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</si>
  <si>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</si>
  <si>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</si>
  <si>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</si>
  <si>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</si>
  <si>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</si>
  <si>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</si>
  <si>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</si>
  <si>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</si>
  <si>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</si>
  <si>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</si>
  <si>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</si>
  <si>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</si>
  <si>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</si>
  <si>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</si>
  <si>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</si>
  <si>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</si>
  <si>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</si>
  <si>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</si>
  <si>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</si>
  <si>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</si>
  <si>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</si>
  <si>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</si>
  <si>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</si>
  <si>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</si>
  <si>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</si>
  <si>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</si>
  <si>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</si>
  <si>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</si>
  <si>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</si>
  <si>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</si>
  <si>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</si>
  <si>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</si>
  <si>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</si>
  <si>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</si>
  <si>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</si>
  <si>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</si>
  <si>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</si>
  <si>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</si>
  <si>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</si>
  <si>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</si>
  <si>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</si>
  <si>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</si>
  <si>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</si>
  <si>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</si>
  <si>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</si>
  <si>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</si>
  <si>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</si>
  <si>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</si>
  <si>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</si>
  <si>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</si>
  <si>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</si>
  <si>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</si>
  <si>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</si>
  <si>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</si>
  <si>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</si>
  <si>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</si>
  <si>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</si>
  <si>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</si>
  <si>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</si>
  <si>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</si>
  <si>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</si>
  <si>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</si>
  <si>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</si>
  <si>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</si>
  <si>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</si>
  <si>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</si>
  <si>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</si>
  <si>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</si>
  <si>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</si>
  <si>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</si>
  <si>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</si>
  <si>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</si>
  <si>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</si>
  <si>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</si>
  <si>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</si>
  <si>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</si>
  <si>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</si>
  <si>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</si>
  <si>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</si>
  <si>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</si>
  <si>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</si>
  <si>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</si>
  <si>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</si>
  <si>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</si>
  <si>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</si>
  <si>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</si>
  <si>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</si>
  <si>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</si>
  <si>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</si>
  <si>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</si>
  <si>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</si>
  <si>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</si>
  <si>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</si>
  <si>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</si>
  <si>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</si>
  <si>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</si>
  <si>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</si>
  <si>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</si>
  <si>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</si>
  <si>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</si>
  <si>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</si>
  <si>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</si>
  <si>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</si>
  <si>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</si>
  <si>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</si>
  <si>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</si>
  <si>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</si>
  <si>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</si>
  <si>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</si>
  <si>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</si>
  <si>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</si>
  <si>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</si>
  <si>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</si>
  <si>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</si>
  <si>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</si>
  <si>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</si>
  <si>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</si>
  <si>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</si>
  <si>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</si>
  <si>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</si>
  <si>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</si>
  <si>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</si>
  <si>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</si>
  <si>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</si>
  <si>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</si>
  <si>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</si>
  <si>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</si>
  <si>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</si>
  <si>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</si>
  <si>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</si>
  <si>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</si>
  <si>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</si>
  <si>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</si>
  <si>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</si>
  <si>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</si>
  <si>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</si>
  <si>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</si>
  <si>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</si>
  <si>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</si>
  <si>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</si>
  <si>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</si>
  <si>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</si>
  <si>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</si>
  <si>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</si>
  <si>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</si>
  <si>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</si>
  <si>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</si>
  <si>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</si>
  <si>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</si>
  <si>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</si>
  <si>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</si>
  <si>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</si>
  <si>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</si>
  <si>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</si>
  <si>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</si>
  <si>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</si>
  <si>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</si>
  <si>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</si>
  <si>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</si>
  <si>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</si>
  <si>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</si>
  <si>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</si>
  <si>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</si>
  <si>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</si>
  <si>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</si>
  <si>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</si>
  <si>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</si>
  <si>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</si>
  <si>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</si>
  <si>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</si>
  <si>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</si>
  <si>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</si>
  <si>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</si>
  <si>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</si>
  <si>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</si>
  <si>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</si>
  <si>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</si>
  <si>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</si>
  <si>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</si>
  <si>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</si>
  <si>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</si>
  <si>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</si>
  <si>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</si>
  <si>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</si>
  <si>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</si>
  <si>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</si>
  <si>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</si>
  <si>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</si>
  <si>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</si>
  <si>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</si>
  <si>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</si>
  <si>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</si>
  <si>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</si>
  <si>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</si>
  <si>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</si>
  <si>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</si>
  <si>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</si>
  <si>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</si>
  <si>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</si>
  <si>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</si>
  <si>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</si>
  <si>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</si>
  <si>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</si>
  <si>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</si>
  <si>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</si>
  <si>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</si>
  <si>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</si>
  <si>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</si>
  <si>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</si>
  <si>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</si>
  <si>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</si>
  <si>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</si>
  <si>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</si>
  <si>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</si>
  <si>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</si>
  <si>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</si>
  <si>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</si>
  <si>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</si>
  <si>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</si>
  <si>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</si>
  <si>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</si>
  <si>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</si>
  <si>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</si>
  <si>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</si>
  <si>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</si>
  <si>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</si>
  <si>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</si>
  <si>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</si>
  <si>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</si>
  <si>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</si>
  <si>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</si>
  <si>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</si>
  <si>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</si>
  <si>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</si>
  <si>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</si>
  <si>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</si>
  <si>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</si>
  <si>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</si>
  <si>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</si>
  <si>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</si>
  <si>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</si>
  <si>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</si>
  <si>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</si>
  <si>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</si>
  <si>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</si>
  <si>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</si>
  <si>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</si>
  <si>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</si>
  <si>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</si>
  <si>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</si>
  <si>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</si>
  <si>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</si>
  <si>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</si>
  <si>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</si>
  <si>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</si>
  <si>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</si>
  <si>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</si>
  <si>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</si>
  <si>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</si>
  <si>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</si>
  <si>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</si>
  <si>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</si>
  <si>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</si>
  <si>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</si>
  <si>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</si>
  <si>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</si>
  <si>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</si>
  <si>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</si>
  <si>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</si>
  <si>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</si>
  <si>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</si>
  <si>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</si>
  <si>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</si>
  <si>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</si>
  <si>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</si>
  <si>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</si>
  <si>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</si>
  <si>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</si>
  <si>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</si>
  <si>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</si>
  <si>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</si>
  <si>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</si>
  <si>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</si>
  <si>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</si>
  <si>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</si>
  <si>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</si>
  <si>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</si>
  <si>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</si>
  <si>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</si>
  <si>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</si>
  <si>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</si>
  <si>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</si>
  <si>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</si>
  <si>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</si>
  <si>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</si>
  <si>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</si>
  <si>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</si>
  <si>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</si>
  <si>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</si>
  <si>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</si>
  <si>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</si>
  <si>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</si>
  <si>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</si>
  <si>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</si>
  <si>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</si>
  <si>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</si>
  <si>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</si>
  <si>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</si>
  <si>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</si>
  <si>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</si>
  <si>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</si>
  <si>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</si>
  <si>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</si>
  <si>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</si>
  <si>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</si>
  <si>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</si>
  <si>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</si>
  <si>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</si>
  <si>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</si>
  <si>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</si>
  <si>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</si>
  <si>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</si>
  <si>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</si>
  <si>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</si>
  <si>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</si>
  <si>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</si>
  <si>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</si>
  <si>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</si>
  <si>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</si>
  <si>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</si>
  <si>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</si>
  <si>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</si>
  <si>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</si>
  <si>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</si>
  <si>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</si>
  <si>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</si>
  <si>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</si>
  <si>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</si>
  <si>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</si>
  <si>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</si>
  <si>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</si>
  <si>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</si>
  <si>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</si>
  <si>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</si>
  <si>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</si>
  <si>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</si>
  <si>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</si>
  <si>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</si>
  <si>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</si>
  <si>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</si>
  <si>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</si>
  <si>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</si>
  <si>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</si>
  <si>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</si>
  <si>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</si>
  <si>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</si>
  <si>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</si>
  <si>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</si>
  <si>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</si>
  <si>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</si>
  <si>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</si>
  <si>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</si>
  <si>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</si>
  <si>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</si>
  <si>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</si>
  <si>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</si>
  <si>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</si>
  <si>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</si>
  <si>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</si>
  <si>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</si>
  <si>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</si>
  <si>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</si>
  <si>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</si>
  <si>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</si>
  <si>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</si>
  <si>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</si>
  <si>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</si>
  <si>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</si>
  <si>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</si>
  <si>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</si>
  <si>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</si>
  <si>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</si>
  <si>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</si>
  <si>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</si>
  <si>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</si>
  <si>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</si>
  <si>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</si>
  <si>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</si>
  <si>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</si>
  <si>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</si>
  <si>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</si>
  <si>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</si>
  <si>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</si>
  <si>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</si>
  <si>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</si>
  <si>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</si>
  <si>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</si>
  <si>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</si>
  <si>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</si>
  <si>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</si>
  <si>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</si>
  <si>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</si>
  <si>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</si>
  <si>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</si>
  <si>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</si>
  <si>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</si>
  <si>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</si>
  <si>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</si>
  <si>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</si>
  <si>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</si>
  <si>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</si>
  <si>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</si>
  <si>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</si>
  <si>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</si>
  <si>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</si>
  <si>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</si>
  <si>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</si>
  <si>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</si>
  <si>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</si>
  <si>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</si>
  <si>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</si>
  <si>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</si>
  <si>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</si>
  <si>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</si>
  <si>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</si>
  <si>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</si>
  <si>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</si>
  <si>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</si>
  <si>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</si>
  <si>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</si>
  <si>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</si>
  <si>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</si>
  <si>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</si>
  <si>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</si>
  <si>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</si>
  <si>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</si>
  <si>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</si>
  <si>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</si>
  <si>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</si>
  <si>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</si>
  <si>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</si>
  <si>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</si>
  <si>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</si>
  <si>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</si>
  <si>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</si>
  <si>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</si>
  <si>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</si>
  <si>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</si>
  <si>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</si>
  <si>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</si>
  <si>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</si>
  <si>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</si>
  <si>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</si>
  <si>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</si>
  <si>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</si>
  <si>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</si>
  <si>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</si>
  <si>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</si>
  <si>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</si>
  <si>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</si>
  <si>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</si>
  <si>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</si>
  <si>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</si>
  <si>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</si>
  <si>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</si>
  <si>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</si>
  <si>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</si>
  <si>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</si>
  <si>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</si>
  <si>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</si>
  <si>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</si>
  <si>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</si>
  <si>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</si>
  <si>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</si>
  <si>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</si>
  <si>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</si>
  <si>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</si>
  <si>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</si>
  <si>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</si>
  <si>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</si>
  <si>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</si>
  <si>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</si>
  <si>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</si>
  <si>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</si>
  <si>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</si>
  <si>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</si>
  <si>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</si>
  <si>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</si>
  <si>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</si>
  <si>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</si>
  <si>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</si>
  <si>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</si>
  <si>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</si>
  <si>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</si>
  <si>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</si>
  <si>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</si>
  <si>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</si>
  <si>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</si>
  <si>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</si>
  <si>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</si>
  <si>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</si>
  <si>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</si>
  <si>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</si>
  <si>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</si>
  <si>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</si>
  <si>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</si>
  <si>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</si>
  <si>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</si>
  <si>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</si>
  <si>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</si>
  <si>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</si>
  <si>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</si>
  <si>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</si>
  <si>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</si>
  <si>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</si>
  <si>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</si>
  <si>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</si>
  <si>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</si>
  <si>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</si>
  <si>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</si>
  <si>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</si>
  <si>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</si>
  <si>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</si>
  <si>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</si>
  <si>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</si>
  <si>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</si>
  <si>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</si>
  <si>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</si>
  <si>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</si>
  <si>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</si>
  <si>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</si>
  <si>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</si>
  <si>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</si>
  <si>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</si>
  <si>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</si>
  <si>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</si>
  <si>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</si>
  <si>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</si>
  <si>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</si>
  <si>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</si>
  <si>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</si>
  <si>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</si>
  <si>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</si>
  <si>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</si>
  <si>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</si>
  <si>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</si>
  <si>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</si>
  <si>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</si>
  <si>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</si>
  <si>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</si>
  <si>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</si>
  <si>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</si>
  <si>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</si>
  <si>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</si>
  <si>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</si>
  <si>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</si>
  <si>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</si>
  <si>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</si>
  <si>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</si>
  <si>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</si>
  <si>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</si>
  <si>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</si>
  <si>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</si>
  <si>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</si>
  <si>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</si>
  <si>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</si>
  <si>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</si>
  <si>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</si>
  <si>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</si>
  <si>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</si>
  <si>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</si>
  <si>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</si>
  <si>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</si>
  <si>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</si>
  <si>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</si>
  <si>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</si>
  <si>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</si>
  <si>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</si>
  <si>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</si>
  <si>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</si>
  <si>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</si>
  <si>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</si>
  <si>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</si>
  <si>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</si>
  <si>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</si>
  <si>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</si>
  <si>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</si>
  <si>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</si>
  <si>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</si>
  <si>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</si>
  <si>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</si>
  <si>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</si>
  <si>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</si>
  <si>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</si>
  <si>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</si>
  <si>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</si>
  <si>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</si>
  <si>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</si>
  <si>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</si>
  <si>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</si>
  <si>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</si>
  <si>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</si>
  <si>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</si>
  <si>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</si>
  <si>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</si>
  <si>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</si>
  <si>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</si>
  <si>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</si>
  <si>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</si>
  <si>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</si>
  <si>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</si>
  <si>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</si>
  <si>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</si>
  <si>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</si>
  <si>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</si>
  <si>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</si>
  <si>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</si>
  <si>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</si>
  <si>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</si>
  <si>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</si>
  <si>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</si>
  <si>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</si>
  <si>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</si>
  <si>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</si>
  <si>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</si>
  <si>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</si>
  <si>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</si>
  <si>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</si>
  <si>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</si>
  <si>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</si>
  <si>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</si>
  <si>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</si>
  <si>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</si>
  <si>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</si>
  <si>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</si>
  <si>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</si>
  <si>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</si>
  <si>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</si>
  <si>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</si>
  <si>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</si>
  <si>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</si>
  <si>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</si>
  <si>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</si>
  <si>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</si>
  <si>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</si>
  <si>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</si>
  <si>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</si>
  <si>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</si>
  <si>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</si>
  <si>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</si>
  <si>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</si>
  <si>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</si>
  <si>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</si>
  <si>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</si>
  <si>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</si>
  <si>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</si>
  <si>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</si>
  <si>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</si>
  <si>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</si>
  <si>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</si>
  <si>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</si>
  <si>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</si>
  <si>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</si>
  <si>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</si>
  <si>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</si>
  <si>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</si>
  <si>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</si>
  <si>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</si>
  <si>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</si>
  <si>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</si>
  <si>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</si>
  <si>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</si>
  <si>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</si>
  <si>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</si>
  <si>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</si>
  <si>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</si>
  <si>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</si>
  <si>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</si>
  <si>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</si>
  <si>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</si>
  <si>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</si>
  <si>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</si>
  <si>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</si>
  <si>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</si>
  <si>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</si>
  <si>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</si>
  <si>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</si>
  <si>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</si>
  <si>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</si>
  <si>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</si>
  <si>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</si>
  <si>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</si>
  <si>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</si>
  <si>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</si>
  <si>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</si>
  <si>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</si>
  <si>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</si>
  <si>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</si>
  <si>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</si>
  <si>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</si>
  <si>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</si>
  <si>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</si>
  <si>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</si>
  <si>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</si>
  <si>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</si>
  <si>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</si>
  <si>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</si>
  <si>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</si>
  <si>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</si>
  <si>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</si>
  <si>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</si>
  <si>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</si>
  <si>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</si>
  <si>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</si>
  <si>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</si>
  <si>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</si>
  <si>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</si>
  <si>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</si>
  <si>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</si>
  <si>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</si>
  <si>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</si>
  <si>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</si>
  <si>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</si>
  <si>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</si>
  <si>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</si>
  <si>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</si>
  <si>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</si>
  <si>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</si>
  <si>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</si>
  <si>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</si>
  <si>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</si>
  <si>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</si>
  <si>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</si>
  <si>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</si>
  <si>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</si>
  <si>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</si>
  <si>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</si>
  <si>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</si>
  <si>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</si>
  <si>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</si>
  <si>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</si>
  <si>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</si>
  <si>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</si>
  <si>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</si>
  <si>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</si>
  <si>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</si>
  <si>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</si>
  <si>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</si>
  <si>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</si>
  <si>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</si>
  <si>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</si>
  <si>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</si>
  <si>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</si>
  <si>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</si>
  <si>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</si>
  <si>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</si>
  <si>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</si>
  <si>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</si>
  <si>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</si>
  <si>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</si>
  <si>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</si>
  <si>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</si>
  <si>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</si>
  <si>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</si>
  <si>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</si>
  <si>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</si>
  <si>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</si>
  <si>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</si>
  <si>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</si>
  <si>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</si>
  <si>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</si>
  <si>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</si>
  <si>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</si>
  <si>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</si>
  <si>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</si>
  <si>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</si>
  <si>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</si>
  <si>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</si>
  <si>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</si>
  <si>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</si>
  <si>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</si>
  <si>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</si>
  <si>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</si>
  <si>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</si>
  <si>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</si>
  <si>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</si>
  <si>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</si>
  <si>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</si>
  <si>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</si>
  <si>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</si>
  <si>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</si>
  <si>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</si>
  <si>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</si>
  <si>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</si>
  <si>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</si>
  <si>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</si>
  <si>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</si>
  <si>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</si>
  <si>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</si>
  <si>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</si>
  <si>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</si>
  <si>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</si>
  <si>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</si>
  <si>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</si>
  <si>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</si>
  <si>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</si>
  <si>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</si>
  <si>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</si>
  <si>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</si>
  <si>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</si>
  <si>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</si>
  <si>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</si>
  <si>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</si>
  <si>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</si>
  <si>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</si>
  <si>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</si>
  <si>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</si>
  <si>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</si>
  <si>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</si>
  <si>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</si>
  <si>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</si>
  <si>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</si>
  <si>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</si>
  <si>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</si>
  <si>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</si>
  <si>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</si>
  <si>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</si>
  <si>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</si>
  <si>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</si>
  <si>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</si>
  <si>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</si>
  <si>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</si>
  <si>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</si>
  <si>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</si>
  <si>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</si>
  <si>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</si>
  <si>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</si>
  <si>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</si>
  <si>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</si>
  <si>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</si>
  <si>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</si>
  <si>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</si>
  <si>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</si>
  <si>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</si>
  <si>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</si>
  <si>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</si>
  <si>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</si>
  <si>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</si>
  <si>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</si>
  <si>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</si>
  <si>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</si>
  <si>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</si>
  <si>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</si>
  <si>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</si>
  <si>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</si>
  <si>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</si>
  <si>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</si>
  <si>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</si>
  <si>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</si>
  <si>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</si>
  <si>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</si>
  <si>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</si>
  <si>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</si>
  <si>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</si>
  <si>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</si>
  <si>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</si>
  <si>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</si>
  <si>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</si>
  <si>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</si>
  <si>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</si>
  <si>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</si>
  <si>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</si>
  <si>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</si>
  <si>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</si>
  <si>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</si>
  <si>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</si>
  <si>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</si>
  <si>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</si>
  <si>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</si>
  <si>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</si>
  <si>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</si>
  <si>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</si>
  <si>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</si>
  <si>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</si>
  <si>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</si>
  <si>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</si>
  <si>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</si>
  <si>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</si>
  <si>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</si>
  <si>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</si>
  <si>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</si>
  <si>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</si>
  <si>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</si>
  <si>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</si>
  <si>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</si>
  <si>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</si>
  <si>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</si>
  <si>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</si>
  <si>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</si>
  <si>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</si>
  <si>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</si>
  <si>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</si>
  <si>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</si>
  <si>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</si>
  <si>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</si>
  <si>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</si>
  <si>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</si>
  <si>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</si>
  <si>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</si>
  <si>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</si>
  <si>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</si>
  <si>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</si>
  <si>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</si>
  <si>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</si>
  <si>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</si>
  <si>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</si>
  <si>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</si>
  <si>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</si>
  <si>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</si>
  <si>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</si>
  <si>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</si>
  <si>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</si>
  <si>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</si>
  <si>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</si>
  <si>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</si>
  <si>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</si>
  <si>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</si>
  <si>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</si>
  <si>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</si>
  <si>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</si>
  <si>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</si>
  <si>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</si>
  <si>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</si>
  <si>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</si>
  <si>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</si>
  <si>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</si>
  <si>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</si>
  <si>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</si>
  <si>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</si>
  <si>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</si>
  <si>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</si>
  <si>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</si>
  <si>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</si>
  <si>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</si>
  <si>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</si>
  <si>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</si>
  <si>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</si>
  <si>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</si>
  <si>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</si>
  <si>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</si>
  <si>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</si>
  <si>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</si>
  <si>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</si>
  <si>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</si>
  <si>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</si>
  <si>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</si>
  <si>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</si>
  <si>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</si>
  <si>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</si>
  <si>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</si>
  <si>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</si>
  <si>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</si>
  <si>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</si>
  <si>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</si>
  <si>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</si>
  <si>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</si>
  <si>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</si>
  <si>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</si>
  <si>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</si>
  <si>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</si>
  <si>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</si>
  <si>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</si>
  <si>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</si>
  <si>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</si>
  <si>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</si>
  <si>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</si>
  <si>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</si>
  <si>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</si>
  <si>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</si>
  <si>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</si>
  <si>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</si>
  <si>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</si>
  <si>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</si>
  <si>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</si>
  <si>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</si>
  <si>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</si>
  <si>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</si>
  <si>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</si>
  <si>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</si>
  <si>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</si>
  <si>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</si>
  <si>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</si>
  <si>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</si>
  <si>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</si>
  <si>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</si>
  <si>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</si>
  <si>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</si>
  <si>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</si>
  <si>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</si>
  <si>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</si>
  <si>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</si>
  <si>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</si>
  <si>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</si>
  <si>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</si>
  <si>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</si>
  <si>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</si>
  <si>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</si>
  <si>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</si>
  <si>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</si>
  <si>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</si>
  <si>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</si>
  <si>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</si>
  <si>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</si>
  <si>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</si>
  <si>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</si>
  <si>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</si>
  <si>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</si>
  <si>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</si>
  <si>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</si>
  <si>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</si>
  <si>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</si>
  <si>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</si>
  <si>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</si>
  <si>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</si>
  <si>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</si>
  <si>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</si>
  <si>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</si>
  <si>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</si>
  <si>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</si>
  <si>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</si>
  <si>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</si>
  <si>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</si>
  <si>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</si>
  <si>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</si>
  <si>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</si>
  <si>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</si>
  <si>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</si>
  <si>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</si>
  <si>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</si>
  <si>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</si>
  <si>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</si>
  <si>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</si>
  <si>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</si>
  <si>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</si>
  <si>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</si>
  <si>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</si>
  <si>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</si>
  <si>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</si>
  <si>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</si>
  <si>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</si>
  <si>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</si>
  <si>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</si>
  <si>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</si>
  <si>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</si>
  <si>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</si>
  <si>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</si>
  <si>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</si>
  <si>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</si>
  <si>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</si>
  <si>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</si>
  <si>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</si>
  <si>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</si>
  <si>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</si>
  <si>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</si>
  <si>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</si>
  <si>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</si>
  <si>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</si>
  <si>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</si>
  <si>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</si>
  <si>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</si>
  <si>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</si>
  <si>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</si>
  <si>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</si>
  <si>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</si>
  <si>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</si>
  <si>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</si>
  <si>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</si>
  <si>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</si>
  <si>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</si>
  <si>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</si>
  <si>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</si>
  <si>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</si>
  <si>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</si>
  <si>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</si>
  <si>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</si>
  <si>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</si>
  <si>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</si>
  <si>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</si>
  <si>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</si>
  <si>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</si>
  <si>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</si>
  <si>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</si>
  <si>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</si>
  <si>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</si>
  <si>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</si>
  <si>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</si>
  <si>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</si>
  <si>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</si>
  <si>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</si>
  <si>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</si>
  <si>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</si>
  <si>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</si>
  <si>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</si>
  <si>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</si>
  <si>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</si>
  <si>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</si>
  <si>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</si>
  <si>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</si>
  <si>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</si>
  <si>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</si>
  <si>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</si>
  <si>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</si>
  <si>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</si>
  <si>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</si>
  <si>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</si>
  <si>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</si>
  <si>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</si>
  <si>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</si>
  <si>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</si>
  <si>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</si>
  <si>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</si>
  <si>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</si>
  <si>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</si>
  <si>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</si>
  <si>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</si>
  <si>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</si>
  <si>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</si>
  <si>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</si>
  <si>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</si>
  <si>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</si>
  <si>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</si>
  <si>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</si>
  <si>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</si>
  <si>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</si>
  <si>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</si>
  <si>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</si>
  <si>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</si>
  <si>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</si>
  <si>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</si>
  <si>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</si>
  <si>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</si>
  <si>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</si>
  <si>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</si>
  <si>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</si>
  <si>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</si>
  <si>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</si>
  <si>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</si>
  <si>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</si>
  <si>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</si>
  <si>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</si>
  <si>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</si>
  <si>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</si>
  <si>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</si>
  <si>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</si>
  <si>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</si>
  <si>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</si>
  <si>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</si>
  <si>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</si>
  <si>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</si>
  <si>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</si>
  <si>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</si>
  <si>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</si>
  <si>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</si>
  <si>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</si>
  <si>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</si>
  <si>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</si>
  <si>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</si>
  <si>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</si>
  <si>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</si>
  <si>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</si>
  <si>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</si>
  <si>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</si>
  <si>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</si>
  <si>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</si>
  <si>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</si>
  <si>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</si>
  <si>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</si>
  <si>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</si>
  <si>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</si>
  <si>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</si>
  <si>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</si>
  <si>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</si>
  <si>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</si>
  <si>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</si>
  <si>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</si>
  <si>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</si>
  <si>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</si>
  <si>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</si>
  <si>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</si>
  <si>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</si>
  <si>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</si>
  <si>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</si>
  <si>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</si>
  <si>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</si>
  <si>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</si>
  <si>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</si>
  <si>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</si>
  <si>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</si>
  <si>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</si>
  <si>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</si>
  <si>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</si>
  <si>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</si>
  <si>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</si>
  <si>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</si>
  <si>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</si>
  <si>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</si>
  <si>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</si>
  <si>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</si>
  <si>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</si>
  <si>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</si>
  <si>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</si>
  <si>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</si>
  <si>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</si>
  <si>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</si>
  <si>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</si>
  <si>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</si>
  <si>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</si>
  <si>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</si>
  <si>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</si>
  <si>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</si>
  <si>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</si>
  <si>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</si>
  <si>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</si>
  <si>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</si>
  <si>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</si>
  <si>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</si>
  <si>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</si>
  <si>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</si>
  <si>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</si>
  <si>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</si>
  <si>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</si>
  <si>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</si>
  <si>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</si>
  <si>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</si>
  <si>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</si>
  <si>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</si>
  <si>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</si>
  <si>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</si>
  <si>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</si>
  <si>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</si>
  <si>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</si>
  <si>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</si>
  <si>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</si>
  <si>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</si>
  <si>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</si>
  <si>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</si>
  <si>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</si>
  <si>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</si>
  <si>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</si>
  <si>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</si>
  <si>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</si>
  <si>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</si>
  <si>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</si>
  <si>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</si>
  <si>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</si>
  <si>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</si>
  <si>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</si>
  <si>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</si>
  <si>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</si>
  <si>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</si>
  <si>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</si>
  <si>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</si>
  <si>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</si>
  <si>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</si>
  <si>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</si>
  <si>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</si>
  <si>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</si>
  <si>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</si>
  <si>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</si>
  <si>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</si>
  <si>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</si>
  <si>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</si>
  <si>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</si>
  <si>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</si>
  <si>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</si>
  <si>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</si>
  <si>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</si>
  <si>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</si>
  <si>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</si>
  <si>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</si>
  <si>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</si>
  <si>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</si>
  <si>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</si>
  <si>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</si>
  <si>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</si>
  <si>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</si>
  <si>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</si>
  <si>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</si>
  <si>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</si>
  <si>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</si>
  <si>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</si>
  <si>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</si>
  <si>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</si>
  <si>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</si>
  <si>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</si>
  <si>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</si>
  <si>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</si>
  <si>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</si>
  <si>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</si>
  <si>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</si>
  <si>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</si>
  <si>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</si>
  <si>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</si>
  <si>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</si>
  <si>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</si>
  <si>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</si>
  <si>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</si>
  <si>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</si>
  <si>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</si>
  <si>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</si>
  <si>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</si>
  <si>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</si>
  <si>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</si>
  <si>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</si>
  <si>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</si>
  <si>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</si>
  <si>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</si>
  <si>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</si>
  <si>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</si>
  <si>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</si>
  <si>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</si>
  <si>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</si>
  <si>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</si>
  <si>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</si>
  <si>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</si>
  <si>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</si>
  <si>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</si>
  <si>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</si>
  <si>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</si>
  <si>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</si>
  <si>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</si>
  <si>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</si>
  <si>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</si>
  <si>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</si>
  <si>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</si>
  <si>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</si>
  <si>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</si>
  <si>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</si>
  <si>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</si>
  <si>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</si>
  <si>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</si>
  <si>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</si>
  <si>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</si>
  <si>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</si>
  <si>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</si>
  <si>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</si>
  <si>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</si>
  <si>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</si>
  <si>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</si>
  <si>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</si>
  <si>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</si>
  <si>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</si>
  <si>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</si>
  <si>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</si>
  <si>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</si>
  <si>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</si>
  <si>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</si>
  <si>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</si>
  <si>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</si>
  <si>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</si>
  <si>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</si>
  <si>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</si>
  <si>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</si>
  <si>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</si>
  <si>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</si>
  <si>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</si>
  <si>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</si>
  <si>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</si>
  <si>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</si>
  <si>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</si>
  <si>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</si>
  <si>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</si>
  <si>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</si>
  <si>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</si>
  <si>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</si>
  <si>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</si>
  <si>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</si>
  <si>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</si>
  <si>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</si>
  <si>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</si>
  <si>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</si>
  <si>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</si>
  <si>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</si>
  <si>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</si>
  <si>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</si>
  <si>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</si>
  <si>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</si>
  <si>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</si>
  <si>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</si>
  <si>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</si>
  <si>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</si>
  <si>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</si>
  <si>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</si>
  <si>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</si>
  <si>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</si>
  <si>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</si>
  <si>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</si>
  <si>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</si>
  <si>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</si>
  <si>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</si>
  <si>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</si>
  <si>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</si>
  <si>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</si>
  <si>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</si>
  <si>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</si>
  <si>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</si>
  <si>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</si>
  <si>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</si>
  <si>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</si>
  <si>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</si>
  <si>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</si>
  <si>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</si>
  <si>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</si>
  <si>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</si>
  <si>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</si>
  <si>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</si>
  <si>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</si>
  <si>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</si>
  <si>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</si>
  <si>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</si>
  <si>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</si>
  <si>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</si>
  <si>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</si>
  <si>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</si>
  <si>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</si>
  <si>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</si>
  <si>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</si>
  <si>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</si>
  <si>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</si>
  <si>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</si>
  <si>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</si>
  <si>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</si>
  <si>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</si>
  <si>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</si>
  <si>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</si>
  <si>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</si>
  <si>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</si>
  <si>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</si>
  <si>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</si>
  <si>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</si>
  <si>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</si>
  <si>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</si>
  <si>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</si>
  <si>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</si>
  <si>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</si>
  <si>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</si>
  <si>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</si>
  <si>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</si>
  <si>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</si>
  <si>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</si>
  <si>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</si>
  <si>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</si>
  <si>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</si>
  <si>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</si>
  <si>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</si>
  <si>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</si>
  <si>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</si>
  <si>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</si>
  <si>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</si>
  <si>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</si>
  <si>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</si>
  <si>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</si>
  <si>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</si>
  <si>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</si>
  <si>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</si>
  <si>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</si>
  <si>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</si>
  <si>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</si>
  <si>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</si>
  <si>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</si>
  <si>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</si>
  <si>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</si>
  <si>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</si>
  <si>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</si>
  <si>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</si>
  <si>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</si>
  <si>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</si>
  <si>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</si>
  <si>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</si>
  <si>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</si>
  <si>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</si>
  <si>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</si>
  <si>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</si>
  <si>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</si>
  <si>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</si>
  <si>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</si>
  <si>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</si>
  <si>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</si>
  <si>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</si>
  <si>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</si>
  <si>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</si>
  <si>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</si>
  <si>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</si>
  <si>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</si>
  <si>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</si>
  <si>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</si>
  <si>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</si>
  <si>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</si>
  <si>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</si>
  <si>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</si>
  <si>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</si>
  <si>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</si>
  <si>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</si>
  <si>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</si>
  <si>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</si>
  <si>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</si>
  <si>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</si>
  <si>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</si>
  <si>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</si>
  <si>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</si>
  <si>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</si>
  <si>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</si>
  <si>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</si>
  <si>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</si>
  <si>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</si>
  <si>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</si>
  <si>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</si>
  <si>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</si>
  <si>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</si>
  <si>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</si>
  <si>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</si>
  <si>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</si>
  <si>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</si>
  <si>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</si>
  <si>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</si>
  <si>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</si>
  <si>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</si>
  <si>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</si>
  <si>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</si>
  <si>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</si>
  <si>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</si>
  <si>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</si>
  <si>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</si>
  <si>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</si>
  <si>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</si>
  <si>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</si>
  <si>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</si>
  <si>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</si>
  <si>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</si>
  <si>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</si>
  <si>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</si>
  <si>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</si>
  <si>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</si>
  <si>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</si>
  <si>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</si>
  <si>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</si>
  <si>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</si>
  <si>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</si>
  <si>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</si>
  <si>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</si>
  <si>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</si>
  <si>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</si>
  <si>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</si>
  <si>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</si>
  <si>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</si>
  <si>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</si>
  <si>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</si>
  <si>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</si>
  <si>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</si>
  <si>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</si>
  <si>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</si>
  <si>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</si>
  <si>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</si>
  <si>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</si>
  <si>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</si>
  <si>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</si>
  <si>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</si>
  <si>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</si>
  <si>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</si>
  <si>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</si>
  <si>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</si>
  <si>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</si>
  <si>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</si>
  <si>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</si>
  <si>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</si>
  <si>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</si>
  <si>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</si>
  <si>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</si>
  <si>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</si>
  <si>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</si>
  <si>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</si>
  <si>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</si>
  <si>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</si>
  <si>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</si>
  <si>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</si>
  <si>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</si>
  <si>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</si>
  <si>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</si>
  <si>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</si>
  <si>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</si>
  <si>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</si>
  <si>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</si>
  <si>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</si>
  <si>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</si>
  <si>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</si>
  <si>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</si>
  <si>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</si>
  <si>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</si>
  <si>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</si>
  <si>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</si>
  <si>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</si>
  <si>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</si>
  <si>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</si>
  <si>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</si>
  <si>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</si>
  <si>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</si>
  <si>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</si>
  <si>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</si>
  <si>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</si>
  <si>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</si>
  <si>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</si>
  <si>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</si>
  <si>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</si>
  <si>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</si>
  <si>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</si>
  <si>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</si>
  <si>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</si>
  <si>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</si>
  <si>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</si>
  <si>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</si>
  <si>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</si>
  <si>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</si>
  <si>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</si>
  <si>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</si>
  <si>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</si>
  <si>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</si>
  <si>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</si>
  <si>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</si>
  <si>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</si>
  <si>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</si>
  <si>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</si>
  <si>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</si>
  <si>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</si>
  <si>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</si>
  <si>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</si>
  <si>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</si>
  <si>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</si>
  <si>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</si>
  <si>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</si>
  <si>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</si>
  <si>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</si>
  <si>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</si>
  <si>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</si>
  <si>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</si>
  <si>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</si>
  <si>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</si>
  <si>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</si>
  <si>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</si>
  <si>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</si>
  <si>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</si>
  <si>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</si>
  <si>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</si>
  <si>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</si>
  <si>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</si>
  <si>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</si>
  <si>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</si>
  <si>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</si>
  <si>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</si>
  <si>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</si>
  <si>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</si>
  <si>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</si>
  <si>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</si>
  <si>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</si>
  <si>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</si>
  <si>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</si>
  <si>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</si>
  <si>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</si>
  <si>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</si>
  <si>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</si>
  <si>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</si>
  <si>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</si>
  <si>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</si>
  <si>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</si>
  <si>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</si>
  <si>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</si>
  <si>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</si>
  <si>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</si>
  <si>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</si>
  <si>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</si>
  <si>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</si>
  <si>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</si>
  <si>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</si>
  <si>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</si>
  <si>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</si>
  <si>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</si>
  <si>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</si>
  <si>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</si>
  <si>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</si>
  <si>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</si>
  <si>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</si>
  <si>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</si>
  <si>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</si>
  <si>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</si>
  <si>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</si>
  <si>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</si>
  <si>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</si>
  <si>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</si>
  <si>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</si>
  <si>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</si>
  <si>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</si>
  <si>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</si>
  <si>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</si>
  <si>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</si>
  <si>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</si>
  <si>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</si>
  <si>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</si>
  <si>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</si>
  <si>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</si>
  <si>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</si>
  <si>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</si>
  <si>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</si>
  <si>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</si>
  <si>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</si>
  <si>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</si>
  <si>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</si>
  <si>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</si>
  <si>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</si>
  <si>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</si>
  <si>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</si>
  <si>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</si>
  <si>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</si>
  <si>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</si>
  <si>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</si>
  <si>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</si>
  <si>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</si>
  <si>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</si>
  <si>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</si>
  <si>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</si>
  <si>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</si>
  <si>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</si>
  <si>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</si>
  <si>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</si>
  <si>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</si>
  <si>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</si>
  <si>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</si>
  <si>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</si>
  <si>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</si>
  <si>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</si>
  <si>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</si>
  <si>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</si>
  <si>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</si>
  <si>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</si>
  <si>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</si>
  <si>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</si>
  <si>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</si>
  <si>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</si>
  <si>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</si>
  <si>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</si>
  <si>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</si>
  <si>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</si>
  <si>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</si>
  <si>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</si>
  <si>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</si>
  <si>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</si>
  <si>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</si>
  <si>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</si>
  <si>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</si>
  <si>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</si>
  <si>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</si>
  <si>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</si>
  <si>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</si>
  <si>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</si>
  <si>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</si>
  <si>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</si>
  <si>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</si>
  <si>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</si>
  <si>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</si>
  <si>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</si>
  <si>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</si>
  <si>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</si>
  <si>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</si>
  <si>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</si>
  <si>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</si>
  <si>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</si>
  <si>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</si>
  <si>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</si>
  <si>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</si>
  <si>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</si>
  <si>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</si>
  <si>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</si>
  <si>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</si>
  <si>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</si>
  <si>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</si>
  <si>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</si>
  <si>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</si>
  <si>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</si>
  <si>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</si>
  <si>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</si>
  <si>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</si>
  <si>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</si>
  <si>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</si>
  <si>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</si>
  <si>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</si>
  <si>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</si>
  <si>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</si>
  <si>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</si>
  <si>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</si>
  <si>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</si>
  <si>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</si>
  <si>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</si>
  <si>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</si>
  <si>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</si>
  <si>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</si>
  <si>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</si>
  <si>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</si>
  <si>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</si>
  <si>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</si>
  <si>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</si>
  <si>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</si>
  <si>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</si>
  <si>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</si>
  <si>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</si>
  <si>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</si>
  <si>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</si>
  <si>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</si>
  <si>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</si>
  <si>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</si>
  <si>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</si>
  <si>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</si>
  <si>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</si>
  <si>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</si>
  <si>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</si>
  <si>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</si>
  <si>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</si>
  <si>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</si>
  <si>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</si>
  <si>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</si>
  <si>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</si>
  <si>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</si>
  <si>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</si>
  <si>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</si>
  <si>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</si>
  <si>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</si>
  <si>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</si>
  <si>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</si>
  <si>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</si>
  <si>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</si>
  <si>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</si>
  <si>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</si>
  <si>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</si>
  <si>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</si>
  <si>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</si>
  <si>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</si>
  <si>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</si>
  <si>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</si>
  <si>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</si>
  <si>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</si>
  <si>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</si>
  <si>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</si>
  <si>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</si>
  <si>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</si>
  <si>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</si>
  <si>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</si>
  <si>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</si>
  <si>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</si>
  <si>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</si>
  <si>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</si>
  <si>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</si>
  <si>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</si>
  <si>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</si>
  <si>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</si>
  <si>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</si>
  <si>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</si>
  <si>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</si>
  <si>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</si>
  <si>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</si>
  <si>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</si>
  <si>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</si>
  <si>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</si>
  <si>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</si>
  <si>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</si>
  <si>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</si>
  <si>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</si>
  <si>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</si>
  <si>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</si>
  <si>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</si>
  <si>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</si>
  <si>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</si>
  <si>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</si>
  <si>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</si>
  <si>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</si>
  <si>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</si>
  <si>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</si>
  <si>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</si>
  <si>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</si>
  <si>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</si>
  <si>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</si>
  <si>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</si>
  <si>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</si>
  <si>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</si>
  <si>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</si>
  <si>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</si>
  <si>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</si>
  <si>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</si>
  <si>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</si>
  <si>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</si>
  <si>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</si>
  <si>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</si>
  <si>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</si>
  <si>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</si>
  <si>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</si>
  <si>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</si>
  <si>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</si>
  <si>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</si>
  <si>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</si>
  <si>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</si>
  <si>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</si>
  <si>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</si>
  <si>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</si>
  <si>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</si>
  <si>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</si>
  <si>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</si>
  <si>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</si>
  <si>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</si>
  <si>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</si>
  <si>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</si>
  <si>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</si>
  <si>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</si>
  <si>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</si>
  <si>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</si>
  <si>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</si>
  <si>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</si>
  <si>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</si>
  <si>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</si>
  <si>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</si>
  <si>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</si>
  <si>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</si>
  <si>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</si>
  <si>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</si>
  <si>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</si>
  <si>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</si>
  <si>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</si>
  <si>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</si>
  <si>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</si>
  <si>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</si>
  <si>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</si>
  <si>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</si>
  <si>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</si>
  <si>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</si>
  <si>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</si>
  <si>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</si>
  <si>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</si>
  <si>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</si>
  <si>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</si>
  <si>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</si>
  <si>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</si>
  <si>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</si>
  <si>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</si>
  <si>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</si>
  <si>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</si>
  <si>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</si>
  <si>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</si>
  <si>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</si>
  <si>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</si>
  <si>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</si>
  <si>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</si>
  <si>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</si>
  <si>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</si>
  <si>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</si>
  <si>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</si>
  <si>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</si>
  <si>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</si>
  <si>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</si>
  <si>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</si>
  <si>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</si>
  <si>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</si>
  <si>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</si>
  <si>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</si>
  <si>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</si>
  <si>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</si>
  <si>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</si>
  <si>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</si>
  <si>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</si>
  <si>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</si>
  <si>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</si>
  <si>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</si>
  <si>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</si>
  <si>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</si>
  <si>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</si>
  <si>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</si>
  <si>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</si>
  <si>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</si>
  <si>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</si>
  <si>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</si>
  <si>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</si>
  <si>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</si>
  <si>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</si>
  <si>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</si>
  <si>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</si>
  <si>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</si>
  <si>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</si>
  <si>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</si>
  <si>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</si>
  <si>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</si>
  <si>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</si>
  <si>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</si>
  <si>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</si>
  <si>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</si>
  <si>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</si>
  <si>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</si>
  <si>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</si>
  <si>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</si>
  <si>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</si>
  <si>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</si>
  <si>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</si>
  <si>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</si>
  <si>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</si>
  <si>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</si>
  <si>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</si>
  <si>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</si>
  <si>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</si>
  <si>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</si>
  <si>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</si>
  <si>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</si>
  <si>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</si>
  <si>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</si>
  <si>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</si>
  <si>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</si>
  <si>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</si>
  <si>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</si>
  <si>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</si>
  <si>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</si>
  <si>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</si>
  <si>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</si>
  <si>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</si>
  <si>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</si>
  <si>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</si>
  <si>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</si>
  <si>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</si>
  <si>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</si>
  <si>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</si>
  <si>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</si>
  <si>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</si>
  <si>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</si>
  <si>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</si>
  <si>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</si>
  <si>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</si>
  <si>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</si>
  <si>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</si>
  <si>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</si>
  <si>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</si>
  <si>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</si>
  <si>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</si>
  <si>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</si>
  <si>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</si>
  <si>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</si>
  <si>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</si>
  <si>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</si>
  <si>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</si>
  <si>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</si>
  <si>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</si>
  <si>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</si>
  <si>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</si>
  <si>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</si>
  <si>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</si>
  <si>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</si>
  <si>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</si>
  <si>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</si>
  <si>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</si>
  <si>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</si>
  <si>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</si>
  <si>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</si>
  <si>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</si>
  <si>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</si>
  <si>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</si>
  <si>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</si>
  <si>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</si>
  <si>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</si>
  <si>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</si>
  <si>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</si>
  <si>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</si>
  <si>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</si>
  <si>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</si>
  <si>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</si>
  <si>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</si>
  <si>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</si>
  <si>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</si>
  <si>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</si>
  <si>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</si>
  <si>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</si>
  <si>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</si>
  <si>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</si>
  <si>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</si>
  <si>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</si>
  <si>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</si>
  <si>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</si>
  <si>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</si>
  <si>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</si>
  <si>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</si>
  <si>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</si>
  <si>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</si>
  <si>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</si>
  <si>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</si>
  <si>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</si>
  <si>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</si>
  <si>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</si>
  <si>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</si>
  <si>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</si>
  <si>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</si>
  <si>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</si>
  <si>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</si>
  <si>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</si>
  <si>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</si>
  <si>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</si>
  <si>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</si>
  <si>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</si>
  <si>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</si>
  <si>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</si>
  <si>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</si>
  <si>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</si>
  <si>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</si>
  <si>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</si>
  <si>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</si>
  <si>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</si>
  <si>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</si>
  <si>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</si>
  <si>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</si>
  <si>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</si>
  <si>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</si>
  <si>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</si>
  <si>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</si>
  <si>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</si>
  <si>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</si>
  <si>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</si>
  <si>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</si>
  <si>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</si>
  <si>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</si>
  <si>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</si>
  <si>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</si>
  <si>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</si>
  <si>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</si>
  <si>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</si>
  <si>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</si>
  <si>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</si>
  <si>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</si>
  <si>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</si>
  <si>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</si>
  <si>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</si>
  <si>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</si>
  <si>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</si>
  <si>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</si>
  <si>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</si>
  <si>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</si>
  <si>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</si>
  <si>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</si>
  <si>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</si>
  <si>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</si>
  <si>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</si>
  <si>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</si>
  <si>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</si>
  <si>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</si>
  <si>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</si>
  <si>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</si>
  <si>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</si>
  <si>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</si>
  <si>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</si>
  <si>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</si>
  <si>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</si>
  <si>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</si>
  <si>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</si>
  <si>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</si>
  <si>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</si>
  <si>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</si>
  <si>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</si>
  <si>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</si>
  <si>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</si>
  <si>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</si>
  <si>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</si>
  <si>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</si>
  <si>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</si>
  <si>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</si>
  <si>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</si>
  <si>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</si>
  <si>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</si>
  <si>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</si>
  <si>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</si>
  <si>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</si>
  <si>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</si>
  <si>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</si>
  <si>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</si>
  <si>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</si>
  <si>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</si>
  <si>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</si>
  <si>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</si>
  <si>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</si>
  <si>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</si>
  <si>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</si>
  <si>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</si>
  <si>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</si>
  <si>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</si>
  <si>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</si>
  <si>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</si>
  <si>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</si>
  <si>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</si>
  <si>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</si>
  <si>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</si>
  <si>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</si>
  <si>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</si>
  <si>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</si>
  <si>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</si>
  <si>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</si>
  <si>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</si>
  <si>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</si>
  <si>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</si>
  <si>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</si>
  <si>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</si>
  <si>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</si>
  <si>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</si>
  <si>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</si>
  <si>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</si>
  <si>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</si>
  <si>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</si>
  <si>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</si>
  <si>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</si>
  <si>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</si>
  <si>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</si>
  <si>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</si>
  <si>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</si>
  <si>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</si>
  <si>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</si>
  <si>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</si>
  <si>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</si>
  <si>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</si>
  <si>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</si>
  <si>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</si>
  <si>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</si>
  <si>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</si>
  <si>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</si>
  <si>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</si>
  <si>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</si>
  <si>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</si>
  <si>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</si>
  <si>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</si>
  <si>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</si>
  <si>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</si>
  <si>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</si>
  <si>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</si>
  <si>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</si>
  <si>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</si>
  <si>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</si>
  <si>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</si>
  <si>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</si>
  <si>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</si>
  <si>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</si>
  <si>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</si>
  <si>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</si>
  <si>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</si>
  <si>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</si>
  <si>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</si>
  <si>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</si>
  <si>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</si>
  <si>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</si>
  <si>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</si>
  <si>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</si>
  <si>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</si>
  <si>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</si>
  <si>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</si>
  <si>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</si>
  <si>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</si>
  <si>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</si>
  <si>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</si>
  <si>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</si>
  <si>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</si>
  <si>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</si>
  <si>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</si>
  <si>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</si>
  <si>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</si>
  <si>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</si>
  <si>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</si>
  <si>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</si>
  <si>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</si>
  <si>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</si>
  <si>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</si>
  <si>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</si>
  <si>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</si>
  <si>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</si>
  <si>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</si>
  <si>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</si>
  <si>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</si>
  <si>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</si>
  <si>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</si>
  <si>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</si>
  <si>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</si>
  <si>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</si>
  <si>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</si>
  <si>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</si>
  <si>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</si>
  <si>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</si>
  <si>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</si>
  <si>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</si>
  <si>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</si>
  <si>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</si>
  <si>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</si>
  <si>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</si>
  <si>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</si>
  <si>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</si>
  <si>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</si>
  <si>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</si>
  <si>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</si>
  <si>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</si>
  <si>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</si>
  <si>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</si>
  <si>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</si>
  <si>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</si>
  <si>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</si>
  <si>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</si>
  <si>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</si>
  <si>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</si>
  <si>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</si>
  <si>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</si>
  <si>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</si>
  <si>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</si>
  <si>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</si>
  <si>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</si>
  <si>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</si>
  <si>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</si>
  <si>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</si>
  <si>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</si>
  <si>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</si>
  <si>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</si>
  <si>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</si>
  <si>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</si>
  <si>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</si>
  <si>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</si>
  <si>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</si>
  <si>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</si>
  <si>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</si>
  <si>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</si>
  <si>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</si>
  <si>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</si>
  <si>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</si>
  <si>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</si>
  <si>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</si>
  <si>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</si>
  <si>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</si>
  <si>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</si>
  <si>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</si>
  <si>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</si>
  <si>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</si>
  <si>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</si>
  <si>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</si>
  <si>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</si>
  <si>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</si>
  <si>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</si>
  <si>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</si>
  <si>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</si>
  <si>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</si>
  <si>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</si>
  <si>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</si>
  <si>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</si>
  <si>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</si>
  <si>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</si>
  <si>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</si>
  <si>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</si>
  <si>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</si>
  <si>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</si>
  <si>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</si>
  <si>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</si>
  <si>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</si>
  <si>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</si>
  <si>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</si>
  <si>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</si>
  <si>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</si>
  <si>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</si>
  <si>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</si>
  <si>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</si>
  <si>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</si>
  <si>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</si>
  <si>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</si>
  <si>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</si>
  <si>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</si>
  <si>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</si>
  <si>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</si>
  <si>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</si>
  <si>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</si>
  <si>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</si>
  <si>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</si>
  <si>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</si>
  <si>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</si>
  <si>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</si>
  <si>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</si>
  <si>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</si>
  <si>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</si>
  <si>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</si>
  <si>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</si>
  <si>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</si>
  <si>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</si>
  <si>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</si>
  <si>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</si>
  <si>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</si>
  <si>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</si>
  <si>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</si>
  <si>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</si>
  <si>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</si>
  <si>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</si>
  <si>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</si>
  <si>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</si>
  <si>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</si>
  <si>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</si>
  <si>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</si>
  <si>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</si>
  <si>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</si>
  <si>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</si>
  <si>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</si>
  <si>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</si>
  <si>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</si>
  <si>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</si>
  <si>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</si>
  <si>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</si>
  <si>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</si>
  <si>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</si>
  <si>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</si>
  <si>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</si>
  <si>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</si>
  <si>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</si>
  <si>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</si>
  <si>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</si>
  <si>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</si>
  <si>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</si>
  <si>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</si>
  <si>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</si>
  <si>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</si>
  <si>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</si>
  <si>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</si>
  <si>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</si>
  <si>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</si>
  <si>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</si>
  <si>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</si>
  <si>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</si>
  <si>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</si>
  <si>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</si>
  <si>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</si>
  <si>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</si>
  <si>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</si>
  <si>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</si>
  <si>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</si>
  <si>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</si>
  <si>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</si>
  <si>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</si>
  <si>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</si>
  <si>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</si>
  <si>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</si>
  <si>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</si>
  <si>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</si>
  <si>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</si>
  <si>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</si>
  <si>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</si>
  <si>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</si>
  <si>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</si>
  <si>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</si>
  <si>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</si>
  <si>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</si>
  <si>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</si>
  <si>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</si>
  <si>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</si>
  <si>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</si>
  <si>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</si>
  <si>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</si>
  <si>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</si>
  <si>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</si>
  <si>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</si>
  <si>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</si>
  <si>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</si>
  <si>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</si>
  <si>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</si>
  <si>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</si>
  <si>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</si>
  <si>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</si>
  <si>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</si>
  <si>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</si>
  <si>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</si>
  <si>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</si>
  <si>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</si>
  <si>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</si>
  <si>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</si>
  <si>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</si>
  <si>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</si>
  <si>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</si>
  <si>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</si>
  <si>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</si>
  <si>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</si>
  <si>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</si>
  <si>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</si>
  <si>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</si>
  <si>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</si>
  <si>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</si>
  <si>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</si>
  <si>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</si>
  <si>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</si>
  <si>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</si>
  <si>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</si>
  <si>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</si>
  <si>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</si>
  <si>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</si>
  <si>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</si>
  <si>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</si>
  <si>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</si>
  <si>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</si>
  <si>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</si>
  <si>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</si>
  <si>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</si>
  <si>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</si>
  <si>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</si>
  <si>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</si>
  <si>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</si>
  <si>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</si>
  <si>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</si>
  <si>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</si>
  <si>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</si>
  <si>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</si>
  <si>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</si>
  <si>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</si>
  <si>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</si>
  <si>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</si>
  <si>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</si>
  <si>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</si>
  <si>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</si>
  <si>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</si>
  <si>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</si>
  <si>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</si>
  <si>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</si>
  <si>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</si>
  <si>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</si>
  <si>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</si>
  <si>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</si>
  <si>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</si>
  <si>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</si>
  <si>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</si>
  <si>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</si>
  <si>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</si>
  <si>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</si>
  <si>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</si>
  <si>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</si>
  <si>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</si>
  <si>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</si>
  <si>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</si>
  <si>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</si>
  <si>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</si>
  <si>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</si>
  <si>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</si>
  <si>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</si>
  <si>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</si>
  <si>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</si>
  <si>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</si>
  <si>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</si>
  <si>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</si>
  <si>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</si>
  <si>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</si>
  <si>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</si>
  <si>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</si>
  <si>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</si>
  <si>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</si>
  <si>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</si>
  <si>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</si>
  <si>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</si>
  <si>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</si>
  <si>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</si>
  <si>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</si>
  <si>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</si>
  <si>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</si>
  <si>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</si>
  <si>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</si>
  <si>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</si>
  <si>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</si>
  <si>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</si>
  <si>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</si>
  <si>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</si>
  <si>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</si>
  <si>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</si>
  <si>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</si>
  <si>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</si>
  <si>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</si>
  <si>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</si>
  <si>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</si>
  <si>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</si>
  <si>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</si>
  <si>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</si>
  <si>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</si>
  <si>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</si>
  <si>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</si>
  <si>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</si>
  <si>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</si>
  <si>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</si>
  <si>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</si>
  <si>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</si>
  <si>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</si>
  <si>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</si>
  <si>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</si>
  <si>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</si>
  <si>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</si>
  <si>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</si>
  <si>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</si>
  <si>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</si>
  <si>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</si>
  <si>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</si>
  <si>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</si>
  <si>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</si>
  <si>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</si>
  <si>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</si>
  <si>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</si>
  <si>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</si>
  <si>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</si>
  <si>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</si>
  <si>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</si>
  <si>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</si>
  <si>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</si>
  <si>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</si>
  <si>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</si>
  <si>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</si>
  <si>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</si>
  <si>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</si>
  <si>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</si>
  <si>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</si>
  <si>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</si>
  <si>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</si>
  <si>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</si>
  <si>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</si>
  <si>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</si>
  <si>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</si>
  <si>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</si>
  <si>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</si>
  <si>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</si>
  <si>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</si>
  <si>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</si>
  <si>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</si>
  <si>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</si>
  <si>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</si>
  <si>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</si>
  <si>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</si>
  <si>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</si>
  <si>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</si>
  <si>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</si>
  <si>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</si>
  <si>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</si>
  <si>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</si>
  <si>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</si>
  <si>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</si>
  <si>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</si>
  <si>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</si>
  <si>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</si>
  <si>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</si>
  <si>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</si>
  <si>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</si>
  <si>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</si>
  <si>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</si>
  <si>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</si>
  <si>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</si>
  <si>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</si>
  <si>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</si>
  <si>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</si>
  <si>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</si>
  <si>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</si>
  <si>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</si>
  <si>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</si>
  <si>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</si>
  <si>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</si>
  <si>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</si>
  <si>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</si>
  <si>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</si>
  <si>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</si>
  <si>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</si>
  <si>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</si>
  <si>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</si>
  <si>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</si>
  <si>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</si>
  <si>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</si>
  <si>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</si>
  <si>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</si>
  <si>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</si>
  <si>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</si>
  <si>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</si>
  <si>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</si>
  <si>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</si>
  <si>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</si>
  <si>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</si>
  <si>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</si>
  <si>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</si>
  <si>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</si>
  <si>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</si>
  <si>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</si>
  <si>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</si>
  <si>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</si>
  <si>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</si>
  <si>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</si>
  <si>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</si>
  <si>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</si>
  <si>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</si>
  <si>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</si>
  <si>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</si>
  <si>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</si>
  <si>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</si>
  <si>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</si>
  <si>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</si>
  <si>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</si>
  <si>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</si>
  <si>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</si>
  <si>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</si>
  <si>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</si>
  <si>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</si>
  <si>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</si>
  <si>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</si>
  <si>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</si>
  <si>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</si>
  <si>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</si>
  <si>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</si>
  <si>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</si>
  <si>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</si>
  <si>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</si>
  <si>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</si>
  <si>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</si>
  <si>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</si>
  <si>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</si>
  <si>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</si>
  <si>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</si>
  <si>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</si>
  <si>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</si>
  <si>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</si>
  <si>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</si>
  <si>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</si>
  <si>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</si>
  <si>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</si>
  <si>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</si>
  <si>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</si>
  <si>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</si>
  <si>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</si>
  <si>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</si>
  <si>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</si>
  <si>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</si>
  <si>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</si>
  <si>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</si>
  <si>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</si>
  <si>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</si>
  <si>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</si>
  <si>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</si>
  <si>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</si>
  <si>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</si>
  <si>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</si>
  <si>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</si>
  <si>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</si>
  <si>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</si>
  <si>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</si>
  <si>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</si>
  <si>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</si>
  <si>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</si>
  <si>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</si>
  <si>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</si>
  <si>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</si>
  <si>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</si>
  <si>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</si>
  <si>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</si>
  <si>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</si>
  <si>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</si>
  <si>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</si>
  <si>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</si>
  <si>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</si>
  <si>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</si>
  <si>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</si>
  <si>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</si>
  <si>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</si>
  <si>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</si>
  <si>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</si>
  <si>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</si>
  <si>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</si>
  <si>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</si>
  <si>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</si>
  <si>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</si>
  <si>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</si>
  <si>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</si>
  <si>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</si>
  <si>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</si>
  <si>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</si>
  <si>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</si>
  <si>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</si>
  <si>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</si>
  <si>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</si>
  <si>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</si>
  <si>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</si>
  <si>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</si>
  <si>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</si>
  <si>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</si>
  <si>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</si>
  <si>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</si>
  <si>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</si>
  <si>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</si>
  <si>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</si>
  <si>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</si>
  <si>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</si>
  <si>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</si>
  <si>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</si>
  <si>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</si>
  <si>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</si>
  <si>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</si>
  <si>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</si>
  <si>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</si>
  <si>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</si>
  <si>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</si>
  <si>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</si>
  <si>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</si>
  <si>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</si>
  <si>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</si>
  <si>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</si>
  <si>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</si>
  <si>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</si>
  <si>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</si>
  <si>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</si>
  <si>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</si>
  <si>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</si>
  <si>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</si>
  <si>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</si>
  <si>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</si>
  <si>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</si>
  <si>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</si>
  <si>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</si>
  <si>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</si>
  <si>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</si>
  <si>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</si>
  <si>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</si>
  <si>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</si>
  <si>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</si>
  <si>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</si>
  <si>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</si>
  <si>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</si>
  <si>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</si>
  <si>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</si>
  <si>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</si>
  <si>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</si>
  <si>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</si>
  <si>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</si>
  <si>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</si>
  <si>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</si>
  <si>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</si>
  <si>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</si>
  <si>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</si>
  <si>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</si>
  <si>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</si>
  <si>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</si>
  <si>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</si>
  <si>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</si>
  <si>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</si>
  <si>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</si>
  <si>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</si>
  <si>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</si>
  <si>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</si>
  <si>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</si>
  <si>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</si>
  <si>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</si>
  <si>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</si>
  <si>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</si>
  <si>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</si>
  <si>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</si>
  <si>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</si>
  <si>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</si>
  <si>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</si>
  <si>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</si>
  <si>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</si>
  <si>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</si>
  <si>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</si>
  <si>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</si>
  <si>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</si>
  <si>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</si>
  <si>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</si>
  <si>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</si>
  <si>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</si>
  <si>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</si>
  <si>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</si>
  <si>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</si>
  <si>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</si>
  <si>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</si>
  <si>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</si>
  <si>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</si>
  <si>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</si>
  <si>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</si>
  <si>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</si>
  <si>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</si>
  <si>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</si>
  <si>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</si>
  <si>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</si>
  <si>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</si>
  <si>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</si>
  <si>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</si>
  <si>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</si>
  <si>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</si>
  <si>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</si>
  <si>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</si>
  <si>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</si>
  <si>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</si>
  <si>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</si>
  <si>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</si>
  <si>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</si>
  <si>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</si>
  <si>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</si>
  <si>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</si>
  <si>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</si>
  <si>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</si>
  <si>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</si>
  <si>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</si>
  <si>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</si>
  <si>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</si>
  <si>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</si>
  <si>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</si>
  <si>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</si>
  <si>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</si>
  <si>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</si>
  <si>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</si>
  <si>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</si>
  <si>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</si>
  <si>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</si>
  <si>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</si>
  <si>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</si>
  <si>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</si>
  <si>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</si>
  <si>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</si>
  <si>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</si>
  <si>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</si>
  <si>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</si>
  <si>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</si>
  <si>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</si>
  <si>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</si>
  <si>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</si>
  <si>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</si>
  <si>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</si>
  <si>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</si>
  <si>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</si>
  <si>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</si>
  <si>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</si>
  <si>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</si>
  <si>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</si>
  <si>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</si>
  <si>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</si>
  <si>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</si>
  <si>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</si>
  <si>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</si>
  <si>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</si>
  <si>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</si>
  <si>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</si>
  <si>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</si>
  <si>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</si>
  <si>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</si>
  <si>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</si>
  <si>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</si>
  <si>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</si>
  <si>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</si>
  <si>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</si>
  <si>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</si>
  <si>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</si>
  <si>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</si>
  <si>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</si>
  <si>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</si>
  <si>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</si>
  <si>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</si>
  <si>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</si>
  <si>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</si>
  <si>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</si>
  <si>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</si>
  <si>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</si>
  <si>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</si>
  <si>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</si>
  <si>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</si>
  <si>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</si>
  <si>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</si>
  <si>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</si>
  <si>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</si>
  <si>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</si>
  <si>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</si>
  <si>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</si>
  <si>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</si>
  <si>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</si>
  <si>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</si>
  <si>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</si>
  <si>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</si>
  <si>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</si>
  <si>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</si>
  <si>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</si>
  <si>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</si>
  <si>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</si>
  <si>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</si>
  <si>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</si>
  <si>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</si>
  <si>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</si>
  <si>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</si>
  <si>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</si>
  <si>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</si>
  <si>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</si>
  <si>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</si>
  <si>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</si>
  <si>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</si>
  <si>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</si>
  <si>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</si>
  <si>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</si>
  <si>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</si>
  <si>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</si>
  <si>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</si>
  <si>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</si>
  <si>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</si>
  <si>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</si>
  <si>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</si>
  <si>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</si>
  <si>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</si>
  <si>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</si>
  <si>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</si>
  <si>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</si>
  <si>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</si>
  <si>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</si>
  <si>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</si>
  <si>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</si>
  <si>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</si>
  <si>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</si>
  <si>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</si>
  <si>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</si>
  <si>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</si>
  <si>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</si>
  <si>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</si>
  <si>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</si>
  <si>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</si>
  <si>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</si>
  <si>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</si>
  <si>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</si>
  <si>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</si>
  <si>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</si>
  <si>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</si>
  <si>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</si>
  <si>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</si>
  <si>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</si>
  <si>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</si>
  <si>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</si>
  <si>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</si>
  <si>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</si>
  <si>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</si>
  <si>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</si>
  <si>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</si>
  <si>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</si>
  <si>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</si>
  <si>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</si>
  <si>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</si>
  <si>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</si>
  <si>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</si>
  <si>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</si>
  <si>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</si>
  <si>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</si>
  <si>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</si>
  <si>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</si>
  <si>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</si>
  <si>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</si>
  <si>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</si>
  <si>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</si>
  <si>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</si>
  <si>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</si>
  <si>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</si>
  <si>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</si>
  <si>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</si>
  <si>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</si>
  <si>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</si>
  <si>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</si>
  <si>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</si>
  <si>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</si>
  <si>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</si>
  <si>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</si>
  <si>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</si>
  <si>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</si>
  <si>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</si>
  <si>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</si>
  <si>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</si>
  <si>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</si>
  <si>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</si>
  <si>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</si>
  <si>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</si>
  <si>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</si>
  <si>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</si>
  <si>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</si>
  <si>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</si>
  <si>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</si>
  <si>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</si>
  <si>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</si>
  <si>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</si>
  <si>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</si>
  <si>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</si>
  <si>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</si>
  <si>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</si>
  <si>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</si>
  <si>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</si>
  <si>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</si>
  <si>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</si>
  <si>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</si>
  <si>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</si>
  <si>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</si>
  <si>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</si>
  <si>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</si>
  <si>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</si>
  <si>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</si>
  <si>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</si>
  <si>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</si>
  <si>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</si>
  <si>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</si>
  <si>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</si>
  <si>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</si>
  <si>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</si>
  <si>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</si>
  <si>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</si>
  <si>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</si>
  <si>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</si>
  <si>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</si>
  <si>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</si>
  <si>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</si>
  <si>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</si>
  <si>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</si>
  <si>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</si>
  <si>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</si>
  <si>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</si>
  <si>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</si>
  <si>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</si>
  <si>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</si>
  <si>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</si>
  <si>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</si>
  <si>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</si>
  <si>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</si>
  <si>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</si>
  <si>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</si>
  <si>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</si>
  <si>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</si>
  <si>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</si>
  <si>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</si>
  <si>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</si>
  <si>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</si>
  <si>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</si>
  <si>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</si>
  <si>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</si>
  <si>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</si>
  <si>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</si>
  <si>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</si>
  <si>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</si>
  <si>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</si>
  <si>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</si>
  <si>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</si>
  <si>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</si>
  <si>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</si>
  <si>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</si>
  <si>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</si>
  <si>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</si>
  <si>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</si>
  <si>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</si>
  <si>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</si>
  <si>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</si>
  <si>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</si>
  <si>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</si>
  <si>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</si>
  <si>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</si>
  <si>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</si>
  <si>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</si>
  <si>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</si>
  <si>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</si>
  <si>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</si>
  <si>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</si>
  <si>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</si>
  <si>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</si>
  <si>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</si>
  <si>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</si>
  <si>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</si>
  <si>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</si>
  <si>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</si>
  <si>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</si>
  <si>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</si>
  <si>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</si>
  <si>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</si>
  <si>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</si>
  <si>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</si>
  <si>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</si>
  <si>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</si>
  <si>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</si>
  <si>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</si>
  <si>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</si>
  <si>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</si>
  <si>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</si>
  <si>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</si>
  <si>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</si>
  <si>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</si>
  <si>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</si>
  <si>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</si>
  <si>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</si>
  <si>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</si>
  <si>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</si>
  <si>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</si>
  <si>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</si>
  <si>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</si>
  <si>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</si>
  <si>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</si>
  <si>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</si>
  <si>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</si>
  <si>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</si>
  <si>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</si>
  <si>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</si>
  <si>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</si>
  <si>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</si>
  <si>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</si>
  <si>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</si>
  <si>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</si>
  <si>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</si>
  <si>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</si>
  <si>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</si>
  <si>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</si>
  <si>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</si>
  <si>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</si>
  <si>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</si>
  <si>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</si>
  <si>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</si>
  <si>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</si>
  <si>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</si>
  <si>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</si>
  <si>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</si>
  <si>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</si>
  <si>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</si>
  <si>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</si>
  <si>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</si>
  <si>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</si>
  <si>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</si>
  <si>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</si>
  <si>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</si>
  <si>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</si>
  <si>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</si>
  <si>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</si>
  <si>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</si>
  <si>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</si>
  <si>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</si>
  <si>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</si>
  <si>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</si>
  <si>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</si>
  <si>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</si>
  <si>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</si>
  <si>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</si>
  <si>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</si>
  <si>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</si>
  <si>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</si>
  <si>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</si>
  <si>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</si>
  <si>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</si>
  <si>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</si>
  <si>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</si>
  <si>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</si>
  <si>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</si>
  <si>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</si>
  <si>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</si>
  <si>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</si>
  <si>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</si>
  <si>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</si>
  <si>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</si>
  <si>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</si>
  <si>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</si>
  <si>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</si>
  <si>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</si>
  <si>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</si>
  <si>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</si>
  <si>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</si>
  <si>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</si>
  <si>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</si>
  <si>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</si>
  <si>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</si>
  <si>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</si>
  <si>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</si>
  <si>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</si>
  <si>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</si>
  <si>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</si>
  <si>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</si>
  <si>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</si>
  <si>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</si>
  <si>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</si>
  <si>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</si>
  <si>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</si>
  <si>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</si>
  <si>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</si>
  <si>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</si>
  <si>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</si>
  <si>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</si>
  <si>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</si>
  <si>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</si>
  <si>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</si>
  <si>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</si>
  <si>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</si>
  <si>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</si>
  <si>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</si>
  <si>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</si>
  <si>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</si>
  <si>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</si>
  <si>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</si>
  <si>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</si>
  <si>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</si>
  <si>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</si>
  <si>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</si>
  <si>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</si>
  <si>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</si>
  <si>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</si>
  <si>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</si>
  <si>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</si>
  <si>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</si>
  <si>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</si>
  <si>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</si>
  <si>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</si>
  <si>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</si>
  <si>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</si>
  <si>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</si>
  <si>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</si>
  <si>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</si>
  <si>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</si>
  <si>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</si>
  <si>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</si>
  <si>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</si>
  <si>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</si>
  <si>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</si>
  <si>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</si>
  <si>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</si>
  <si>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</si>
  <si>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</si>
  <si>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</si>
  <si>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</si>
  <si>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</si>
  <si>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</si>
  <si>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</si>
  <si>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</si>
  <si>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</si>
  <si>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</si>
  <si>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</si>
  <si>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</si>
  <si>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</si>
  <si>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</si>
  <si>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</si>
  <si>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</si>
  <si>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</si>
  <si>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</si>
  <si>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</si>
  <si>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</si>
  <si>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</si>
  <si>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</si>
  <si>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</si>
  <si>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</si>
  <si>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</si>
  <si>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</si>
  <si>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</si>
  <si>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</si>
  <si>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</si>
  <si>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</si>
  <si>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</si>
  <si>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</si>
  <si>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</si>
  <si>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</si>
  <si>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</si>
  <si>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</si>
  <si>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</si>
  <si>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</si>
  <si>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</si>
  <si>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</si>
  <si>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</si>
  <si>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</si>
  <si>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</si>
  <si>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</si>
  <si>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</si>
  <si>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</si>
  <si>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</si>
  <si>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</si>
  <si>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</si>
  <si>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</si>
  <si>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</si>
  <si>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</si>
  <si>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</si>
  <si>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</si>
  <si>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</si>
  <si>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</si>
  <si>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</si>
  <si>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</si>
  <si>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</si>
  <si>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</si>
  <si>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</si>
  <si>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</si>
  <si>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</si>
  <si>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</si>
  <si>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</si>
  <si>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</si>
  <si>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</si>
  <si>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</si>
  <si>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</si>
  <si>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</si>
  <si>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</si>
  <si>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</si>
  <si>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</si>
  <si>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</si>
  <si>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</si>
  <si>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</si>
  <si>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</si>
  <si>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</si>
  <si>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</si>
  <si>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</si>
  <si>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</si>
  <si>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</si>
  <si>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</si>
  <si>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</si>
  <si>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</si>
  <si>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</si>
  <si>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</si>
  <si>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</si>
  <si>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</si>
  <si>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</si>
  <si>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</si>
  <si>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</si>
  <si>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</si>
  <si>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</si>
  <si>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</si>
  <si>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</si>
  <si>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</si>
  <si>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</si>
  <si>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</si>
  <si>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</si>
  <si>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</si>
  <si>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</si>
  <si>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</si>
  <si>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</si>
  <si>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</si>
  <si>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</si>
  <si>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</si>
  <si>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</si>
  <si>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</si>
  <si>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</si>
  <si>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</si>
  <si>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</si>
  <si>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</si>
  <si>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</si>
  <si>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</si>
  <si>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</si>
  <si>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</si>
  <si>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</si>
  <si>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</si>
  <si>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</si>
  <si>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</si>
  <si>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</si>
  <si>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</si>
  <si>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</si>
  <si>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</si>
  <si>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</si>
  <si>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</si>
  <si>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</si>
  <si>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</si>
  <si>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</si>
  <si>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</si>
  <si>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</si>
  <si>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</si>
  <si>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</si>
  <si>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</si>
  <si>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</si>
  <si>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</si>
  <si>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</si>
  <si>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</si>
  <si>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</si>
  <si>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</si>
  <si>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</si>
  <si>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</si>
  <si>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</si>
  <si>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</si>
  <si>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</si>
  <si>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</si>
  <si>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</si>
  <si>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</si>
  <si>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</si>
  <si>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</si>
  <si>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</si>
  <si>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</si>
  <si>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</si>
  <si>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</si>
  <si>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</si>
  <si>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</si>
  <si>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</si>
  <si>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</si>
  <si>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</si>
  <si>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</si>
  <si>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</si>
  <si>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</si>
  <si>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</si>
  <si>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</si>
  <si>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</si>
  <si>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</si>
  <si>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</si>
  <si>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</si>
  <si>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</si>
  <si>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</si>
  <si>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</si>
  <si>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</si>
  <si>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</si>
  <si>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</si>
  <si>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</si>
  <si>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</si>
  <si>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</si>
  <si>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</si>
  <si>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</si>
  <si>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</si>
  <si>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</si>
  <si>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</si>
  <si>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</si>
  <si>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</si>
  <si>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</si>
  <si>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</si>
  <si>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</si>
  <si>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</si>
  <si>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</si>
  <si>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</si>
  <si>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</si>
  <si>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</si>
  <si>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</si>
  <si>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</si>
  <si>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</si>
  <si>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</si>
  <si>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</si>
  <si>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</si>
  <si>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</si>
  <si>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</si>
  <si>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</si>
  <si>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</si>
  <si>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</si>
  <si>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</si>
  <si>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</si>
  <si>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</si>
  <si>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</si>
  <si>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</si>
  <si>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</si>
  <si>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</si>
  <si>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</si>
  <si>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</si>
  <si>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</si>
  <si>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</si>
  <si>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</si>
  <si>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</si>
  <si>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</si>
  <si>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</si>
  <si>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</si>
  <si>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</si>
  <si>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</si>
  <si>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</si>
  <si>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</si>
  <si>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</si>
  <si>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</si>
  <si>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</si>
  <si>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</si>
  <si>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</si>
  <si>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</si>
  <si>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</si>
  <si>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</si>
  <si>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</si>
  <si>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</si>
  <si>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</si>
  <si>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</si>
  <si>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</si>
  <si>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</si>
  <si>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</si>
  <si>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</si>
  <si>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</si>
  <si>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</si>
  <si>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</si>
  <si>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</si>
  <si>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</si>
  <si>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</si>
  <si>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</si>
  <si>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</si>
  <si>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</si>
  <si>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</si>
  <si>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</si>
  <si>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</si>
  <si>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</si>
  <si>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</si>
  <si>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</si>
  <si>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</si>
  <si>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</si>
  <si>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</si>
  <si>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</si>
  <si>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</si>
  <si>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</si>
  <si>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</si>
  <si>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</si>
  <si>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</si>
  <si>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</si>
  <si>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</si>
  <si>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</si>
  <si>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</si>
  <si>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</si>
  <si>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</si>
  <si>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</si>
  <si>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</si>
  <si>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</si>
  <si>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</si>
  <si>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</si>
  <si>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</si>
  <si>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</si>
  <si>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</si>
  <si>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</si>
  <si>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</si>
  <si>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</si>
  <si>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</si>
  <si>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</si>
  <si>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</si>
  <si>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</si>
  <si>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</si>
  <si>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</si>
  <si>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</si>
  <si>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</si>
  <si>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</si>
  <si>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</si>
  <si>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</si>
  <si>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</si>
  <si>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</si>
  <si>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</si>
  <si>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</si>
  <si>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</si>
  <si>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</si>
  <si>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</si>
  <si>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</si>
  <si>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</si>
  <si>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</si>
  <si>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</si>
  <si>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</si>
  <si>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</si>
  <si>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</si>
  <si>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</si>
  <si>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</si>
  <si>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</si>
  <si>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</si>
  <si>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</si>
  <si>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</si>
  <si>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</si>
  <si>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</si>
  <si>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</si>
  <si>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</si>
  <si>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</si>
  <si>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</si>
  <si>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</si>
  <si>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</si>
  <si>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</si>
  <si>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</si>
  <si>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</si>
  <si>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</si>
  <si>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</si>
  <si>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</si>
  <si>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</si>
  <si>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</si>
  <si>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</si>
  <si>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</si>
  <si>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</si>
  <si>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</si>
  <si>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</si>
  <si>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</si>
  <si>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</si>
  <si>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</si>
  <si>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</si>
  <si>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</si>
  <si>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</si>
  <si>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</si>
  <si>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</si>
  <si>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</si>
  <si>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</si>
  <si>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</si>
  <si>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</si>
  <si>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</si>
  <si>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</si>
  <si>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</si>
  <si>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</si>
  <si>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</si>
  <si>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</si>
  <si>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</si>
  <si>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</si>
  <si>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</si>
  <si>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</si>
  <si>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</si>
  <si>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</si>
  <si>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</si>
  <si>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</si>
  <si>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</si>
  <si>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</si>
  <si>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</si>
  <si>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</si>
  <si>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</si>
  <si>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</si>
  <si>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</si>
  <si>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</si>
  <si>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</si>
  <si>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</si>
  <si>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</si>
  <si>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</si>
  <si>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</si>
  <si>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</si>
  <si>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</si>
  <si>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</si>
  <si>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</si>
  <si>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</si>
  <si>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</si>
  <si>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</si>
  <si>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</si>
  <si>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</si>
  <si>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</si>
  <si>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</si>
  <si>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</si>
  <si>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</si>
  <si>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</si>
  <si>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</si>
  <si>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</si>
  <si>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</si>
  <si>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</si>
  <si>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</si>
  <si>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</si>
  <si>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</si>
  <si>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</si>
  <si>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</si>
  <si>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</si>
  <si>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</si>
  <si>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</si>
  <si>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</si>
  <si>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</si>
  <si>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</si>
  <si>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</si>
  <si>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</si>
  <si>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</si>
  <si>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</si>
  <si>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</si>
  <si>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</si>
  <si>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</si>
  <si>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</si>
  <si>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</si>
  <si>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</si>
  <si>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</si>
  <si>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</si>
  <si>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</si>
  <si>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</si>
  <si>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</si>
  <si>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</si>
  <si>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</si>
  <si>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</si>
  <si>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</si>
  <si>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</si>
  <si>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</si>
  <si>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</si>
  <si>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</si>
  <si>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</si>
  <si>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</si>
  <si>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</si>
  <si>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</si>
  <si>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</si>
  <si>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</si>
  <si>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</si>
  <si>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</si>
  <si>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</si>
  <si>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</si>
  <si>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</si>
  <si>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</si>
  <si>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</si>
  <si>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</si>
  <si>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</si>
  <si>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</si>
  <si>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</si>
  <si>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</si>
  <si>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</si>
  <si>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</si>
  <si>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</si>
  <si>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</si>
  <si>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</si>
  <si>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</si>
  <si>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</si>
  <si>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</si>
  <si>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</si>
  <si>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</si>
  <si>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</si>
  <si>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</si>
  <si>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</si>
  <si>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</si>
  <si>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</si>
  <si>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</si>
  <si>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</si>
  <si>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</si>
  <si>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</si>
  <si>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</si>
  <si>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</si>
  <si>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</si>
  <si>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</si>
  <si>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</si>
  <si>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</si>
  <si>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</si>
  <si>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</si>
  <si>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</si>
  <si>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</si>
  <si>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</si>
  <si>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</si>
  <si>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</si>
  <si>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</si>
  <si>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</si>
  <si>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</si>
  <si>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</si>
  <si>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</si>
  <si>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</si>
  <si>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</si>
  <si>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</si>
  <si>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</si>
  <si>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</si>
  <si>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</si>
  <si>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</si>
  <si>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</si>
  <si>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</si>
  <si>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</si>
  <si>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</si>
  <si>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</si>
  <si>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</si>
  <si>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</si>
  <si>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</si>
  <si>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</si>
  <si>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</si>
  <si>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</si>
  <si>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</si>
  <si>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</si>
  <si>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</si>
  <si>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</si>
  <si>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</si>
  <si>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</si>
  <si>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</si>
  <si>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</si>
  <si>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</si>
  <si>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</si>
  <si>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</si>
  <si>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</si>
  <si>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</si>
  <si>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</si>
  <si>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</si>
  <si>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</si>
  <si>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</si>
  <si>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</si>
  <si>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</si>
  <si>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</si>
  <si>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</si>
  <si>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</si>
  <si>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</si>
  <si>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</si>
  <si>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</si>
  <si>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</si>
  <si>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</si>
  <si>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</si>
  <si>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</si>
  <si>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</si>
  <si>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</si>
  <si>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</si>
  <si>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</si>
  <si>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</si>
  <si>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</si>
  <si>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</si>
  <si>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</si>
  <si>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</si>
  <si>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</si>
  <si>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</si>
  <si>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</si>
  <si>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</si>
  <si>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</si>
  <si>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</si>
  <si>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</si>
  <si>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</si>
  <si>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</si>
  <si>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</si>
  <si>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</si>
  <si>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</si>
  <si>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</si>
  <si>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</si>
  <si>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</si>
  <si>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</si>
  <si>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</si>
  <si>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</si>
  <si>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</si>
  <si>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</si>
  <si>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</si>
  <si>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</si>
  <si>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</si>
  <si>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</si>
  <si>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</si>
  <si>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</si>
  <si>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</si>
  <si>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</si>
  <si>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</si>
  <si>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</si>
  <si>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</si>
  <si>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</si>
  <si>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</si>
  <si>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</si>
  <si>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</si>
  <si>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</si>
  <si>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</si>
  <si>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</si>
  <si>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</si>
  <si>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</si>
  <si>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</si>
  <si>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</si>
  <si>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</si>
  <si>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</si>
  <si>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</si>
  <si>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</si>
  <si>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</si>
  <si>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</si>
  <si>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</si>
  <si>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</si>
  <si>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</si>
  <si>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</si>
  <si>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</si>
  <si>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</si>
  <si>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</si>
  <si>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</si>
  <si>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</si>
  <si>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</si>
  <si>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</si>
  <si>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</si>
  <si>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</si>
  <si>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</si>
  <si>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</si>
  <si>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</si>
  <si>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</si>
  <si>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</si>
  <si>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</si>
  <si>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</si>
  <si>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</si>
  <si>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</si>
  <si>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</si>
  <si>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</si>
  <si>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</si>
  <si>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</si>
  <si>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</si>
  <si>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</si>
  <si>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</si>
  <si>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</si>
  <si>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</si>
  <si>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</si>
  <si>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</si>
  <si>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</si>
  <si>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</si>
  <si>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</si>
  <si>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</si>
  <si>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</si>
  <si>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</si>
  <si>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</si>
  <si>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</si>
  <si>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</si>
  <si>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</si>
  <si>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</si>
  <si>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</si>
  <si>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</si>
  <si>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</si>
  <si>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</si>
  <si>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</si>
  <si>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</si>
  <si>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</si>
  <si>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</si>
  <si>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</si>
  <si>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</si>
  <si>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</si>
  <si>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</si>
  <si>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</si>
  <si>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</si>
  <si>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</si>
  <si>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</si>
  <si>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</si>
  <si>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</si>
  <si>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</si>
  <si>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</si>
  <si>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</si>
  <si>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</si>
  <si>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</si>
  <si>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</si>
  <si>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</si>
  <si>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</si>
  <si>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</si>
  <si>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</si>
  <si>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</si>
  <si>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</si>
  <si>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</si>
  <si>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</si>
  <si>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</si>
  <si>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</si>
  <si>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</si>
  <si>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</si>
  <si>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</si>
  <si>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</si>
  <si>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</si>
  <si>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</si>
  <si>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</si>
  <si>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</si>
  <si>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</si>
  <si>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</si>
  <si>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</si>
  <si>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</si>
  <si>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</si>
  <si>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</si>
  <si>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</si>
  <si>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</si>
  <si>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</si>
  <si>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</si>
  <si>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</si>
  <si>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</si>
  <si>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</si>
  <si>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</si>
  <si>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</si>
  <si>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</si>
  <si>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</si>
  <si>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</si>
  <si>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</si>
  <si>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</si>
  <si>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</si>
  <si>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</si>
  <si>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</si>
  <si>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</si>
  <si>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</si>
  <si>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</si>
  <si>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</si>
  <si>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</si>
  <si>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</si>
  <si>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</si>
  <si>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</si>
  <si>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</si>
  <si>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</si>
  <si>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</si>
  <si>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</si>
  <si>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</si>
  <si>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</si>
  <si>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</si>
  <si>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</si>
  <si>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</si>
  <si>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</si>
  <si>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</si>
  <si>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</si>
  <si>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</si>
  <si>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</si>
  <si>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</si>
  <si>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</si>
  <si>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</si>
  <si>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</si>
  <si>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</si>
  <si>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</si>
  <si>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</si>
  <si>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</si>
  <si>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</si>
  <si>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</si>
  <si>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</si>
  <si>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</si>
  <si>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</si>
  <si>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</si>
  <si>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</si>
  <si>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</si>
  <si>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</si>
  <si>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</si>
  <si>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</si>
  <si>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</si>
  <si>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</si>
  <si>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</si>
  <si>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</si>
  <si>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</si>
  <si>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</si>
  <si>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</si>
  <si>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</si>
  <si>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</si>
  <si>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</si>
  <si>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</si>
  <si>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</si>
  <si>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</si>
  <si>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</si>
  <si>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</si>
  <si>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</si>
  <si>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</si>
  <si>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</si>
  <si>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</si>
  <si>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</si>
  <si>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</si>
  <si>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</si>
  <si>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</si>
  <si>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</si>
  <si>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</si>
  <si>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</si>
  <si>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</si>
  <si>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</si>
  <si>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</si>
  <si>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</si>
  <si>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</si>
  <si>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</si>
  <si>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</si>
  <si>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</si>
  <si>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</si>
  <si>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</si>
  <si>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</si>
  <si>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</si>
  <si>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</si>
  <si>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</si>
  <si>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</si>
  <si>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</si>
  <si>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</si>
  <si>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</si>
  <si>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</si>
  <si>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</si>
  <si>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</si>
  <si>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</si>
  <si>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</si>
  <si>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</si>
  <si>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</si>
  <si>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</si>
  <si>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</si>
  <si>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</si>
  <si>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</si>
  <si>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</si>
  <si>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</si>
  <si>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</si>
  <si>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</si>
  <si>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</si>
  <si>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</si>
  <si>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</si>
  <si>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</si>
  <si>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</si>
  <si>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</si>
  <si>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</si>
  <si>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</si>
  <si>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</si>
  <si>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</si>
  <si>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</si>
  <si>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</si>
  <si>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</si>
  <si>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</si>
  <si>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</si>
  <si>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</si>
  <si>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</si>
  <si>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</si>
  <si>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</si>
  <si>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</si>
  <si>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</si>
  <si>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</si>
  <si>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</si>
  <si>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</si>
  <si>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</si>
  <si>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</si>
  <si>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</si>
  <si>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</si>
  <si>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</si>
  <si>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</si>
  <si>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</si>
  <si>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</si>
  <si>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</si>
  <si>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</si>
  <si>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</si>
  <si>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</si>
  <si>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</si>
  <si>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</si>
  <si>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</si>
  <si>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</si>
  <si>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</si>
  <si>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</si>
  <si>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</si>
  <si>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</si>
  <si>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</si>
  <si>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</si>
  <si>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</si>
  <si>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</si>
  <si>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</si>
  <si>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</si>
  <si>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</si>
  <si>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</si>
  <si>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</si>
  <si>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</si>
  <si>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</si>
  <si>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</si>
  <si>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</si>
  <si>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</si>
  <si>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</si>
  <si>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</si>
  <si>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</si>
  <si>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</si>
  <si>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</si>
  <si>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</si>
  <si>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</si>
  <si>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</si>
  <si>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</si>
  <si>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</si>
  <si>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</si>
  <si>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</si>
  <si>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</si>
  <si>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</si>
  <si>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</si>
  <si>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</si>
  <si>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</si>
  <si>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</si>
  <si>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</si>
  <si>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</si>
  <si>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</si>
  <si>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</si>
  <si>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</si>
  <si>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</si>
  <si>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</si>
  <si>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</si>
  <si>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</si>
  <si>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</si>
  <si>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</si>
  <si>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</si>
  <si>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</si>
  <si>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</si>
  <si>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</si>
  <si>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</si>
  <si>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</si>
  <si>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</si>
  <si>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</si>
  <si>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</si>
  <si>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</si>
  <si>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</si>
  <si>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</si>
  <si>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</si>
  <si>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</si>
  <si>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</si>
  <si>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</si>
  <si>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</si>
  <si>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</si>
  <si>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</si>
  <si>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</si>
  <si>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</si>
  <si>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</si>
  <si>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</si>
  <si>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</si>
  <si>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</si>
  <si>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</si>
  <si>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</si>
  <si>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</si>
  <si>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</si>
  <si>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</si>
  <si>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</si>
  <si>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</si>
  <si>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</si>
  <si>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</si>
  <si>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</si>
  <si>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</si>
  <si>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</si>
  <si>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</si>
  <si>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</si>
  <si>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</si>
  <si>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</si>
  <si>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</si>
  <si>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</si>
  <si>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</si>
  <si>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</si>
  <si>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</si>
  <si>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</si>
  <si>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</si>
  <si>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</si>
  <si>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</si>
  <si>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</si>
  <si>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</si>
  <si>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</si>
  <si>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</si>
  <si>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</si>
  <si>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</si>
  <si>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</si>
  <si>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</si>
  <si>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</si>
  <si>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</si>
  <si>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</si>
  <si>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</si>
  <si>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</si>
  <si>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</si>
  <si>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</si>
  <si>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</si>
  <si>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</si>
  <si>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</si>
  <si>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</si>
  <si>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</si>
  <si>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</si>
  <si>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</si>
  <si>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</si>
  <si>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</si>
  <si>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</si>
  <si>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</si>
  <si>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</si>
  <si>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</si>
  <si>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</si>
  <si>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</si>
  <si>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</si>
  <si>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</si>
  <si>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</si>
  <si>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</si>
  <si>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</si>
  <si>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</si>
  <si>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</si>
  <si>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</si>
  <si>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</si>
  <si>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</si>
  <si>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</si>
  <si>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</si>
  <si>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</si>
  <si>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</si>
  <si>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</si>
  <si>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</si>
  <si>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</si>
  <si>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</si>
  <si>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</si>
  <si>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</si>
  <si>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</si>
  <si>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</si>
  <si>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</si>
  <si>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</si>
  <si>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</si>
  <si>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</si>
  <si>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</si>
  <si>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</si>
  <si>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</si>
  <si>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</si>
  <si>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</si>
  <si>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</si>
  <si>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</si>
  <si>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</si>
  <si>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</si>
  <si>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</si>
  <si>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</si>
  <si>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</si>
  <si>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</si>
  <si>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</si>
  <si>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</si>
  <si>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</si>
  <si>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</si>
  <si>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</si>
  <si>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</si>
  <si>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</si>
  <si>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</si>
  <si>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</si>
  <si>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</si>
  <si>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</si>
  <si>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</si>
  <si>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</si>
  <si>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</si>
  <si>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</si>
  <si>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</si>
  <si>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</si>
  <si>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</si>
  <si>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</si>
  <si>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</si>
  <si>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</si>
  <si>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</si>
  <si>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</si>
  <si>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</si>
  <si>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</si>
  <si>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</si>
  <si>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</si>
  <si>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</si>
  <si>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</si>
  <si>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</si>
  <si>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</si>
  <si>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</si>
  <si>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</si>
  <si>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</si>
  <si>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</si>
  <si>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</si>
  <si>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</si>
  <si>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</si>
  <si>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</si>
  <si>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</si>
  <si>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</si>
  <si>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</si>
  <si>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</si>
  <si>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</si>
  <si>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</si>
  <si>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</si>
  <si>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</si>
  <si>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</si>
  <si>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</si>
  <si>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</si>
  <si>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</si>
  <si>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</si>
  <si>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</si>
  <si>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</si>
  <si>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</si>
  <si>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</si>
  <si>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</si>
  <si>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</si>
  <si>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</si>
  <si>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</si>
  <si>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</si>
  <si>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</si>
  <si>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</si>
  <si>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</si>
  <si>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</si>
  <si>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</si>
  <si>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</si>
  <si>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</si>
  <si>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</si>
  <si>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</si>
  <si>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</si>
  <si>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</si>
  <si>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</si>
  <si>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</si>
  <si>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</si>
  <si>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</si>
  <si>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</si>
  <si>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</si>
  <si>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</si>
  <si>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</si>
  <si>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</si>
  <si>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</si>
  <si>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</si>
  <si>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</si>
  <si>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</si>
  <si>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</si>
  <si>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</si>
  <si>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</si>
  <si>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</si>
  <si>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</si>
  <si>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</si>
  <si>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</si>
  <si>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</si>
  <si>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</si>
  <si>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</si>
  <si>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</si>
  <si>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</si>
  <si>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</si>
  <si>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</si>
  <si>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</si>
  <si>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</si>
  <si>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</si>
  <si>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</si>
  <si>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</si>
  <si>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</si>
  <si>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</si>
  <si>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</si>
  <si>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</si>
  <si>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</si>
  <si>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</si>
  <si>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</si>
  <si>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</si>
  <si>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</si>
  <si>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</si>
  <si>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</si>
  <si>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</si>
  <si>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</si>
  <si>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</si>
  <si>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</si>
  <si>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</si>
  <si>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</si>
  <si>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</si>
  <si>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</si>
  <si>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</si>
  <si>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</si>
  <si>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</si>
  <si>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</si>
  <si>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</si>
  <si>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</si>
  <si>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</si>
  <si>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</si>
  <si>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</si>
  <si>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</si>
  <si>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</si>
  <si>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</si>
  <si>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</si>
  <si>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</si>
  <si>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</si>
  <si>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</si>
  <si>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</si>
  <si>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</si>
  <si>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</si>
  <si>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</si>
  <si>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</si>
  <si>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</si>
  <si>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</si>
  <si>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</si>
  <si>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</si>
  <si>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</si>
  <si>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</si>
  <si>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</si>
  <si>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</si>
  <si>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</si>
  <si>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</si>
  <si>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</si>
  <si>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</si>
  <si>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</si>
  <si>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</si>
  <si>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</si>
  <si>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</si>
  <si>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</si>
  <si>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</si>
  <si>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</si>
  <si>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</si>
  <si>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</si>
  <si>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</si>
  <si>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</si>
  <si>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</si>
  <si>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</si>
  <si>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</si>
  <si>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</si>
  <si>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</si>
  <si>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</si>
  <si>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</si>
  <si>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</si>
  <si>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</si>
  <si>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</si>
  <si>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</si>
  <si>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</si>
  <si>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</si>
  <si>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</si>
  <si>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</si>
  <si>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</si>
  <si>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</si>
  <si>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</si>
  <si>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</si>
  <si>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</si>
  <si>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</si>
  <si>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</si>
  <si>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</si>
  <si>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</si>
  <si>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</si>
  <si>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</si>
  <si>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</si>
  <si>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</si>
  <si>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</si>
  <si>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</si>
  <si>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</si>
  <si>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</si>
  <si>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</si>
  <si>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</si>
  <si>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</si>
  <si>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</si>
  <si>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</si>
  <si>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</si>
  <si>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</si>
  <si>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</si>
  <si>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</si>
  <si>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</si>
  <si>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</si>
  <si>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</si>
  <si>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</si>
  <si>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</si>
  <si>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</si>
  <si>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</si>
  <si>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</si>
  <si>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</si>
  <si>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</si>
  <si>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</si>
  <si>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</si>
  <si>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</si>
  <si>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</si>
  <si>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</si>
  <si>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</si>
  <si>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</si>
  <si>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</si>
  <si>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</si>
  <si>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</si>
  <si>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</si>
  <si>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</si>
  <si>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</si>
  <si>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</si>
  <si>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</si>
  <si>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</si>
  <si>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</si>
  <si>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</si>
  <si>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</si>
  <si>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</si>
  <si>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</si>
  <si>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</si>
  <si>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</si>
  <si>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</si>
  <si>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</si>
  <si>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</si>
  <si>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</si>
  <si>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</si>
  <si>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</si>
  <si>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</si>
  <si>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</si>
  <si>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</si>
  <si>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</si>
  <si>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</si>
  <si>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</si>
  <si>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</si>
  <si>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</si>
  <si>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</si>
  <si>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</si>
  <si>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</si>
  <si>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</si>
  <si>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</si>
  <si>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</si>
  <si>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</si>
  <si>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</si>
  <si>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</si>
  <si>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</si>
  <si>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</si>
  <si>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</si>
  <si>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</si>
  <si>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</si>
  <si>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</si>
  <si>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</si>
  <si>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</si>
  <si>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</si>
  <si>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</si>
  <si>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</si>
  <si>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</si>
  <si>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</si>
  <si>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</si>
  <si>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</si>
  <si>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</si>
  <si>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</si>
  <si>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</si>
  <si>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</si>
  <si>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</si>
  <si>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</si>
  <si>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</si>
  <si>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</si>
  <si>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</si>
  <si>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</si>
  <si>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</si>
  <si>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</si>
  <si>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</si>
  <si>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</si>
  <si>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</si>
  <si>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</si>
  <si>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</si>
  <si>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</si>
  <si>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</si>
  <si>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</si>
  <si>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</si>
  <si>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</si>
  <si>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</si>
  <si>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</si>
  <si>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</si>
  <si>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</si>
  <si>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</si>
  <si>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</si>
  <si>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</si>
  <si>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</si>
  <si>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</si>
  <si>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</si>
  <si>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</si>
  <si>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</si>
  <si>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</si>
  <si>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</si>
  <si>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</si>
  <si>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</si>
  <si>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</si>
  <si>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</si>
  <si>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</si>
  <si>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</si>
  <si>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</si>
  <si>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</si>
  <si>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</si>
  <si>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</si>
  <si>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</si>
  <si>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</si>
  <si>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</si>
  <si>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</si>
  <si>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</si>
  <si>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</si>
  <si>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</si>
  <si>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</si>
  <si>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</si>
  <si>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</si>
  <si>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</si>
  <si>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</si>
  <si>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</si>
  <si>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</si>
  <si>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</si>
  <si>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</si>
  <si>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</si>
  <si>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</si>
  <si>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</si>
  <si>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</si>
  <si>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</si>
  <si>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</si>
  <si>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</si>
  <si>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</si>
  <si>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</si>
  <si>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</si>
  <si>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</si>
  <si>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</si>
  <si>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</si>
  <si>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</si>
  <si>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</si>
  <si>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</si>
  <si>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</si>
  <si>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</si>
  <si>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</si>
  <si>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</si>
  <si>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</si>
  <si>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</si>
  <si>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</si>
  <si>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</si>
  <si>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</si>
  <si>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</si>
  <si>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</si>
  <si>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</si>
  <si>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</si>
  <si>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</si>
  <si>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</si>
  <si>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</si>
  <si>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</si>
  <si>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</si>
  <si>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</si>
  <si>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</si>
  <si>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</si>
  <si>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</si>
  <si>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</si>
  <si>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</si>
  <si>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</si>
  <si>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</si>
  <si>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</si>
  <si>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</si>
  <si>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</si>
  <si>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</si>
  <si>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</si>
  <si>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</si>
  <si>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</si>
  <si>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</si>
  <si>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</si>
  <si>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</si>
  <si>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</si>
  <si>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</si>
  <si>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</si>
  <si>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</si>
  <si>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</si>
  <si>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</si>
  <si>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</si>
  <si>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</si>
  <si>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</si>
  <si>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</si>
  <si>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</si>
  <si>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</si>
  <si>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</si>
  <si>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</si>
  <si>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</si>
  <si>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</si>
  <si>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</si>
  <si>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</si>
  <si>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</si>
  <si>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</si>
  <si>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</si>
  <si>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</si>
  <si>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</si>
  <si>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</si>
  <si>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</si>
  <si>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</si>
  <si>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</si>
  <si>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</si>
  <si>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</si>
  <si>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</si>
  <si>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</si>
  <si>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</si>
  <si>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</si>
  <si>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</si>
  <si>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</si>
  <si>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</si>
  <si>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</si>
  <si>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</si>
  <si>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</si>
  <si>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</si>
  <si>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</si>
  <si>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</si>
  <si>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</si>
  <si>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</si>
  <si>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</si>
  <si>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</si>
  <si>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</si>
  <si>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</si>
  <si>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</si>
  <si>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</si>
  <si>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</si>
  <si>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</si>
  <si>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</si>
  <si>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</si>
  <si>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</si>
  <si>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</si>
  <si>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</si>
  <si>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</si>
  <si>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</si>
  <si>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</si>
  <si>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</si>
  <si>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</si>
  <si>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</si>
  <si>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</si>
  <si>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</si>
  <si>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</si>
  <si>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</si>
  <si>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</si>
  <si>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</si>
  <si>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</si>
  <si>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</si>
  <si>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</si>
  <si>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</si>
  <si>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</si>
  <si>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</si>
  <si>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</si>
  <si>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</si>
  <si>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</si>
  <si>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</si>
  <si>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</si>
  <si>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</si>
  <si>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</si>
  <si>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</si>
  <si>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</si>
  <si>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</si>
  <si>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</si>
  <si>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</si>
  <si>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</si>
  <si>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</si>
  <si>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</si>
  <si>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</si>
  <si>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</si>
  <si>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</si>
  <si>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</si>
  <si>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</si>
  <si>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</si>
  <si>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</si>
  <si>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</si>
  <si>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</si>
  <si>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</si>
  <si>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</si>
  <si>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</si>
  <si>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</si>
  <si>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</si>
  <si>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</si>
  <si>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</si>
  <si>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</si>
  <si>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</si>
  <si>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</si>
  <si>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</si>
  <si>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</si>
  <si>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</si>
  <si>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</si>
  <si>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</si>
  <si>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</si>
  <si>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</si>
  <si>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</si>
  <si>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</si>
  <si>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</si>
  <si>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</si>
  <si>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</si>
  <si>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</si>
  <si>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</si>
  <si>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</si>
  <si>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</si>
  <si>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</si>
  <si>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</si>
  <si>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</si>
  <si>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</si>
  <si>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</si>
  <si>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</si>
  <si>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</si>
  <si>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</si>
  <si>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</si>
  <si>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</si>
  <si>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</si>
  <si>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</si>
  <si>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</si>
  <si>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</si>
  <si>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</si>
  <si>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</si>
  <si>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</si>
  <si>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</si>
  <si>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</si>
  <si>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</si>
  <si>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</si>
  <si>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</si>
  <si>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</si>
  <si>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</si>
  <si>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</si>
  <si>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</si>
  <si>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</si>
  <si>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</si>
  <si>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</si>
  <si>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</si>
  <si>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</si>
  <si>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</si>
  <si>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</si>
  <si>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</si>
  <si>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</si>
  <si>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</si>
  <si>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</si>
  <si>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</si>
  <si>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</si>
  <si>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</si>
  <si>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</si>
  <si>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</si>
  <si>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</si>
  <si>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</si>
  <si>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</si>
  <si>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</si>
  <si>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</si>
  <si>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</si>
  <si>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</si>
  <si>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</si>
  <si>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</si>
  <si>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</si>
  <si>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</si>
  <si>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</si>
  <si>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</si>
  <si>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</si>
  <si>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</si>
  <si>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</si>
  <si>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</si>
  <si>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</si>
  <si>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</si>
  <si>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</si>
  <si>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</si>
  <si>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</si>
  <si>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</si>
  <si>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</si>
  <si>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</si>
  <si>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</si>
  <si>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</si>
  <si>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</si>
  <si>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</si>
  <si>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</si>
  <si>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</si>
  <si>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</si>
  <si>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</si>
  <si>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</si>
  <si>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</si>
  <si>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</si>
  <si>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</si>
  <si>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</si>
  <si>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</si>
  <si>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</si>
  <si>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</si>
  <si>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</si>
  <si>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Column16376</t>
  </si>
  <si>
    <t>Column16377</t>
  </si>
  <si>
    <t>Column16378</t>
  </si>
  <si>
    <t>Column16379</t>
  </si>
  <si>
    <t>Column16380</t>
  </si>
  <si>
    <t>Column16381</t>
  </si>
  <si>
    <t>Column16382</t>
  </si>
  <si>
    <t>Column16383</t>
  </si>
  <si>
    <t>Column16384</t>
  </si>
  <si>
    <t>CARTUCHOS CALIBRE 12 (CAJAS DE 25 UNDS)</t>
  </si>
  <si>
    <t>CAJON DE SEGURIDAD PARA TRABAJOS EN ALTURA</t>
  </si>
  <si>
    <t>EXTRACTOR  DE 16 PULG</t>
  </si>
  <si>
    <t>MICROONDAS 1,600W</t>
  </si>
  <si>
    <t>ETIQUETAS P/ IMPRESORA CODIGO BARRA</t>
  </si>
  <si>
    <t>SERVICIO DE SEÑALIZACION Y APLICACION DE LETREROS EN EL ALMACEN KM 18</t>
  </si>
  <si>
    <t>Servicio de desarrollo de funcionalidades en Sistema de Facturación bajo plataforma Odoo</t>
  </si>
  <si>
    <t>Servicio de implementación de Módulo transportación bajo la plataforma Odoo</t>
  </si>
  <si>
    <t>Servicio de implementación de Módulo financiero bajo la plataforma Odoo</t>
  </si>
  <si>
    <t>Servicio de implementación de Módulo administrativo bajo la plataforma Odoo</t>
  </si>
  <si>
    <t>Programa de Cocientizacion del uso del agua (produccion audiovisual)</t>
  </si>
  <si>
    <t>Central de Medios</t>
  </si>
  <si>
    <t>SERVICIO DE REHABILITACIONES ELECTROMECANICAS</t>
  </si>
  <si>
    <t>NEUMATICO 8.25 R15 MONTACARGAS</t>
  </si>
  <si>
    <t>PIE2</t>
  </si>
  <si>
    <t>4016 - Filtrado y purificacion industrial</t>
  </si>
  <si>
    <t xml:space="preserve">Filtros para mantenimiento de vehículos </t>
  </si>
  <si>
    <t>FOLDERS 8 1/2 X 11 DE 2 DIVISIONES (PARTITION) ROJO</t>
  </si>
  <si>
    <t>FOLDERS 8 1/2 X 11 DE 2 DIVISIONES (PARTITION) AZUL</t>
  </si>
  <si>
    <t>LANILLAS (YARDAS)</t>
  </si>
  <si>
    <t>SERVICIO DE ASESORAMIENTO TECNICO DE LOS DUCTOS Y SISTEMAS DE CLIMATIZACION DEL NIVEL CENTRAL</t>
  </si>
  <si>
    <t>SERVICIO DE MANTENIMIENTO Y CALIBRACION DE BOMBA DE COMBUSTIBLE</t>
  </si>
  <si>
    <t>SERVICIO DE MANTENIMIENTO DE 26 TANQUES DE COMBUSTIBLE</t>
  </si>
  <si>
    <t>SERVICIO DE TRANSPORTE DE EMPLEADOS SAN CRISTOBAL</t>
  </si>
  <si>
    <t>SERVICIO DE REPARACION DE CAMIONETA</t>
  </si>
  <si>
    <t>Publicidad en periódicos (PLACAS PERDIDAS)</t>
  </si>
  <si>
    <t>Almuerzo tipo Buffet</t>
  </si>
  <si>
    <t>IMPRESORA DE ALTO VOLUMEN</t>
  </si>
  <si>
    <t>GPS</t>
  </si>
  <si>
    <t>SERVICIO DE CONFIGURACION PARA EL FLUJO DE TRABAJO Y SOPORTE Y MANTENIMIENTO EN LA PLATAFORMA JIRA ENTERPRISE</t>
  </si>
  <si>
    <t>LICENCIA AQUARIUS</t>
  </si>
  <si>
    <t>SERVICIO DE IMPLEMENTACIÓN DE CHATBOT PARA SU USO DIRECCIÓN COMERCIAL</t>
  </si>
  <si>
    <t>SERVICIO DE CONFIGURACIÓN DE LA PLATAFORMA DE GESTIÓN COMERCIAL PARA HABILITAR FACTURACIÓN ELECTRÓNICA</t>
  </si>
  <si>
    <t>DIPLOMADO EN LIDERAZGO Y SUPERVISION DE ALTO RENDIMIENTO</t>
  </si>
  <si>
    <t>8114 - Tecnologías de Fabricación</t>
  </si>
  <si>
    <t>AMPOLLAS BIOINDICADORAS, PARA EL CONTROL DE ESTERILIZACION DEL AUTOCLAVE (CAJA)</t>
  </si>
  <si>
    <t>HISOPOS ESTERILES (CAJA)</t>
  </si>
  <si>
    <t>Motor electrico  vertical  60 HP, 230/460 Vac, 3ph</t>
  </si>
  <si>
    <t>Motor electrico  vertical  75 HP, 230/460 Vac, 3 ph</t>
  </si>
  <si>
    <t>Motor electrico  vertical 100 HP, 460 Vac, 3ph</t>
  </si>
  <si>
    <t>Motor electrico  vertical  125 HP, 460 Vac, 3ph</t>
  </si>
  <si>
    <t>Motor electrico  vertical  150 HP, 460 Vac., 3PH</t>
  </si>
  <si>
    <t>Motor electrico  vertical  200 HP, 460Vac., 3Ph</t>
  </si>
  <si>
    <t>ORTOGRAFIA Y REDACCION DE INFORMES TECNICOS</t>
  </si>
  <si>
    <t>POWER BI</t>
  </si>
  <si>
    <t>GESTION DE EQUIPOS DE ALTO IMPACTO</t>
  </si>
  <si>
    <t>ASERTIVIDAD Y COMUNICACIÓN EMPATICA PARA EJECUTIVOS</t>
  </si>
  <si>
    <t>ESTRATEGIAS AVANZADAS DE MARKETING DIGITAL</t>
  </si>
  <si>
    <t>GESTION INNOVADORA DE LA RELACION CON LOS CLIENTES</t>
  </si>
  <si>
    <t>MOTIVACION DE EQUIPOS EN ENTORNOS RETADORES</t>
  </si>
  <si>
    <t>EL LIDER QUE COMUNICA</t>
  </si>
  <si>
    <t xml:space="preserve">MONTO TOTAL (RD$) </t>
  </si>
  <si>
    <t>PLAN ANUAL DE COMPRAS Y CONTRATACIONES  AÑO 2025</t>
  </si>
  <si>
    <t>BOMBA DE ACHIQUE Ø3" CON SUS ACCESORIOS</t>
  </si>
  <si>
    <t>Certificación PMP® de Talentum</t>
  </si>
  <si>
    <t xml:space="preserve"> -</t>
  </si>
  <si>
    <t>DISCO DE CORTE 9 1/2" EXTRAFINO</t>
  </si>
  <si>
    <t>Pie lineal</t>
  </si>
  <si>
    <t>3011 - Hormigón,  cemento  y  yeso</t>
  </si>
  <si>
    <t>CEMENTO GRIS</t>
  </si>
  <si>
    <t>FDAS</t>
  </si>
  <si>
    <t>YESO BLANCO</t>
  </si>
  <si>
    <t>FUNDAS</t>
  </si>
  <si>
    <t>M3</t>
  </si>
  <si>
    <t>TUBOS MET DE 1 PULGADAA GABANIZADO REFORZADO</t>
  </si>
  <si>
    <t>TUBO MET DE ½”</t>
  </si>
  <si>
    <t>Medidor de flujo de agua de 3/4 con conectores</t>
  </si>
  <si>
    <t>ROLLO DE PAPEL NCF (AUTOCOPIANTE)</t>
  </si>
  <si>
    <t>SERVICIOS DE TALLERES ESPECIALIZADOS PARA VEHICULOS PESADOS</t>
  </si>
  <si>
    <t>TOTAL DE COMPRAS  DEL 2025</t>
  </si>
  <si>
    <t>PLAN ANUAL DE COMPRAS Y CONTRATACIONES AÑO 2025</t>
  </si>
  <si>
    <t>ATADO</t>
  </si>
  <si>
    <t xml:space="preserve">DIRECCIONES </t>
  </si>
  <si>
    <t xml:space="preserve">OPERACIONES </t>
  </si>
  <si>
    <t>Correo y Cloud</t>
  </si>
  <si>
    <t>Desarrollo Fase II desplieqgue  Odoo</t>
  </si>
  <si>
    <t>Licenciamiento y Soporte VXRail</t>
  </si>
  <si>
    <t>TIC</t>
  </si>
  <si>
    <t>TRATAMIENTO</t>
  </si>
  <si>
    <t>ELECTROMECANICA</t>
  </si>
  <si>
    <t>Cable URD #2/0 (pies)</t>
  </si>
  <si>
    <t>Pad Mounted 1500 Kva 120/208</t>
  </si>
  <si>
    <t xml:space="preserve">CLORO GAS ENVASADO EN CILINDROS DE 150 LBS </t>
  </si>
  <si>
    <t>LBS</t>
  </si>
  <si>
    <t>CLORO EN PASTILLA  EN KGS</t>
  </si>
  <si>
    <t>CAL HIDRATADA (HIDROXIDO DE CALCIO CA (OH)2</t>
  </si>
  <si>
    <t xml:space="preserve">COMUNICACIONES </t>
  </si>
  <si>
    <t xml:space="preserve">Desayunos </t>
  </si>
  <si>
    <t xml:space="preserve">Agua Tetrapak </t>
  </si>
  <si>
    <t xml:space="preserve">Téfrío </t>
  </si>
  <si>
    <t>Galletas de avenas</t>
  </si>
  <si>
    <t xml:space="preserve">Frutas variadas </t>
  </si>
  <si>
    <t>Refrescos</t>
  </si>
  <si>
    <t xml:space="preserve">Picadera empacadas saladas </t>
  </si>
  <si>
    <t>CALIDAD DEL AGUA</t>
  </si>
  <si>
    <t xml:space="preserve">Gas Nitrogeno </t>
  </si>
  <si>
    <t>Pie cubico</t>
  </si>
  <si>
    <t>Gas Argon</t>
  </si>
  <si>
    <t>1215 - Elementos y gases</t>
  </si>
  <si>
    <t>1216 - Elementos y gases</t>
  </si>
  <si>
    <t>RECURSOS HUMANOS</t>
  </si>
  <si>
    <t>Desarrollo de Competencias Directivas en el Estado</t>
  </si>
  <si>
    <t>Congreso de Gestion Humana ADOARH</t>
  </si>
  <si>
    <t>Congreso CLAD</t>
  </si>
  <si>
    <t>Introduccion a los objetivos y resultados claves (OKRs)</t>
  </si>
  <si>
    <t>Programa de desarrollo de habilidades blandas</t>
  </si>
  <si>
    <t>Mapa de experiencia del cliente interno</t>
  </si>
  <si>
    <t>Bootcamp de Liderazgo</t>
  </si>
  <si>
    <t>Feedback para el desarrollo</t>
  </si>
  <si>
    <t>Batas de tela</t>
  </si>
  <si>
    <t>5311 - Ropa</t>
  </si>
  <si>
    <t>Sertal Simple 10 Mg</t>
  </si>
  <si>
    <t>Metrocroplamida 10 Ml /2 Ml</t>
  </si>
  <si>
    <t>Adrenalina 1 ML</t>
  </si>
  <si>
    <t>Atropina 0.5 Mg /1 Ml</t>
  </si>
  <si>
    <t>Laringoscopio</t>
  </si>
  <si>
    <t>Tubo Endotraqueal 7</t>
  </si>
  <si>
    <t>Tubo Endotraqueal 7.5</t>
  </si>
  <si>
    <t>Fijador Tubo Endotraqueal</t>
  </si>
  <si>
    <t>Efredrina 50 Mg/2 ML</t>
  </si>
  <si>
    <t>Ketorolaco Ampolla 60 Mg/2 Ml</t>
  </si>
  <si>
    <t>Dexketoprofeno Trometanol</t>
  </si>
  <si>
    <t>Paracetamol 750 Mg</t>
  </si>
  <si>
    <t>Guia de tubo endotraqueal</t>
  </si>
  <si>
    <t>Gel Lubricante Tubo 120 Gramos</t>
  </si>
  <si>
    <t>Insulina Humana de acción rapida</t>
  </si>
  <si>
    <t xml:space="preserve">Gamma Globulina Humana </t>
  </si>
  <si>
    <t>Captopril 50 Mg (Comprimidos)</t>
  </si>
  <si>
    <t>Complejo B-Ampolla</t>
  </si>
  <si>
    <t>Solucion Salino 0.9% 1000 Ml</t>
  </si>
  <si>
    <t>Solucion Salino 0.9% 100 Ml</t>
  </si>
  <si>
    <t>Furosemida 40 Mg Ampolla</t>
  </si>
  <si>
    <t>Jabon de Clorhexidina</t>
  </si>
  <si>
    <t>Hidrocrotisona 100Mg</t>
  </si>
  <si>
    <t>Difenhidramina Ampolla 20 Mg/ 2 Ml</t>
  </si>
  <si>
    <t>Mariposita #22</t>
  </si>
  <si>
    <t>Gasas Esteril</t>
  </si>
  <si>
    <t>Dimenhinidrato Ampolla</t>
  </si>
  <si>
    <t>Salbutamol Solucion para Nebulizar</t>
  </si>
  <si>
    <t xml:space="preserve">Tiras Pruebas de Glucosa </t>
  </si>
  <si>
    <t>2712 - Herramientas de mano</t>
  </si>
  <si>
    <t>COMERCIAL</t>
  </si>
  <si>
    <t xml:space="preserve">COMERCIAL </t>
  </si>
  <si>
    <t>Curso Administracion de Base de Datos I y II</t>
  </si>
  <si>
    <t>Curso Gestion Exitosa de Cobros</t>
  </si>
  <si>
    <t>Diplomado “Ciencia De Los Datos”</t>
  </si>
  <si>
    <t>Medidor de flujo de agua de 1/2 con conectores</t>
  </si>
  <si>
    <t>Junta dresser de 1" PVC</t>
  </si>
  <si>
    <t>UNION UNIVERSAL PVC Ø1/2</t>
  </si>
  <si>
    <t>VALVULA DE PASO 1 ½” PVC</t>
  </si>
  <si>
    <t>VALVULA DE PASO 1” PVC</t>
  </si>
  <si>
    <t>Caja plastica (acometida) para medidores de 3/4" con sus acoples</t>
  </si>
  <si>
    <t>BATERIAS de 6V. PARA INVERSOR</t>
  </si>
  <si>
    <t>2611 - Baterías  y  generadores  y  transmisión  de  energía  cinética</t>
  </si>
  <si>
    <t>Servicio por 1 año de bureau de credito interactivo para monitoreo de cuentas deudoras y consulta crediticia de clientes</t>
  </si>
  <si>
    <t>POST-IT PEQUEÑO 1 1/2" X 2"</t>
  </si>
  <si>
    <t>ROLLO DE PAPEL NCR TERMICO</t>
  </si>
  <si>
    <t>ADMINISTRATIVO</t>
  </si>
  <si>
    <t xml:space="preserve">NEUMATICO  245/70 R16 </t>
  </si>
  <si>
    <t xml:space="preserve">NEUMATICO 11.00 R22.5 </t>
  </si>
  <si>
    <t>NEUMATICO 12.00 R22.5</t>
  </si>
  <si>
    <t xml:space="preserve">NEUMATICO 245/70 R15 </t>
  </si>
  <si>
    <t>NEUMATICO 265/60 R18</t>
  </si>
  <si>
    <t xml:space="preserve">NEUMATICO 265/70 R17 </t>
  </si>
  <si>
    <t>NEUMATICO 425/65 R 22.5</t>
  </si>
  <si>
    <t>NEUMÁTICOS 245/70 R17</t>
  </si>
  <si>
    <t>NEUMÁTICOS 7.50 R16</t>
  </si>
  <si>
    <t xml:space="preserve">DISPENSADOR DE COMBUSTIBLE </t>
  </si>
  <si>
    <t>HOJA DE CEGUETA</t>
  </si>
  <si>
    <t>LLAVE  LAVAMANO MONONANDO</t>
  </si>
  <si>
    <t>LLAVE ANGULAR DE 1/2 x 3/8 DOBLE</t>
  </si>
  <si>
    <t>LLAVE ANGULAR DE 1/2 x 3/8 SENCILLA</t>
  </si>
  <si>
    <t>LLAVE ANGULAR DE 3/8 X 3/8 DOBLE</t>
  </si>
  <si>
    <t>LLAVE ANGULAR DE 3/8 X3/8 SENCILLA</t>
  </si>
  <si>
    <t>LLAVE DE CHORRO DE 1/2 DE PALANCA</t>
  </si>
  <si>
    <t>LLAVE DE CHORRO DE 3/4 DE PALANCA</t>
  </si>
  <si>
    <t>PUNTA TRIA # 2</t>
  </si>
  <si>
    <t>PUNTA TRIA # 3</t>
  </si>
  <si>
    <t>CEMENTO BLANCO (5 lbs)</t>
  </si>
  <si>
    <t>DISCO DE CORTE METAL DE 4¨</t>
  </si>
  <si>
    <t>DISCO DE CORTE METAL DE 9¨</t>
  </si>
  <si>
    <t>DISCO DE PULIR  4"</t>
  </si>
  <si>
    <t>DISCO DE PULIR DE PULIDORA # 100</t>
  </si>
  <si>
    <t>DISCO DE PULIR DE PULIDORA # 120</t>
  </si>
  <si>
    <t>DISCO DE PULIR DE PULIDORA # 50</t>
  </si>
  <si>
    <t>DISCO DE PULIR DE PULIDORA # 60</t>
  </si>
  <si>
    <t>DISCO DE PULIR DE PULIDORA # 80</t>
  </si>
  <si>
    <t>LIJA # 100 DE ESMERIL</t>
  </si>
  <si>
    <t>LIJA # 120 DE ESMERIL</t>
  </si>
  <si>
    <t>LIJA # 200 DE AGUA</t>
  </si>
  <si>
    <t>LIJA # 240 DE AGUA</t>
  </si>
  <si>
    <t>LIJA # 300 DE AGUA</t>
  </si>
  <si>
    <t>LIJA # 400 DE AGUA</t>
  </si>
  <si>
    <t>LIJA # 50 DE ESMERIL</t>
  </si>
  <si>
    <t>LIJA # 60 DE ESMERIL</t>
  </si>
  <si>
    <t>LIJA # 80 DE ESMERIL</t>
  </si>
  <si>
    <t>LIJA 220</t>
  </si>
  <si>
    <t>LIJA 280</t>
  </si>
  <si>
    <t>4016 - Filtrado y Purificación Industrial</t>
  </si>
  <si>
    <t>SERVICIO DE MANTENIMIENTO PURIFICADOR DE AGUA</t>
  </si>
  <si>
    <t>4411 - Accesorios de oficina y escritorio</t>
  </si>
  <si>
    <t>AGENDAS</t>
  </si>
  <si>
    <t>SOBRES BLANCOS</t>
  </si>
  <si>
    <t>Toner 058A</t>
  </si>
  <si>
    <t>Toner 078A</t>
  </si>
  <si>
    <t>Toner 212A Negro</t>
  </si>
  <si>
    <t>Toner 212A Azul</t>
  </si>
  <si>
    <t>Toner 212A Magenta</t>
  </si>
  <si>
    <t>Toner 212A Amarillo</t>
  </si>
  <si>
    <t>Toner 030A </t>
  </si>
  <si>
    <t>FUNDAS NEGRAS 5 GALONES (100/1)</t>
  </si>
  <si>
    <t>5016 - Chocolates, azucares, edulcorantes y productos de confiteria</t>
  </si>
  <si>
    <t>AZUCAR BLANCA</t>
  </si>
  <si>
    <t>AZUCAR CREMA</t>
  </si>
  <si>
    <t>BOTELLONES DE AGUA</t>
  </si>
  <si>
    <t>5016 - Chocolate, azucares, edulcorantes</t>
  </si>
  <si>
    <t>NEVERA EJECUTIVA</t>
  </si>
  <si>
    <t>BANDERA NACIONAL EXTERIOR</t>
  </si>
  <si>
    <t>BANDERA NACIONAL INTERIOR</t>
  </si>
  <si>
    <t>BANDERA INAPA  INTERIOR</t>
  </si>
  <si>
    <t>TALONARIO DE RECIBO DE DESPACHO DE COMBUSTIBLE</t>
  </si>
  <si>
    <t>FUMIGACION NIVEL CENTRAL</t>
  </si>
  <si>
    <t>REPARACION DE PUERTA ENROLLABLE PLANTA DE TRATAMIENTO ASURO</t>
  </si>
  <si>
    <t>SERVICIO DE PINTURA EXTERIOR ALMACEN KM 18</t>
  </si>
  <si>
    <t>SERVICIO DE DESMANTELACION TANQUE DE ACERO</t>
  </si>
  <si>
    <t xml:space="preserve">SERVICIO DE JARDINERIA. </t>
  </si>
  <si>
    <t>7313 - Industrias de alimentos y bebidas</t>
  </si>
  <si>
    <t>CREMORA</t>
  </si>
  <si>
    <t>7313 - Industrias de Alimentos y Bebidas</t>
  </si>
  <si>
    <t xml:space="preserve">SERVICIO DE TRANSPORTE DE EMPLEADOS NIVEL CENTRAL </t>
  </si>
  <si>
    <t>8013 -Servicios inmobiliarios</t>
  </si>
  <si>
    <t>ALQUILER DE LOCAL PALMAR DE OCOA, AZUA</t>
  </si>
  <si>
    <t>ALQUILER DE LOCAL AZUA, AZUA</t>
  </si>
  <si>
    <t>ALQUILER DE LOCAL LAS YAYAS, AZUA</t>
  </si>
  <si>
    <t>ALQUILER DE LOCAL NEYBA, BAHORUCO</t>
  </si>
  <si>
    <t>ALQUILER DE LOCAL VILLA JARAGUA, BAHORUCO</t>
  </si>
  <si>
    <t>ALQUILER DE LOCAL TAMAYO, BAHORUCO</t>
  </si>
  <si>
    <t>ALQUILER DE LOCAL GALVAN. BAHORUCO</t>
  </si>
  <si>
    <t>ALQUILER DE LOCAL ENRIQUILLO, BARAHONA</t>
  </si>
  <si>
    <t>ALQUILER DE LOCAL VILLA CENTRAL, BARAHONA</t>
  </si>
  <si>
    <t>ALQUILER DE LOCAL PARTIDO, DAJABON</t>
  </si>
  <si>
    <t>ALQUILER DE LOCAL EUGENIO MARIA DE HOSTOS, DUARTE</t>
  </si>
  <si>
    <t>ALQUILER DE LOCAL LAS TARANAS, DUARTE</t>
  </si>
  <si>
    <t>ALQUILER DE LOCAL SAN FRANCISCO DE MACORIS, DUARTE</t>
  </si>
  <si>
    <t>ALQUILER DE LOCAL EL SEIBO, EL SEIBO</t>
  </si>
  <si>
    <t>ALQUILER DE LOCAL MICHES, EL SEIBO</t>
  </si>
  <si>
    <t>ALQUILER DE LOCAL COMENDADOR, ELIAS PIÑA</t>
  </si>
  <si>
    <t>ALQUILER DE LOCAL EL VALLE, HATO MAYOR</t>
  </si>
  <si>
    <t>ALQUILER DE LOCAL TENARES, HERMANAS MIRABAL</t>
  </si>
  <si>
    <t>ALQUILER DE LOCAL DUVERGE, INDEPENDENCIA</t>
  </si>
  <si>
    <t>ALQUILER DE LOCAL BAYAHIBE, LA ALTAGRACIA</t>
  </si>
  <si>
    <t>ALQUILER DE LOCAL SAN RAFAEL DE YUMA, LA ALTAGRACIA</t>
  </si>
  <si>
    <t>ALQUILER DE LOCAL NAGUA, MARIA TRINIDAD SANCHEZ</t>
  </si>
  <si>
    <t>ALQUILER DE LOCAL EL FACTOR, MARIA TRINIDAD SANCHEZ</t>
  </si>
  <si>
    <t>ALQUILER DE LOCAL CABRERA, MARIA TRINIDAD SANCHEZ</t>
  </si>
  <si>
    <t>ALQUILER DE LOCAL YAMASA, MONTE PLATA</t>
  </si>
  <si>
    <t>ALQUILER DE LOCAL GUAYUBIN, MONTECRISTI</t>
  </si>
  <si>
    <t>ALQUILER DE LOCAL PEPILLO SALCEDO, MONTECRISTI</t>
  </si>
  <si>
    <t>ALQUILER DE LOCAL VILLA ELISA, MONTECRISTI</t>
  </si>
  <si>
    <t>ALQUILER DE LOCAL VILLA VASQUEZ, MONTECRISTI</t>
  </si>
  <si>
    <t>ALQUILER DE LOCAL PEDERNALES, PEDERNALES</t>
  </si>
  <si>
    <t>ALQUILER DE LOCAL CASTAÑUELA, MONTECRISTI</t>
  </si>
  <si>
    <t>ALQUILER DE LOCAL CAÑAFISTOL, PERAVIA</t>
  </si>
  <si>
    <t>ALQUILER DE LOCAL NIZAO, PERAVIA</t>
  </si>
  <si>
    <t>ALQUILER DE LOCAL BANI, PERAVIA</t>
  </si>
  <si>
    <t>ALQUILER DE LOCAL SANTANA, PERAVIA</t>
  </si>
  <si>
    <t>ALQUILER DE LOCAL PIZARRETE, PERAVIA</t>
  </si>
  <si>
    <t>ALQUILER DE LOCAL BOCA CANASTA, PERAVIA</t>
  </si>
  <si>
    <t>ALQUILER DE LOCAL LAS TERRENAS, SAMANA</t>
  </si>
  <si>
    <t>ALQUILER DE LOCAL SANCHEZ, SAMANA</t>
  </si>
  <si>
    <t>ALQUILER DE LOCAL HATILLO, SAN CRISTOBAL</t>
  </si>
  <si>
    <t>ALQUILER DE LOCAL CAMBITA GARABITOS, SAN CRISTOBAL</t>
  </si>
  <si>
    <t>ALQUILER DE LOCAL HAINA, SAN CRISTOBAL</t>
  </si>
  <si>
    <t>ALQUILER DE LOCAL SAN JOSE DE OCOA, OCOA</t>
  </si>
  <si>
    <t>ALQUILER DE LOCAL RANCHO ARRIBA, OCOA</t>
  </si>
  <si>
    <t>ALQUILER DE LOCAL CORBANO SUR, SAN JUAN DE LA MAGUANA</t>
  </si>
  <si>
    <t>ALQUILER DE LOCAL LAS MATAS DE FARFAN, SAN JUAN DE LA MAGUANA</t>
  </si>
  <si>
    <t>ALQUILER DE LOCAL EL CERCADO, SAN JUAN DE LA MAGUANA</t>
  </si>
  <si>
    <t>ALQUILER DE LOCAL MANOGUAYABO, SAN JUAN DE LA MAGUANA</t>
  </si>
  <si>
    <t>ALQUILER DE LOCAL SAN JUAN, SAN JUAN DE LA MAGUANA</t>
  </si>
  <si>
    <t>ALQUILER DE LOCAL BOHECHIO, SAN JUAN DE LA MAGUANA</t>
  </si>
  <si>
    <t>ALQUILER DE LOCAL GUACHUPITA, SAN PEDRO DE MACORIS</t>
  </si>
  <si>
    <t>ALQUILER DE LOCAL JUAN DOLIO, SAN PEDRO DE MACORIS</t>
  </si>
  <si>
    <t>ALQUILER DE LOCAL VILLA LA MATA, SANCHEZ RAMIREZ</t>
  </si>
  <si>
    <t>ALQUILER DE LOCAL BAITOA, SANTIAGO</t>
  </si>
  <si>
    <t>ALQUILER DE LOCAL NAVARRETE, SANTIAGO</t>
  </si>
  <si>
    <t>ALQUILER DE LOCAL SABANA IGLESIA, SANTIAGO</t>
  </si>
  <si>
    <t>ALQUILER DE LOCAL SABANETA, SANTIAGO RODRIGUEZ</t>
  </si>
  <si>
    <t>ALQUILER DE LOCAL MONCION, SANTIAGO RODRIGUEZ</t>
  </si>
  <si>
    <t>ALQUILER DE LOCAL LAGUNA SALADA, VALVERDE</t>
  </si>
  <si>
    <t>ALQUILER DE LOCAL ESPERANZA, VALVERDE</t>
  </si>
  <si>
    <t>801315 - Alquiler y arrendamiento de propiedades o edificaciones</t>
  </si>
  <si>
    <t>801315 - Alquiler y arrendamiento de propiedades</t>
  </si>
  <si>
    <t>811415 - Control de Calidad</t>
  </si>
  <si>
    <t>MANTENIMIENTO DE TANQUES DE COMBUSTIBLE</t>
  </si>
  <si>
    <t>801415 - Control de Calidad</t>
  </si>
  <si>
    <t>Publicidad impresa</t>
  </si>
  <si>
    <t>EQUIDAD DE GENERO</t>
  </si>
  <si>
    <t>Cursos básicos de Ingles</t>
  </si>
  <si>
    <t>Maestria en genero y desarrollo</t>
  </si>
  <si>
    <t xml:space="preserve">Montaje tipo bufet </t>
  </si>
  <si>
    <t xml:space="preserve">Capacitacion Internacional en transparencia </t>
  </si>
  <si>
    <t>OAI</t>
  </si>
  <si>
    <t>Vara Pertiga</t>
  </si>
  <si>
    <t>Pinza Amperimetrica</t>
  </si>
  <si>
    <t xml:space="preserve">CALIDAD DEL AGUA </t>
  </si>
  <si>
    <t>Estandar de cloro</t>
  </si>
  <si>
    <t>Estandar de cloruro</t>
  </si>
  <si>
    <t>Estandar de alcalinidad</t>
  </si>
  <si>
    <t>Estandar de dureza</t>
  </si>
  <si>
    <t>Estandar de fluor</t>
  </si>
  <si>
    <t>Formacina</t>
  </si>
  <si>
    <t>Solución estandar conductividad</t>
  </si>
  <si>
    <t>Azul de Bromotimol</t>
  </si>
  <si>
    <t>Estandar para sulfato</t>
  </si>
  <si>
    <t>Inoculo para DBO</t>
  </si>
  <si>
    <t>Filtro de microfibra</t>
  </si>
  <si>
    <t>Caja</t>
  </si>
  <si>
    <t xml:space="preserve">frascos de 125 mL </t>
  </si>
  <si>
    <t xml:space="preserve">frascos de 250 mL </t>
  </si>
  <si>
    <t>7612 - Servicios de Reciclaje</t>
  </si>
  <si>
    <t>Servicio de Reciclaje</t>
  </si>
  <si>
    <t>ALAMBRE DE VINYL 12/2</t>
  </si>
  <si>
    <t>PIES LINEAL</t>
  </si>
  <si>
    <t>TETRAPAK 500ml DE AGUA PURIFICADA (CAJA 12/1)</t>
  </si>
  <si>
    <t>CIGCN</t>
  </si>
  <si>
    <t>RECURSOS HUMANOS/CIGCN</t>
  </si>
  <si>
    <t>EQUIDAD DE GENERO/CIGCN</t>
  </si>
  <si>
    <t xml:space="preserve">BUZONES </t>
  </si>
  <si>
    <t xml:space="preserve">CAMISA LOGO BORDADO DE LA CIGCN MANGAS LARGAS TIPO COLUMBIA </t>
  </si>
  <si>
    <t>ARTICULOS PROMOCIONALES (MOUSE PAD LOGO COMISION DE INTEGRIDAD INAPA)</t>
  </si>
  <si>
    <t>ARTICULOS PROMOCIONALES (LAPICERO CON  COMISION DE INTEGRIDAD INAPA)</t>
  </si>
  <si>
    <t>CODIGO DE INTEGRIDAD Y CUMPLIMIENTO NORMATIVO IMPRESO Y EMPASTADO</t>
  </si>
  <si>
    <t>CODIGO DE CONDUCTA IMPRESO Y EMPASTADO</t>
  </si>
  <si>
    <t>Motor Electrico Vertical 20 hp, 230/460 Volts 3ph</t>
  </si>
  <si>
    <t>Motor Electrico Vertical 30 hp, 230/460 Volts 3ph, 3500 rpm</t>
  </si>
  <si>
    <t>Motor Electrico Vertical 40 hp, 230/460 Volts 3ph</t>
  </si>
  <si>
    <t>Motor Electrico Vertical 100 hp, 460 Volts 3ph</t>
  </si>
  <si>
    <t>Motor Electrico Vertical 125 hp, 460 Volts 3ph</t>
  </si>
  <si>
    <t>Motor Electrico Vertical 150 hp, 460 Volts 3ph, 3500 rpm</t>
  </si>
  <si>
    <t>Motor Electrico Vertical 250 hp, 460 Volts 3ph</t>
  </si>
  <si>
    <t>Motor Electrico Vertical 125 hp, 460 Volts 3ph, 3500 rpm</t>
  </si>
  <si>
    <t>Motor Electrico Vertical 200 hp, 460 Volts 3ph</t>
  </si>
  <si>
    <t>Motor Electrico Vertical 20 hp, 230/460 Volts 3ph, 3500 rpm</t>
  </si>
  <si>
    <t>ELECTROMECANICA (BM)</t>
  </si>
  <si>
    <t>Arancadores suavse 100 hp</t>
  </si>
  <si>
    <t>Arancadores suavse 200 hp</t>
  </si>
  <si>
    <t>Arancadores suavse 250 hp</t>
  </si>
  <si>
    <t>Arancadores suavse 150 hp</t>
  </si>
  <si>
    <t>Arancadores suavse 125 hp</t>
  </si>
  <si>
    <t>Scaner de temperatura</t>
  </si>
  <si>
    <t>Analizador de la Calidad de la energia</t>
  </si>
  <si>
    <t>Medidor de nivel de aislamiento</t>
  </si>
  <si>
    <t>Bomba de Turbina Vertical   325 gpm, 286 pies tdh</t>
  </si>
  <si>
    <t>Bomba de Turbina Vertical   1265 gpm, 375 pies tdh</t>
  </si>
  <si>
    <t>Bomba de Turbina Vertical   800 gpm, 300 pies tdh</t>
  </si>
  <si>
    <t>Bomba de Turbina Vertical   270 gpm, 345 pies tdh</t>
  </si>
  <si>
    <t>Bomba de Turbina Vertical   546 gpm, 752 pies tdh 3500 rpm</t>
  </si>
  <si>
    <t>Bomba de Turbina Vertical   270 gpm, 1000 pies tdh, 3500 rpm</t>
  </si>
  <si>
    <t>Bomba de Turbina Vertical   500 gpm, 635 pies tdh, 3500 rpm</t>
  </si>
  <si>
    <t>Bomba de Turbina Vertical   170 gpm, 370 pies tdh, 3500 rpm</t>
  </si>
  <si>
    <t>Bomba de Turbina Vertical   1100 gpm, 325 pies tdh</t>
  </si>
  <si>
    <t>Bomba de Turbina Vertical   300 gpm, 250 pies tdh</t>
  </si>
  <si>
    <t>Electro Bomba Inatacable 5 hp</t>
  </si>
  <si>
    <t>Electro Bomba Inatacable 20 hp</t>
  </si>
  <si>
    <t>Electro Bomba Inatacable 25 hp</t>
  </si>
  <si>
    <t>Caja de Herramientas</t>
  </si>
  <si>
    <t xml:space="preserve">2510 - Vehiculos de Motor </t>
  </si>
  <si>
    <t>2510 - Vehiculos de motor</t>
  </si>
  <si>
    <t>Camioneta Doble cabina</t>
  </si>
  <si>
    <t>Camioneta  cabina Sencilla</t>
  </si>
  <si>
    <t xml:space="preserve">2610 - </t>
  </si>
  <si>
    <t>Columnas de 6 Pulgs</t>
  </si>
  <si>
    <t>Columnas de 8 Pulgs</t>
  </si>
  <si>
    <t>Columnas de 10 Pulgs</t>
  </si>
  <si>
    <t>INSTALACION DE BANCO DE CAPACITORES</t>
  </si>
  <si>
    <t>COMERCIAL (BM)</t>
  </si>
  <si>
    <t>Laptop Intel</t>
  </si>
  <si>
    <t>LLAVERO CON EL LOGO DE INAPA</t>
  </si>
  <si>
    <t>SILLA SECRETARIAL SIN BRAZO</t>
  </si>
  <si>
    <t>Capacitación Básico de ARCgis (6 personas)</t>
  </si>
  <si>
    <t>MOTOCICLETAS</t>
  </si>
  <si>
    <t xml:space="preserve">CAMIONETA DIESEL DOBLE CABINA AUTOMATICA </t>
  </si>
  <si>
    <t>LLAVE STILSON DE 12</t>
  </si>
  <si>
    <t>LLAVE STILSON DE 16</t>
  </si>
  <si>
    <t>LLAVES COMBINADAS 14"</t>
  </si>
  <si>
    <t>MOCHILA DE CAMPO PARA LLEVAR EQUIPOS VARIOS</t>
  </si>
  <si>
    <t>INVERSOR 2.5K, 24V</t>
  </si>
  <si>
    <t>OPERACIONES (BM)</t>
  </si>
  <si>
    <t>LAPTOP</t>
  </si>
  <si>
    <t>CHECK HORIZONTAL Ø6" PSI 150 PSI</t>
  </si>
  <si>
    <t>CHECK HORIZONTAL Ø6" PSI 300 PSI</t>
  </si>
  <si>
    <t>CHECK HORIZONTAL Ø8" 300 PSI</t>
  </si>
  <si>
    <t>Georadares</t>
  </si>
  <si>
    <t xml:space="preserve">Caudalimetro ultrasónico no intrusivo portátil </t>
  </si>
  <si>
    <t xml:space="preserve">Caudalímetro electromagnético Ø8" </t>
  </si>
  <si>
    <t xml:space="preserve">Caudalímetro electromagnético de  Ø12" </t>
  </si>
  <si>
    <t xml:space="preserve">Caudalímetro electromagnético Ø4" </t>
  </si>
  <si>
    <t xml:space="preserve">Caudalímetro electromagnético Ø3" </t>
  </si>
  <si>
    <t xml:space="preserve">Caudalímetro electromagnético Ø6" </t>
  </si>
  <si>
    <t>Data Logger</t>
  </si>
  <si>
    <t xml:space="preserve">DETECTOR DE FUGAS </t>
  </si>
  <si>
    <t>CORRELADOR ULTRASONICO ACUSTICO</t>
  </si>
  <si>
    <t>TUBERIAS PVC SDR-32.5 Ø4"</t>
  </si>
  <si>
    <t>Martillo de demolición</t>
  </si>
  <si>
    <t>CEMENTO HIDRAULICO</t>
  </si>
  <si>
    <t>CUBETA</t>
  </si>
  <si>
    <t>Malla Electrosoldada (0.15*0.015)</t>
  </si>
  <si>
    <t xml:space="preserve"> Varilla Redonda 3/8" x 20' </t>
  </si>
  <si>
    <t>Arena Lavada</t>
  </si>
  <si>
    <t>ORDEN DE SERVICIO SUSTITUCIÓN REDES COLECTORAS EN TRAMOS COLAPSADOS SISTEMA RESIDUAL DEL MUNICIPIO SAN FERNANDO DE MONTECRISTI</t>
  </si>
  <si>
    <t xml:space="preserve">10170000-Fertilizantes  y  nutrientes  para  plantas  y  herbicidas  </t>
  </si>
  <si>
    <t>Herbicida</t>
  </si>
  <si>
    <t>Gls</t>
  </si>
  <si>
    <t>TRATAMIENTO (BM)</t>
  </si>
  <si>
    <t>GRASA PESADA PARA ALTA TEMPERATURA</t>
  </si>
  <si>
    <t>ACEITE 2 T PARA MOTOCICLETA 1/4</t>
  </si>
  <si>
    <t>MOTOSIERRA 20</t>
  </si>
  <si>
    <t>2510 - Vehículos de motor</t>
  </si>
  <si>
    <t>CAMIONETA DIESEL DOBLE CABINA AUTOMATICA MODELO 2022</t>
  </si>
  <si>
    <t>ALICATE DE PRESION</t>
  </si>
  <si>
    <t>AZADA CON SU PALO</t>
  </si>
  <si>
    <t>LIMA TRIANGULAR</t>
  </si>
  <si>
    <t>ZAPAPICO 5 LBS</t>
  </si>
  <si>
    <t>RASTRILLO METALICO DE JARDIN</t>
  </si>
  <si>
    <t>TIJERAS DE JARDIN</t>
  </si>
  <si>
    <t xml:space="preserve">TIJERA PARA PODAR ARBOLES CON SU VARA </t>
  </si>
  <si>
    <t>COA</t>
  </si>
  <si>
    <t>Fumigadora Tipo Mochila</t>
  </si>
  <si>
    <t xml:space="preserve">CEPILLO DE ACERO CON MANGO </t>
  </si>
  <si>
    <t>CEPILLO DE FIBRA PLASTICA</t>
  </si>
  <si>
    <t>CUBO UNIVERSAL</t>
  </si>
  <si>
    <t>DESTORNILLADOR PLANO</t>
  </si>
  <si>
    <t>DESTORNILLADOR ESTRIA</t>
  </si>
  <si>
    <t>DESTORNILLADOR  # 2X4</t>
  </si>
  <si>
    <t>DESTORNILLADOS # 3X4</t>
  </si>
  <si>
    <t>LLAVE NO. 13</t>
  </si>
  <si>
    <t>LLAVE AJUSTABLE DE 8"</t>
  </si>
  <si>
    <t>LLAVE AJUSTABLE DE 10"</t>
  </si>
  <si>
    <t>LLAVE AJUSTABLE DE 12"</t>
  </si>
  <si>
    <t>LLAVE AJUSTABLE DE 17"</t>
  </si>
  <si>
    <t>LLAVE AJUSTABLE DE 24"</t>
  </si>
  <si>
    <t>LLAVE DE PASO DE 1 PALANCA</t>
  </si>
  <si>
    <t>LLAVIN TIPO PALANCA</t>
  </si>
  <si>
    <t>LLAVE MECANICA DE ESTRIA HASTA 1"</t>
  </si>
  <si>
    <t>LLAVE STILSON DE 8</t>
  </si>
  <si>
    <t>LLAVE STILSON DE 14</t>
  </si>
  <si>
    <t>LLAVE STILSON DE 17</t>
  </si>
  <si>
    <t>LLAVE STILSON DE 36</t>
  </si>
  <si>
    <t>LLAVE AJUSTABLE DE 16"</t>
  </si>
  <si>
    <t>CAJAS TELECOSPICAS DE H.F. PARA VÁLVULAS</t>
  </si>
  <si>
    <t>LLAVE ALLEN</t>
  </si>
  <si>
    <t xml:space="preserve">RASTRILLOS DE HIERRO </t>
  </si>
  <si>
    <t>3117 - Rodamientos, cojinetes ruedas y engranajes</t>
  </si>
  <si>
    <t>RODAMIENTO 6010-ZZ</t>
  </si>
  <si>
    <t>RODAMIENTO 6203-ZZ</t>
  </si>
  <si>
    <t>RODAMIENTO 6204-ZZ</t>
  </si>
  <si>
    <t>RODAMIENTO 6205-ZZ</t>
  </si>
  <si>
    <t>RODAMIENTO 6206-ZZ</t>
  </si>
  <si>
    <t>RODAMIENTO 6207-ZZ</t>
  </si>
  <si>
    <t>RODAMIENTO 6209-ZZ</t>
  </si>
  <si>
    <t>RODAMIENTO 6304-ZZ</t>
  </si>
  <si>
    <t>RODAMIENTO 6308-ZZ</t>
  </si>
  <si>
    <t>3121 - Pinturas y tapa poros y acabados</t>
  </si>
  <si>
    <t xml:space="preserve">PINTURA ACRILICA AZUL TURQUEZA </t>
  </si>
  <si>
    <t>PINTURA AMARILLA POSITIVO</t>
  </si>
  <si>
    <t>312119 - Aplicadores de pintura y accesorios para pintar</t>
  </si>
  <si>
    <t>BROCHAS NO. 2</t>
  </si>
  <si>
    <t>BROCHAS NO. 3</t>
  </si>
  <si>
    <t>ESPATULAS DE METAL</t>
  </si>
  <si>
    <t>ROLO PARA PINTAR</t>
  </si>
  <si>
    <t xml:space="preserve">PORTAROLOS </t>
  </si>
  <si>
    <t xml:space="preserve">MOTAS ANTIGOTAS </t>
  </si>
  <si>
    <t>MINIROLOS</t>
  </si>
  <si>
    <t>BANDEJA DE PINTURA PLASTICA</t>
  </si>
  <si>
    <t>TUBO DE 2” HG</t>
  </si>
  <si>
    <t>LAMPARA PARA POSTE LED</t>
  </si>
  <si>
    <t>BOMBILLO 20W, LUZ BLANCA</t>
  </si>
  <si>
    <t xml:space="preserve">Bombillo LED 12W </t>
  </si>
  <si>
    <t xml:space="preserve">Tubo Led de 48 pulg </t>
  </si>
  <si>
    <t>INTERRUPTORES 220V</t>
  </si>
  <si>
    <t>DIFERENCIAL ELECTRICO DE 3 TONELADAS</t>
  </si>
  <si>
    <t>DISJUNTOR 3EV1041-ALA10</t>
  </si>
  <si>
    <t>EMPAQUETADURAS TEFLONADAS Ø 1/4"</t>
  </si>
  <si>
    <t>Libra</t>
  </si>
  <si>
    <t>CONTACTOR 3RT1045-1A</t>
  </si>
  <si>
    <t>CONTACTORES A26-30-01</t>
  </si>
  <si>
    <t>VÁLVULAS MARIPOSA  Ø4" TIPO WAFER</t>
  </si>
  <si>
    <t>VÁLVULAS MARIPOSA  Ø5" TIPO WAFER</t>
  </si>
  <si>
    <t>VALVULA DE AIRE Ø1/2", INCLUYE DOS NIPLES ROSCADOS DE 1´ Y LLAVE DE PASO</t>
  </si>
  <si>
    <t>YUGO PARA VALVULA DE CILINDRO</t>
  </si>
  <si>
    <t>TUBERIA DE COBRE Ø1/2"</t>
  </si>
  <si>
    <t>ROLLO</t>
  </si>
  <si>
    <t>TUBERIA DE COBRE Ø3/8"</t>
  </si>
  <si>
    <t>MANGUERA FLEXIBLE DE 6 PIES PARA CILINDRO DE CLORO DE 200 LIBRAS</t>
  </si>
  <si>
    <t xml:space="preserve">MANGUERA DE PRESION Ø1 1/2" DE DOBLE REVESTIMIENTO </t>
  </si>
  <si>
    <t>MANGUERA DE 3/8, ETUBING-150, PARA SISTEMA DE CLORACIÓN</t>
  </si>
  <si>
    <t>CODO Ø1 1/2" PVC PRESION</t>
  </si>
  <si>
    <t>CODO 2*90º PVC PRESION</t>
  </si>
  <si>
    <t>CODO 3*90º PVC PRESION</t>
  </si>
  <si>
    <t>BOMBA DE LODO INATASCABLE CON DESCARGA DE  Ø4"</t>
  </si>
  <si>
    <t>BOMBA SUMERGIBLE 2 HP (Kit Completo)</t>
  </si>
  <si>
    <t>BOMBA SUMERGIBLE 3 HP (Kit Completo)</t>
  </si>
  <si>
    <t xml:space="preserve">TURBIDIMETRO </t>
  </si>
  <si>
    <t>PHMETRO DE BOLSILLO</t>
  </si>
  <si>
    <t xml:space="preserve">ESCANER </t>
  </si>
  <si>
    <t>ARCHIVO DE METAL 8 1/2 X 11 4 GAVETAS</t>
  </si>
  <si>
    <t>ARCHIVO METALICO DE 3 GAVETAS</t>
  </si>
  <si>
    <t xml:space="preserve">LENTES DE PROTECCION TIPO GOOGLE </t>
  </si>
  <si>
    <t>GUANTES DE MANGA LARGA PARA JARDINERA</t>
  </si>
  <si>
    <t xml:space="preserve">GUANTE DIELECTRICO </t>
  </si>
  <si>
    <t>MASCARILLAS DESECHABLES, CON AMARRE</t>
  </si>
  <si>
    <t xml:space="preserve">MASCARILLA CON ARNES CARA COMPLETA </t>
  </si>
  <si>
    <t xml:space="preserve">BOTAS DE CUERO PUNTAS DE ACERO </t>
  </si>
  <si>
    <t xml:space="preserve">BOTAS DE GOMA </t>
  </si>
  <si>
    <t xml:space="preserve">CAPAS DE LLUVIA </t>
  </si>
  <si>
    <t>KIT DE EMERGENCIA A. PARA FUGAS EN CILINDRO DE CLORO GAS DE 150 LBS</t>
  </si>
  <si>
    <t>KIT DE EMERGENCIA B. PARA FUGAS EN CILINDRO DE CLORO GAS DE 1 TONELADA</t>
  </si>
  <si>
    <t>ZAFACONES</t>
  </si>
  <si>
    <t>ZAFACONES DE 5 GLS</t>
  </si>
  <si>
    <t>ESCRITORIO STANDARD</t>
  </si>
  <si>
    <t>DISJUNTOR MONOPOLAR MOD 5SX1-1 2AC</t>
  </si>
  <si>
    <t>DISJUNTOR MOD: 3RV1031-4FA10 SIEMEMS</t>
  </si>
  <si>
    <t>DISJUNTOR MODELO: 5SX1-1-2A CIRCUIT SIEMES</t>
  </si>
  <si>
    <t>BREAKER DE RIEL CAMSCO 3 P 6KA 400 V MODELO: C45N C63</t>
  </si>
  <si>
    <t>DISJUNTOR S290 3P C MODELO: ABB S293-C80</t>
  </si>
  <si>
    <t>INTERRUPTOR BIPOLAR 16A, 2P/4.5KA/C MODELO: G42C16</t>
  </si>
  <si>
    <t>DISJUNTOR MODELO: 3RV1031-4BA10 SIEMENS</t>
  </si>
  <si>
    <t>SIEMENS CONTACTOR AUXILIAR TAM S00 3NA-1NC B-220V MODELO: 3RH1131-1AN10</t>
  </si>
  <si>
    <t>CONTACTOR MODELO: LC1D25 TELEMECANIQUE</t>
  </si>
  <si>
    <t>TOMACORRIENTE DE 220V</t>
  </si>
  <si>
    <t>1235 - Compuestos y Mezclas</t>
  </si>
  <si>
    <t>SILICON PARA JUNTAS ALTO RENDIMIENTO RTV</t>
  </si>
  <si>
    <t>ELECTROVALVULAS V5231-08M (CON SILENCIADOR DE AIRE)</t>
  </si>
  <si>
    <t>ELECTROVALVULAS MFH-5-1/4 b (CON SILENCIADOR DE AIRE)</t>
  </si>
  <si>
    <t>VÁLVULAS MARIPOSA  Ø4" TIPO WAFER CON PALANCA</t>
  </si>
  <si>
    <t>VÁLVULAS MARIPOSA  Ø5" TIPO WAFER (ACTUADOR NEUMATICO)</t>
  </si>
  <si>
    <t>VÁLVULAS MARIPOSA  Ø5" TIPO WAFER CON PALANCA</t>
  </si>
  <si>
    <t>VÁLVULAS MARIPOSA Ø6" TIPO WAFER CON PALANCA</t>
  </si>
  <si>
    <t>VALVULA MARIPOSA 24" TIPO WAFFER P/ACTUADOR NEUMATICO</t>
  </si>
  <si>
    <t>VÁLVULAS MARIPOSA Ø10" TIPO WAFER (ACTUADOR NEUMATICO)</t>
  </si>
  <si>
    <t>VÁLVULAS MARIPOSA Ø2" TIPO WAFFER (ACTUADOR NEUMATICO)</t>
  </si>
  <si>
    <t>LLAVE DE BOLA HG Ø1"</t>
  </si>
  <si>
    <t>LLAVE DE BOLA HG Ø2"</t>
  </si>
  <si>
    <t>1111 - Tierra y Piedra</t>
  </si>
  <si>
    <t>ARENA PARA FILTROS RAPIDO (0.9-1.0 mm)</t>
  </si>
  <si>
    <t>AMPERIMETRO</t>
  </si>
  <si>
    <t>CALIBRADOR ELECTRONICO DIGITAL</t>
  </si>
  <si>
    <t>GABINETE DE HERRAMIENTAS</t>
  </si>
  <si>
    <t>4111 - Equipo de laboratorio y científico</t>
  </si>
  <si>
    <t xml:space="preserve">Incubadora Ambiente </t>
  </si>
  <si>
    <t>CALIDAD DEL AGUA (BM)</t>
  </si>
  <si>
    <t xml:space="preserve">Hot Plate - stirrer </t>
  </si>
  <si>
    <t xml:space="preserve"> COMPARADOR DIGITAL DE CLORO RESIDUAL LIBRE</t>
  </si>
  <si>
    <t>GUANTES DE NITRILO  (CAJA DE 100UDS)</t>
  </si>
  <si>
    <t>MASCARILLA TIPO CIRUGÍA DE 3 CAPAS</t>
  </si>
  <si>
    <t>BATA BLANCA DE LABORATORIO</t>
  </si>
  <si>
    <t>PAPEL TOALLA</t>
  </si>
  <si>
    <t>4110 - Equipo de Laboratorio y cientifico</t>
  </si>
  <si>
    <t>Termómetro digital</t>
  </si>
  <si>
    <t>Cabina BSC</t>
  </si>
  <si>
    <t>Campana de extracción de gases</t>
  </si>
  <si>
    <t>Balanza analítico 2000g</t>
  </si>
  <si>
    <t xml:space="preserve">Frasco lavador </t>
  </si>
  <si>
    <t>Nevera de DBO5</t>
  </si>
  <si>
    <t xml:space="preserve">Esterilizador de asas </t>
  </si>
  <si>
    <t>Data logger de verificación</t>
  </si>
  <si>
    <t>Equipo Multiparámetros de mesa</t>
  </si>
  <si>
    <t>Turbidímetro de mesa</t>
  </si>
  <si>
    <t>Juego de pesas</t>
  </si>
  <si>
    <t>Solución estándar conductividad</t>
  </si>
  <si>
    <t>Capsula de porcelana</t>
  </si>
  <si>
    <t>CINTA INDICADORA AUTCLAVE</t>
  </si>
  <si>
    <t>Pipeta monocanal 1 mL</t>
  </si>
  <si>
    <t>Pipeta monocanal 10 mL</t>
  </si>
  <si>
    <t>GRADILLAS DE POPIPROPILENO DE 120 PLAZAS  </t>
  </si>
  <si>
    <t>Neveritas palsticas</t>
  </si>
  <si>
    <t>Termo plastico</t>
  </si>
  <si>
    <t xml:space="preserve">Frascos de 125 mL </t>
  </si>
  <si>
    <t>Frasco Ambar 125 mL</t>
  </si>
  <si>
    <t xml:space="preserve">Frascos de 250 mL </t>
  </si>
  <si>
    <t>2510 - Vehiculos de Motor</t>
  </si>
  <si>
    <t>CAMIONETA DOBLE CABINA</t>
  </si>
  <si>
    <t>CAMIONETA DE REFRIGERACION</t>
  </si>
  <si>
    <t>1411 - Productos de Papel</t>
  </si>
  <si>
    <t>Métodos estándar, edición 24</t>
  </si>
  <si>
    <t xml:space="preserve">Nevera </t>
  </si>
  <si>
    <t>42152200-Equipo y suministros dentales de laboratorio y de esterilización</t>
  </si>
  <si>
    <t xml:space="preserve">Mechero Bunsen </t>
  </si>
  <si>
    <t>2610 - Fuentes de Energia</t>
  </si>
  <si>
    <t xml:space="preserve">Licenciamiento Software Fieldwire </t>
  </si>
  <si>
    <t>HIPOCLORITO DE CALCIO GRANULADO, EN KGS</t>
  </si>
  <si>
    <t>LLAVE 3/4</t>
  </si>
  <si>
    <t>CLORADORES COMPLETO PARA LOS ACUEDUCTOS  0-2000  POR SOLUCIÓN</t>
  </si>
  <si>
    <t>50202301 - Agua</t>
  </si>
  <si>
    <t>50201711 - Té Instantaneo</t>
  </si>
  <si>
    <t>50101634 - Fruta Fresca</t>
  </si>
  <si>
    <t>50202306 - Refrescos</t>
  </si>
  <si>
    <t xml:space="preserve">MACHETE </t>
  </si>
  <si>
    <t>24112401 - Cofres, cajas o armarios para herramientas</t>
  </si>
  <si>
    <t>40142324 - Cajas de conexiones de Tuberias</t>
  </si>
  <si>
    <t>40142324 - Cajas de Conexiones de Tuberias</t>
  </si>
  <si>
    <t>40141702 - Grifos</t>
  </si>
  <si>
    <t>40141743 - Puntas o capas de boquillas</t>
  </si>
  <si>
    <t>40141743 - Puntas o Capas de Boquilla</t>
  </si>
  <si>
    <t>41112501 - Flujómetros</t>
  </si>
  <si>
    <t>53121603 - Morrales</t>
  </si>
  <si>
    <t>12352104 - Alcoholes o sus sustitutos</t>
  </si>
  <si>
    <t>40161518 - Filtros de Microfibra</t>
  </si>
  <si>
    <t>14121703 - Hojas de Papel de aluminio laminado</t>
  </si>
  <si>
    <t>42141502 - Palitos (copitos) con punta de fibra</t>
  </si>
  <si>
    <t>41104102 - Lancetas</t>
  </si>
  <si>
    <t>42181501 - Depresores de lenga o baja lenguas</t>
  </si>
  <si>
    <t>14121601 - Papel Crepé sin blanquear</t>
  </si>
  <si>
    <t>51102709 - Peróxido de Hidrógeno antiséptico</t>
  </si>
  <si>
    <t>4227 - Productos de resucitación, anestesia y respiratorio</t>
  </si>
  <si>
    <t>4218 - Productos de examen y control del paciente</t>
  </si>
  <si>
    <t>5212 - Ropa de Cama, Mantelerias, paños de cocina y toallas</t>
  </si>
  <si>
    <t>1115 - Fibra, hilos e hilados</t>
  </si>
  <si>
    <t xml:space="preserve">ESPUMA LIMPIADORA  </t>
  </si>
  <si>
    <t>31201514 - Cinta de Sellado de Hilo politetraflouretileno</t>
  </si>
  <si>
    <t>AMPLIACIÓN ACUEDUCTO MÚLTIPLE COMENDADOR-EL LLANO-GUANITO, PROVINCIA ELÍAS PIÑA  (SNIP 16774)</t>
  </si>
  <si>
    <t>AMPLIACIÓN ACUEDUCTO MÚLTIPLE BAITOA- TAVERA, PROVINCIAS SANTIAGO-LA VEGA (SNIP 16761)</t>
  </si>
  <si>
    <t>AMPLIACIÓN ACUEDUCTO SAN JOSE DE LAS MATAS (SAJOMA), PROVINCIA SANTIAGO (SNIP 16756)</t>
  </si>
  <si>
    <t>AMPLIACIÓN ACUEDUCTO MÚLTIPLE SABANA IGLESIA, PROVINCIA SANTIAGO (SNIP 16763)</t>
  </si>
  <si>
    <t>CONSTRUCCIÓN ALCANTARILLADO SANITARIO EL CORBANO, MUNICIPIO SAN JUAN DE LA MAGUANA, PROVINCIA SAN JUAN (SNIP 16764)</t>
  </si>
  <si>
    <t>AMPLIACIÓN DE REDES DE DISTRIBUCIÓN DEL ACUEDUCTO HACIA LA ZONA SUR DEL MUNICIPIO SAN PEDRO DE MACORÍS. (SNIP 15091)</t>
  </si>
  <si>
    <t>CONSTRUCCIÓN ALCANTARILLADO PLUVIAL VILLA MARIA MUNICIPIO SANTIAGO DE LOS CABALLEROS, PROVINCIA SANTIAGO  (SNIP 16747)</t>
  </si>
  <si>
    <t>AMPLIACIÓN ACUEDUCTO MULTIPLE PERAVIA, EXTENSION A VILLA GUERA, PROVINCIA PERAVIA (SNIP 16074)</t>
  </si>
  <si>
    <t>CONSTRUCCIÓN ACUEDUCTO JICOME, PROVINCIA VALVERDE (SNIP 16650)</t>
  </si>
  <si>
    <t>Renovación Certificado Digital</t>
  </si>
  <si>
    <t>Licencia Jira Standard</t>
  </si>
  <si>
    <t>Licenciamiento para control de acceso de puertas</t>
  </si>
  <si>
    <t>Licencia para Software Crystal Reports</t>
  </si>
  <si>
    <t>10161700 - Flores Cortadas</t>
  </si>
  <si>
    <t>Ofrenda Floral</t>
  </si>
  <si>
    <t>COMUNICACIONES</t>
  </si>
  <si>
    <t>INGENIERIA</t>
  </si>
  <si>
    <t>Retro Pala  4x4</t>
  </si>
  <si>
    <t>Grua 10 Tonelas</t>
  </si>
  <si>
    <t>Cabezote (Patana)</t>
  </si>
  <si>
    <t>Lowboy Cuello de Ganzo</t>
  </si>
  <si>
    <t xml:space="preserve">FOLDERS 8 1/2 X 11 AMARILLO </t>
  </si>
  <si>
    <t>FOLDERS 8 1/2 X 13 AMARILLO</t>
  </si>
  <si>
    <t>BOLIGRAFOS AZULES</t>
  </si>
  <si>
    <t xml:space="preserve">BOLIGRAFOS NEGROS </t>
  </si>
  <si>
    <t>BOLIGRAFOS ROJOS</t>
  </si>
  <si>
    <t xml:space="preserve">LAPIZ CARBON HB= 2 </t>
  </si>
  <si>
    <t xml:space="preserve">GRAPADORAS DE METAL </t>
  </si>
  <si>
    <t>GRAPADORAS DE METAL  GRANDE</t>
  </si>
  <si>
    <t xml:space="preserve">CLIPS DE BILLETEROS GRANDES </t>
  </si>
  <si>
    <t>CLIPS DE BILLETEROS MEDIANOS DE 1 PULG</t>
  </si>
  <si>
    <t>CORRECTOR LIQUIDO</t>
  </si>
  <si>
    <t>ALQUILER DE LOCAL RIO SAN JUAN, MARIA TRINIDAD SANCHEZ</t>
  </si>
  <si>
    <t>ALQUILER DE LOCAL VILLA ALTAGRACIA, SAN CRISTOBAL</t>
  </si>
  <si>
    <t>ADMINISTRATIVO (BM)</t>
  </si>
  <si>
    <r>
      <rPr>
        <strike/>
        <sz val="12"/>
        <color theme="1"/>
        <rFont val="Arial Narrow"/>
        <family val="2"/>
      </rPr>
      <t>PROGRAMA DE MODERNIZACION DEL SECTOR APS</t>
    </r>
    <r>
      <rPr>
        <sz val="12"/>
        <color theme="1"/>
        <rFont val="Arial Narrow"/>
        <family val="2"/>
      </rPr>
      <t xml:space="preserve"> CONSTRUCCIÓN ACUEDUCTO  JICOME, PROVINCIA VALVERDE (SNIP 16650)</t>
    </r>
  </si>
  <si>
    <t>INGENIERIA (BM)</t>
  </si>
  <si>
    <t>ESCANER</t>
  </si>
  <si>
    <t>COMPUTADORA COMPLETA</t>
  </si>
  <si>
    <t>Laptop ARM</t>
  </si>
  <si>
    <t>IMPRESORA ALTO VOLUMEN</t>
  </si>
  <si>
    <t>IMPRESORA TERMICA PARA ETIQUETAS DE SERIE</t>
  </si>
  <si>
    <t>IMPRESORA MEDIO VOLUMEN</t>
  </si>
  <si>
    <t>IMPRESORA TINTA CONTINUA</t>
  </si>
  <si>
    <t>IMPRESORA LASER</t>
  </si>
  <si>
    <t>BOCINA BLUETOOTH PARA CONFERENCIA</t>
  </si>
  <si>
    <t>TARJETA CAPTURADORA HDMI</t>
  </si>
  <si>
    <t>ROUTER 5G MOVIL</t>
  </si>
  <si>
    <t>GPS NAVEGADORES</t>
  </si>
  <si>
    <t>TABLETS ARM</t>
  </si>
  <si>
    <t>TIC (BM)</t>
  </si>
  <si>
    <t xml:space="preserve">Recarga electronica del Sitema de pago de peajes (Paso Rapido) </t>
  </si>
  <si>
    <t>Licenciamiento Software Fieldwire</t>
  </si>
  <si>
    <t>Adquisición de Certificado Digital</t>
  </si>
  <si>
    <t>LICENCIA JIRA STANDARD</t>
  </si>
  <si>
    <t>Licencias para Acceso de puertas</t>
  </si>
  <si>
    <t>Licencias para Servicio de Correo y Cloud</t>
  </si>
  <si>
    <t>REVIT</t>
  </si>
  <si>
    <t>Renovación Licenciamiento para VXRail</t>
  </si>
  <si>
    <t>SAFE</t>
  </si>
  <si>
    <t>Licencia DBeaver Pro Yearly</t>
  </si>
  <si>
    <t>Software para Acceso Remoto a PC a Nivel Nacional</t>
  </si>
  <si>
    <t>Servicios de Configuración Módulo Comercial en Odoo</t>
  </si>
  <si>
    <t>8014 - Comercializacion y Distribución</t>
  </si>
  <si>
    <t>ASESORIA PARA LA ELABORACION DE PLAN MAESTRO DE GESTION E INVERCION DE AGUA POTABLE Y SANEAMIENTO DE REPUBLICA DOMINICANA</t>
  </si>
  <si>
    <t>EVENTOS GENERALES Y FESTIVIDADES (Actividad de San Valentin)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</si>
</sst>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RD$&quot;#,##0.00"/>
    <numFmt numFmtId="166" formatCode="[$RD$-1C0A]#,##0.00"/>
  </numFmts>
  <fonts count="3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name val="Arial Narrow"/>
      <family val="2"/>
    </font>
    <font>
      <b/>
      <sz val="12"/>
      <color rgb="FFFF0000"/>
      <name val="Arial Narrow"/>
      <family val="2"/>
    </font>
    <font>
      <sz val="12"/>
      <name val="Arial Narrow"/>
      <family val="2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b/>
      <i/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2060"/>
      <name val="Arial Narrow"/>
      <family val="2"/>
    </font>
    <font>
      <sz val="12"/>
      <color rgb="FFFF0000"/>
      <name val="Arial Narrow"/>
      <family val="2"/>
    </font>
    <font>
      <sz val="12"/>
      <color theme="0" tint="-0.34998626667073579"/>
      <name val="Arial Narrow"/>
      <family val="2"/>
    </font>
    <font>
      <sz val="11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trike/>
      <sz val="12"/>
      <color theme="1"/>
      <name val="Arial Narrow"/>
      <family val="2"/>
    </font>
    <font>
      <sz val="12"/>
      <name val="Arial Narrow"/>
      <family val="2"/>
    </font>
  </fonts>
  <fills count="21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F4B083"/>
        <bgColor rgb="FFF4B083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/>
      </patternFill>
    </fill>
    <fill>
      <patternFill patternType="solid">
        <fgColor theme="4"/>
        <bgColor rgb="FFF4B083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theme="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rgb="FFF4B083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15" fillId="0" borderId="0" applyFont="0" applyFill="0" applyBorder="0" applyAlignment="0" applyProtection="0"/>
    <xf numFmtId="0" fontId="7" fillId="0" borderId="4"/>
    <xf numFmtId="43" fontId="7" fillId="0" borderId="4" applyFont="0" applyFill="0" applyBorder="0" applyAlignment="0" applyProtection="0"/>
    <xf numFmtId="0" fontId="4" fillId="0" borderId="4"/>
    <xf numFmtId="0" fontId="29" fillId="0" borderId="4"/>
    <xf numFmtId="0" fontId="3" fillId="0" borderId="4"/>
    <xf numFmtId="0" fontId="3" fillId="0" borderId="4"/>
    <xf numFmtId="9" fontId="3" fillId="0" borderId="4" applyFont="0" applyFill="0" applyBorder="0" applyAlignment="0" applyProtection="0"/>
    <xf numFmtId="44" fontId="3" fillId="0" borderId="4" applyFont="0" applyFill="0" applyBorder="0" applyAlignment="0" applyProtection="0"/>
    <xf numFmtId="0" fontId="29" fillId="0" borderId="4"/>
    <xf numFmtId="0" fontId="29" fillId="0" borderId="4"/>
    <xf numFmtId="0" fontId="29" fillId="0" borderId="4"/>
    <xf numFmtId="0" fontId="29" fillId="0" borderId="4"/>
    <xf numFmtId="0" fontId="29" fillId="0" borderId="4"/>
    <xf numFmtId="0" fontId="29" fillId="0" borderId="4"/>
    <xf numFmtId="0" fontId="29" fillId="0" borderId="4"/>
    <xf numFmtId="0" fontId="2" fillId="0" borderId="4"/>
    <xf numFmtId="44" fontId="2" fillId="0" borderId="4" applyFont="0" applyFill="0" applyBorder="0" applyAlignment="0" applyProtection="0"/>
  </cellStyleXfs>
  <cellXfs count="392">
    <xf numFmtId="0" fontId="0" fillId="0" borderId="0" xfId="0" applyFont="1" applyAlignment="1"/>
    <xf numFmtId="0" fontId="11" fillId="0" borderId="0" xfId="0" applyFont="1" applyAlignment="1">
      <alignment wrapText="1"/>
    </xf>
    <xf numFmtId="0" fontId="11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43" fontId="12" fillId="0" borderId="0" xfId="0" applyNumberFormat="1" applyFont="1" applyAlignment="1">
      <alignment vertical="center" wrapText="1"/>
    </xf>
    <xf numFmtId="14" fontId="12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5" fillId="0" borderId="0" xfId="0" applyFont="1"/>
    <xf numFmtId="0" fontId="13" fillId="5" borderId="4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textRotation="90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166" fontId="13" fillId="0" borderId="0" xfId="0" applyNumberFormat="1" applyFont="1" applyAlignment="1">
      <alignment vertical="center" wrapText="1"/>
    </xf>
    <xf numFmtId="165" fontId="13" fillId="6" borderId="4" xfId="0" applyNumberFormat="1" applyFont="1" applyFill="1" applyBorder="1" applyAlignment="1">
      <alignment vertical="center" wrapText="1"/>
    </xf>
    <xf numFmtId="165" fontId="12" fillId="6" borderId="4" xfId="0" applyNumberFormat="1" applyFont="1" applyFill="1" applyBorder="1" applyAlignment="1">
      <alignment vertical="center" wrapText="1"/>
    </xf>
    <xf numFmtId="164" fontId="12" fillId="6" borderId="4" xfId="0" applyNumberFormat="1" applyFont="1" applyFill="1" applyBorder="1" applyAlignment="1">
      <alignment vertical="center" wrapText="1"/>
    </xf>
    <xf numFmtId="166" fontId="12" fillId="6" borderId="4" xfId="0" applyNumberFormat="1" applyFont="1" applyFill="1" applyBorder="1" applyAlignment="1">
      <alignment vertical="center" wrapText="1"/>
    </xf>
    <xf numFmtId="166" fontId="13" fillId="6" borderId="4" xfId="0" applyNumberFormat="1" applyFont="1" applyFill="1" applyBorder="1" applyAlignment="1">
      <alignment vertical="center" wrapText="1"/>
    </xf>
    <xf numFmtId="165" fontId="12" fillId="0" borderId="0" xfId="0" applyNumberFormat="1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1" fillId="0" borderId="0" xfId="0" applyFont="1"/>
    <xf numFmtId="0" fontId="12" fillId="0" borderId="0" xfId="0" applyFont="1" applyAlignment="1">
      <alignment vertical="center" wrapText="1"/>
    </xf>
    <xf numFmtId="166" fontId="12" fillId="0" borderId="0" xfId="0" applyNumberFormat="1" applyFont="1" applyAlignment="1">
      <alignment vertical="center" wrapText="1"/>
    </xf>
    <xf numFmtId="164" fontId="12" fillId="0" borderId="0" xfId="0" applyNumberFormat="1" applyFont="1" applyAlignment="1">
      <alignment vertical="center" wrapText="1"/>
    </xf>
    <xf numFmtId="164" fontId="12" fillId="0" borderId="0" xfId="0" applyNumberFormat="1" applyFont="1" applyFill="1" applyAlignment="1">
      <alignment vertical="center" wrapText="1"/>
    </xf>
    <xf numFmtId="0" fontId="0" fillId="0" borderId="0" xfId="0" applyFont="1" applyFill="1" applyAlignment="1"/>
    <xf numFmtId="0" fontId="11" fillId="0" borderId="0" xfId="0" applyFont="1" applyFill="1"/>
    <xf numFmtId="0" fontId="10" fillId="4" borderId="8" xfId="0" applyFont="1" applyFill="1" applyBorder="1" applyAlignment="1">
      <alignment horizontal="center" wrapText="1"/>
    </xf>
    <xf numFmtId="43" fontId="10" fillId="4" borderId="8" xfId="0" applyNumberFormat="1" applyFont="1" applyFill="1" applyBorder="1" applyAlignment="1">
      <alignment vertical="center" wrapText="1"/>
    </xf>
    <xf numFmtId="0" fontId="0" fillId="0" borderId="4" xfId="0" applyFont="1" applyBorder="1" applyAlignment="1"/>
    <xf numFmtId="0" fontId="11" fillId="0" borderId="4" xfId="0" applyFont="1" applyBorder="1" applyAlignment="1">
      <alignment wrapText="1"/>
    </xf>
    <xf numFmtId="43" fontId="11" fillId="0" borderId="4" xfId="0" applyNumberFormat="1" applyFont="1" applyBorder="1"/>
    <xf numFmtId="0" fontId="10" fillId="2" borderId="8" xfId="0" applyFont="1" applyFill="1" applyBorder="1" applyAlignment="1">
      <alignment horizontal="center" vertical="center" wrapText="1"/>
    </xf>
    <xf numFmtId="43" fontId="10" fillId="2" borderId="8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wrapText="1"/>
    </xf>
    <xf numFmtId="43" fontId="11" fillId="0" borderId="8" xfId="0" applyNumberFormat="1" applyFont="1" applyFill="1" applyBorder="1" applyAlignment="1">
      <alignment vertical="center" wrapText="1"/>
    </xf>
    <xf numFmtId="0" fontId="11" fillId="0" borderId="8" xfId="0" applyFont="1" applyBorder="1" applyAlignment="1">
      <alignment horizontal="center" vertical="center"/>
    </xf>
    <xf numFmtId="0" fontId="11" fillId="3" borderId="8" xfId="0" applyFont="1" applyFill="1" applyBorder="1" applyAlignment="1">
      <alignment wrapText="1"/>
    </xf>
    <xf numFmtId="43" fontId="11" fillId="3" borderId="8" xfId="0" applyNumberFormat="1" applyFont="1" applyFill="1" applyBorder="1" applyAlignment="1">
      <alignment vertical="center" wrapText="1"/>
    </xf>
    <xf numFmtId="0" fontId="11" fillId="0" borderId="8" xfId="0" applyFont="1" applyBorder="1" applyAlignment="1">
      <alignment wrapText="1"/>
    </xf>
    <xf numFmtId="43" fontId="11" fillId="0" borderId="8" xfId="0" applyNumberFormat="1" applyFont="1" applyBorder="1" applyAlignment="1">
      <alignment vertical="center" wrapText="1"/>
    </xf>
    <xf numFmtId="0" fontId="11" fillId="0" borderId="8" xfId="0" applyFont="1" applyBorder="1"/>
    <xf numFmtId="0" fontId="11" fillId="4" borderId="8" xfId="0" applyFont="1" applyFill="1" applyBorder="1" applyAlignment="1">
      <alignment horizontal="center" vertical="center"/>
    </xf>
    <xf numFmtId="0" fontId="0" fillId="0" borderId="0" xfId="0" applyFont="1" applyAlignment="1"/>
    <xf numFmtId="43" fontId="0" fillId="0" borderId="0" xfId="1" applyFont="1" applyAlignment="1"/>
    <xf numFmtId="43" fontId="0" fillId="0" borderId="0" xfId="0" applyNumberFormat="1" applyFont="1" applyAlignment="1"/>
    <xf numFmtId="0" fontId="17" fillId="3" borderId="8" xfId="0" applyFont="1" applyFill="1" applyBorder="1" applyAlignment="1">
      <alignment wrapText="1"/>
    </xf>
    <xf numFmtId="0" fontId="12" fillId="0" borderId="0" xfId="0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165" fontId="12" fillId="0" borderId="0" xfId="0" applyNumberFormat="1" applyFont="1" applyFill="1" applyAlignment="1">
      <alignment vertical="center" wrapText="1"/>
    </xf>
    <xf numFmtId="166" fontId="12" fillId="0" borderId="0" xfId="0" applyNumberFormat="1" applyFont="1" applyFill="1" applyAlignment="1">
      <alignment vertical="center" wrapText="1"/>
    </xf>
    <xf numFmtId="166" fontId="13" fillId="0" borderId="0" xfId="0" applyNumberFormat="1" applyFont="1" applyFill="1" applyAlignment="1">
      <alignment vertical="center" wrapText="1"/>
    </xf>
    <xf numFmtId="0" fontId="11" fillId="0" borderId="4" xfId="0" applyFont="1" applyBorder="1" applyAlignment="1">
      <alignment horizontal="right"/>
    </xf>
    <xf numFmtId="0" fontId="0" fillId="0" borderId="0" xfId="0" applyFont="1" applyAlignment="1"/>
    <xf numFmtId="0" fontId="12" fillId="0" borderId="0" xfId="0" applyFont="1" applyAlignment="1">
      <alignment horizontal="center" vertical="center" wrapText="1"/>
    </xf>
    <xf numFmtId="0" fontId="20" fillId="0" borderId="0" xfId="0" applyFont="1" applyFill="1" applyAlignment="1">
      <alignment vertical="center" wrapText="1"/>
    </xf>
    <xf numFmtId="0" fontId="20" fillId="0" borderId="0" xfId="0" applyFont="1" applyFill="1" applyAlignment="1">
      <alignment horizontal="center" vertical="center" wrapText="1"/>
    </xf>
    <xf numFmtId="165" fontId="20" fillId="0" borderId="0" xfId="0" applyNumberFormat="1" applyFont="1" applyFill="1" applyAlignment="1">
      <alignment vertical="center" wrapText="1"/>
    </xf>
    <xf numFmtId="166" fontId="20" fillId="0" borderId="0" xfId="0" applyNumberFormat="1" applyFont="1" applyFill="1" applyAlignment="1">
      <alignment vertical="center" wrapText="1"/>
    </xf>
    <xf numFmtId="166" fontId="18" fillId="0" borderId="0" xfId="0" applyNumberFormat="1" applyFont="1" applyFill="1" applyAlignment="1">
      <alignment vertical="center" wrapText="1"/>
    </xf>
    <xf numFmtId="0" fontId="21" fillId="0" borderId="0" xfId="0" applyFont="1" applyFill="1" applyAlignment="1"/>
    <xf numFmtId="0" fontId="18" fillId="5" borderId="4" xfId="0" applyFont="1" applyFill="1" applyBorder="1" applyAlignment="1">
      <alignment horizontal="center" vertical="center" wrapText="1"/>
    </xf>
    <xf numFmtId="165" fontId="20" fillId="0" borderId="0" xfId="0" applyNumberFormat="1" applyFont="1" applyAlignment="1">
      <alignment vertical="center" wrapText="1"/>
    </xf>
    <xf numFmtId="0" fontId="20" fillId="6" borderId="4" xfId="0" applyFont="1" applyFill="1" applyBorder="1" applyAlignment="1">
      <alignment horizontal="center" vertical="center" wrapText="1"/>
    </xf>
    <xf numFmtId="165" fontId="20" fillId="6" borderId="4" xfId="0" applyNumberFormat="1" applyFont="1" applyFill="1" applyBorder="1" applyAlignment="1">
      <alignment vertical="center" wrapText="1"/>
    </xf>
    <xf numFmtId="0" fontId="20" fillId="0" borderId="0" xfId="0" applyFont="1" applyAlignment="1">
      <alignment vertical="center" wrapText="1"/>
    </xf>
    <xf numFmtId="0" fontId="0" fillId="0" borderId="0" xfId="0" applyFont="1" applyAlignment="1"/>
    <xf numFmtId="0" fontId="0" fillId="0" borderId="0" xfId="0" applyFont="1" applyAlignment="1"/>
    <xf numFmtId="165" fontId="18" fillId="6" borderId="4" xfId="0" applyNumberFormat="1" applyFont="1" applyFill="1" applyBorder="1" applyAlignment="1">
      <alignment vertical="center" wrapText="1"/>
    </xf>
    <xf numFmtId="0" fontId="12" fillId="0" borderId="4" xfId="0" applyFont="1" applyFill="1" applyBorder="1" applyAlignment="1">
      <alignment vertical="center" wrapText="1"/>
    </xf>
    <xf numFmtId="164" fontId="12" fillId="0" borderId="0" xfId="0" applyNumberFormat="1" applyFont="1" applyAlignment="1">
      <alignment horizontal="center" vertical="center" wrapText="1"/>
    </xf>
    <xf numFmtId="0" fontId="8" fillId="0" borderId="8" xfId="0" applyFont="1" applyBorder="1" applyAlignment="1"/>
    <xf numFmtId="0" fontId="0" fillId="0" borderId="0" xfId="0" applyFont="1" applyAlignment="1"/>
    <xf numFmtId="0" fontId="23" fillId="0" borderId="0" xfId="0" applyFont="1" applyAlignment="1">
      <alignment horizontal="center" vertical="center"/>
    </xf>
    <xf numFmtId="0" fontId="20" fillId="7" borderId="0" xfId="0" applyFont="1" applyFill="1" applyAlignment="1">
      <alignment vertical="center" wrapText="1"/>
    </xf>
    <xf numFmtId="0" fontId="21" fillId="7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165" fontId="18" fillId="8" borderId="0" xfId="0" applyNumberFormat="1" applyFont="1" applyFill="1" applyAlignment="1">
      <alignment vertical="center" wrapText="1"/>
    </xf>
    <xf numFmtId="0" fontId="20" fillId="8" borderId="0" xfId="0" applyFont="1" applyFill="1" applyAlignment="1">
      <alignment vertical="center" wrapText="1"/>
    </xf>
    <xf numFmtId="165" fontId="20" fillId="0" borderId="0" xfId="0" applyNumberFormat="1" applyFont="1" applyAlignment="1">
      <alignment wrapText="1"/>
    </xf>
    <xf numFmtId="0" fontId="18" fillId="8" borderId="0" xfId="0" applyFont="1" applyFill="1" applyAlignment="1">
      <alignment vertical="center" wrapText="1"/>
    </xf>
    <xf numFmtId="164" fontId="20" fillId="0" borderId="0" xfId="1" applyNumberFormat="1" applyFont="1" applyFill="1" applyAlignment="1">
      <alignment horizontal="center" vertical="center" wrapText="1"/>
    </xf>
    <xf numFmtId="164" fontId="20" fillId="0" borderId="0" xfId="1" applyNumberFormat="1" applyFont="1" applyAlignment="1">
      <alignment horizontal="center" vertical="center" wrapText="1"/>
    </xf>
    <xf numFmtId="0" fontId="20" fillId="0" borderId="4" xfId="0" applyFont="1" applyFill="1" applyBorder="1" applyAlignment="1">
      <alignment vertical="center" wrapText="1"/>
    </xf>
    <xf numFmtId="0" fontId="20" fillId="9" borderId="0" xfId="0" applyFont="1" applyFill="1" applyAlignment="1">
      <alignment vertical="center" wrapText="1"/>
    </xf>
    <xf numFmtId="165" fontId="20" fillId="9" borderId="0" xfId="0" applyNumberFormat="1" applyFont="1" applyFill="1" applyAlignment="1">
      <alignment vertical="center" wrapText="1"/>
    </xf>
    <xf numFmtId="0" fontId="12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center" vertical="center" wrapText="1"/>
    </xf>
    <xf numFmtId="0" fontId="0" fillId="9" borderId="0" xfId="0" applyFont="1" applyFill="1" applyAlignment="1"/>
    <xf numFmtId="166" fontId="12" fillId="9" borderId="0" xfId="0" applyNumberFormat="1" applyFont="1" applyFill="1" applyAlignment="1">
      <alignment vertical="center" wrapText="1"/>
    </xf>
    <xf numFmtId="166" fontId="13" fillId="9" borderId="0" xfId="0" applyNumberFormat="1" applyFont="1" applyFill="1" applyAlignment="1">
      <alignment vertical="center" wrapText="1"/>
    </xf>
    <xf numFmtId="0" fontId="25" fillId="0" borderId="0" xfId="0" applyFont="1" applyAlignment="1"/>
    <xf numFmtId="0" fontId="25" fillId="0" borderId="0" xfId="0" applyFont="1" applyFill="1" applyAlignment="1"/>
    <xf numFmtId="0" fontId="26" fillId="0" borderId="0" xfId="0" applyFont="1"/>
    <xf numFmtId="0" fontId="26" fillId="0" borderId="0" xfId="0" applyFont="1" applyFill="1"/>
    <xf numFmtId="0" fontId="27" fillId="0" borderId="0" xfId="0" applyFont="1" applyAlignment="1"/>
    <xf numFmtId="0" fontId="27" fillId="0" borderId="0" xfId="0" applyFont="1" applyFill="1" applyAlignment="1"/>
    <xf numFmtId="0" fontId="28" fillId="0" borderId="0" xfId="0" applyFont="1"/>
    <xf numFmtId="43" fontId="28" fillId="0" borderId="0" xfId="0" applyNumberFormat="1" applyFont="1" applyFill="1"/>
    <xf numFmtId="0" fontId="28" fillId="0" borderId="0" xfId="0" applyFont="1" applyFill="1"/>
    <xf numFmtId="43" fontId="27" fillId="0" borderId="0" xfId="1" applyFont="1" applyAlignment="1"/>
    <xf numFmtId="43" fontId="27" fillId="0" borderId="0" xfId="0" applyNumberFormat="1" applyFont="1" applyAlignment="1"/>
    <xf numFmtId="164" fontId="20" fillId="9" borderId="0" xfId="1" applyNumberFormat="1" applyFont="1" applyFill="1" applyAlignment="1">
      <alignment horizontal="center" vertical="center" wrapText="1"/>
    </xf>
    <xf numFmtId="43" fontId="21" fillId="0" borderId="0" xfId="1" applyFont="1" applyAlignment="1"/>
    <xf numFmtId="0" fontId="0" fillId="0" borderId="0" xfId="0" applyFont="1" applyAlignment="1"/>
    <xf numFmtId="0" fontId="12" fillId="0" borderId="4" xfId="0" applyFont="1" applyFill="1" applyBorder="1" applyAlignment="1">
      <alignment horizontal="center" vertical="center" wrapText="1"/>
    </xf>
    <xf numFmtId="165" fontId="12" fillId="0" borderId="0" xfId="0" applyNumberFormat="1" applyFont="1" applyFill="1" applyAlignment="1">
      <alignment horizontal="center" vertical="center" wrapText="1"/>
    </xf>
    <xf numFmtId="0" fontId="21" fillId="0" borderId="0" xfId="0" applyFont="1" applyAlignment="1"/>
    <xf numFmtId="0" fontId="0" fillId="0" borderId="0" xfId="0" applyFont="1" applyAlignment="1"/>
    <xf numFmtId="43" fontId="16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right" vertical="center" wrapText="1"/>
    </xf>
    <xf numFmtId="43" fontId="21" fillId="0" borderId="0" xfId="0" applyNumberFormat="1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43" fontId="0" fillId="0" borderId="0" xfId="1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6" fillId="0" borderId="0" xfId="0" applyFont="1" applyFill="1" applyAlignment="1"/>
    <xf numFmtId="0" fontId="6" fillId="0" borderId="0" xfId="0" applyFont="1" applyAlignment="1"/>
    <xf numFmtId="0" fontId="0" fillId="0" borderId="0" xfId="0" applyFont="1" applyAlignment="1"/>
    <xf numFmtId="0" fontId="12" fillId="0" borderId="0" xfId="0" applyFont="1" applyFill="1" applyAlignment="1">
      <alignment vertical="center"/>
    </xf>
    <xf numFmtId="164" fontId="12" fillId="0" borderId="0" xfId="0" applyNumberFormat="1" applyFont="1" applyFill="1" applyAlignment="1">
      <alignment horizontal="center" vertical="center" wrapText="1"/>
    </xf>
    <xf numFmtId="0" fontId="12" fillId="0" borderId="4" xfId="0" applyFont="1" applyFill="1" applyBorder="1" applyAlignment="1">
      <alignment wrapText="1"/>
    </xf>
    <xf numFmtId="0" fontId="12" fillId="0" borderId="4" xfId="0" applyFont="1" applyFill="1" applyBorder="1" applyAlignment="1">
      <alignment horizontal="center" wrapText="1"/>
    </xf>
    <xf numFmtId="165" fontId="20" fillId="0" borderId="4" xfId="0" applyNumberFormat="1" applyFont="1" applyFill="1" applyBorder="1" applyAlignment="1">
      <alignment horizontal="right" wrapText="1"/>
    </xf>
    <xf numFmtId="165" fontId="13" fillId="0" borderId="4" xfId="0" applyNumberFormat="1" applyFont="1" applyFill="1" applyBorder="1" applyAlignment="1">
      <alignment vertical="center" wrapText="1"/>
    </xf>
    <xf numFmtId="165" fontId="12" fillId="0" borderId="0" xfId="0" applyNumberFormat="1" applyFont="1" applyFill="1" applyAlignment="1">
      <alignment wrapText="1"/>
    </xf>
    <xf numFmtId="0" fontId="5" fillId="0" borderId="0" xfId="0" applyFont="1" applyFill="1" applyAlignment="1"/>
    <xf numFmtId="0" fontId="13" fillId="10" borderId="4" xfId="0" applyFont="1" applyFill="1" applyBorder="1" applyAlignment="1">
      <alignment vertical="center" wrapText="1"/>
    </xf>
    <xf numFmtId="0" fontId="13" fillId="10" borderId="4" xfId="0" applyFont="1" applyFill="1" applyBorder="1" applyAlignment="1">
      <alignment horizontal="center" vertical="center" wrapText="1"/>
    </xf>
    <xf numFmtId="0" fontId="18" fillId="10" borderId="4" xfId="0" applyFont="1" applyFill="1" applyBorder="1" applyAlignment="1">
      <alignment horizontal="center" vertical="center" wrapText="1"/>
    </xf>
    <xf numFmtId="166" fontId="13" fillId="10" borderId="4" xfId="0" applyNumberFormat="1" applyFont="1" applyFill="1" applyBorder="1" applyAlignment="1">
      <alignment vertical="center" wrapText="1"/>
    </xf>
    <xf numFmtId="0" fontId="0" fillId="10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NumberFormat="1" applyFont="1" applyFill="1" applyAlignment="1"/>
    <xf numFmtId="0" fontId="11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166" fontId="13" fillId="0" borderId="0" xfId="0" applyNumberFormat="1" applyFont="1" applyFill="1" applyAlignment="1">
      <alignment horizontal="center" vertical="center" wrapText="1"/>
    </xf>
    <xf numFmtId="4" fontId="12" fillId="6" borderId="4" xfId="0" applyNumberFormat="1" applyFont="1" applyFill="1" applyBorder="1" applyAlignment="1">
      <alignment horizontal="center" vertical="center" wrapText="1"/>
    </xf>
    <xf numFmtId="4" fontId="12" fillId="0" borderId="0" xfId="0" applyNumberFormat="1" applyFont="1" applyFill="1" applyAlignment="1">
      <alignment horizontal="center" vertical="center" wrapText="1"/>
    </xf>
    <xf numFmtId="0" fontId="0" fillId="0" borderId="0" xfId="0" applyFont="1" applyAlignment="1"/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165" fontId="20" fillId="0" borderId="4" xfId="0" applyNumberFormat="1" applyFont="1" applyFill="1" applyBorder="1" applyAlignment="1">
      <alignment vertical="center" wrapText="1"/>
    </xf>
    <xf numFmtId="0" fontId="13" fillId="8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/>
    </xf>
    <xf numFmtId="0" fontId="18" fillId="8" borderId="4" xfId="0" applyFont="1" applyFill="1" applyBorder="1" applyAlignment="1">
      <alignment vertical="center" wrapText="1"/>
    </xf>
    <xf numFmtId="165" fontId="18" fillId="8" borderId="4" xfId="0" applyNumberFormat="1" applyFont="1" applyFill="1" applyBorder="1" applyAlignment="1">
      <alignment vertical="center" wrapText="1"/>
    </xf>
    <xf numFmtId="0" fontId="13" fillId="8" borderId="0" xfId="0" applyFont="1" applyFill="1" applyAlignment="1">
      <alignment horizontal="center" vertical="center" wrapText="1"/>
    </xf>
    <xf numFmtId="165" fontId="13" fillId="8" borderId="0" xfId="0" applyNumberFormat="1" applyFont="1" applyFill="1" applyAlignment="1">
      <alignment vertical="center" wrapText="1"/>
    </xf>
    <xf numFmtId="166" fontId="12" fillId="8" borderId="0" xfId="0" applyNumberFormat="1" applyFont="1" applyFill="1" applyAlignment="1">
      <alignment vertical="center" wrapText="1"/>
    </xf>
    <xf numFmtId="166" fontId="13" fillId="8" borderId="0" xfId="0" applyNumberFormat="1" applyFont="1" applyFill="1" applyAlignment="1">
      <alignment vertical="center"/>
    </xf>
    <xf numFmtId="0" fontId="12" fillId="8" borderId="0" xfId="0" applyFont="1" applyFill="1" applyAlignment="1">
      <alignment vertical="center" wrapText="1"/>
    </xf>
    <xf numFmtId="0" fontId="12" fillId="0" borderId="4" xfId="0" applyFont="1" applyFill="1" applyBorder="1" applyAlignment="1">
      <alignment vertical="center"/>
    </xf>
    <xf numFmtId="165" fontId="13" fillId="8" borderId="4" xfId="0" applyNumberFormat="1" applyFont="1" applyFill="1" applyBorder="1" applyAlignment="1">
      <alignment vertical="center" wrapText="1"/>
    </xf>
    <xf numFmtId="165" fontId="12" fillId="0" borderId="4" xfId="0" applyNumberFormat="1" applyFont="1" applyFill="1" applyBorder="1" applyAlignment="1">
      <alignment vertical="center" wrapText="1"/>
    </xf>
    <xf numFmtId="0" fontId="13" fillId="8" borderId="0" xfId="0" applyFont="1" applyFill="1" applyAlignment="1">
      <alignment horizontal="center" vertical="center"/>
    </xf>
    <xf numFmtId="44" fontId="13" fillId="0" borderId="0" xfId="0" applyNumberFormat="1" applyFont="1" applyAlignment="1">
      <alignment vertical="center"/>
    </xf>
    <xf numFmtId="0" fontId="12" fillId="0" borderId="4" xfId="0" applyFont="1" applyFill="1" applyBorder="1" applyAlignment="1">
      <alignment horizontal="center" vertical="center"/>
    </xf>
    <xf numFmtId="44" fontId="13" fillId="0" borderId="4" xfId="0" applyNumberFormat="1" applyFont="1" applyFill="1" applyBorder="1" applyAlignment="1">
      <alignment vertical="center"/>
    </xf>
    <xf numFmtId="166" fontId="13" fillId="0" borderId="0" xfId="0" applyNumberFormat="1" applyFont="1" applyFill="1" applyAlignment="1">
      <alignment vertical="center"/>
    </xf>
    <xf numFmtId="166" fontId="13" fillId="0" borderId="4" xfId="0" applyNumberFormat="1" applyFont="1" applyFill="1" applyBorder="1" applyAlignment="1">
      <alignment vertical="center"/>
    </xf>
    <xf numFmtId="0" fontId="0" fillId="0" borderId="0" xfId="0" applyNumberFormat="1" applyFont="1" applyAlignment="1"/>
    <xf numFmtId="0" fontId="13" fillId="8" borderId="4" xfId="0" applyFont="1" applyFill="1" applyBorder="1" applyAlignment="1">
      <alignment vertical="center" wrapText="1"/>
    </xf>
    <xf numFmtId="166" fontId="13" fillId="8" borderId="4" xfId="0" applyNumberFormat="1" applyFont="1" applyFill="1" applyBorder="1" applyAlignment="1">
      <alignment vertical="center"/>
    </xf>
    <xf numFmtId="0" fontId="12" fillId="8" borderId="4" xfId="0" applyFont="1" applyFill="1" applyBorder="1" applyAlignment="1">
      <alignment vertical="center" wrapText="1"/>
    </xf>
    <xf numFmtId="0" fontId="0" fillId="0" borderId="0" xfId="0" applyFont="1" applyAlignment="1"/>
    <xf numFmtId="0" fontId="12" fillId="8" borderId="0" xfId="0" applyFont="1" applyFill="1" applyAlignment="1">
      <alignment horizontal="center" vertical="center" wrapText="1"/>
    </xf>
    <xf numFmtId="0" fontId="11" fillId="3" borderId="8" xfId="0" applyFont="1" applyFill="1" applyBorder="1" applyAlignment="1">
      <alignment vertical="center" wrapText="1"/>
    </xf>
    <xf numFmtId="0" fontId="0" fillId="0" borderId="0" xfId="0" applyFont="1" applyAlignment="1"/>
    <xf numFmtId="0" fontId="0" fillId="0" borderId="0" xfId="0" applyFont="1" applyAlignment="1"/>
    <xf numFmtId="0" fontId="21" fillId="0" borderId="0" xfId="0" applyNumberFormat="1" applyFont="1" applyFill="1" applyAlignment="1"/>
    <xf numFmtId="4" fontId="20" fillId="0" borderId="0" xfId="0" applyNumberFormat="1" applyFont="1" applyFill="1" applyAlignment="1">
      <alignment vertical="center" wrapText="1"/>
    </xf>
    <xf numFmtId="166" fontId="12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/>
    <xf numFmtId="165" fontId="12" fillId="11" borderId="4" xfId="0" applyNumberFormat="1" applyFont="1" applyFill="1" applyBorder="1" applyAlignment="1">
      <alignment vertical="center" wrapText="1"/>
    </xf>
    <xf numFmtId="0" fontId="12" fillId="10" borderId="0" xfId="0" applyFont="1" applyFill="1" applyAlignment="1">
      <alignment vertical="center" wrapText="1"/>
    </xf>
    <xf numFmtId="164" fontId="20" fillId="0" borderId="4" xfId="3" applyNumberFormat="1" applyFont="1" applyFill="1" applyAlignment="1">
      <alignment horizontal="center" vertical="center" wrapText="1"/>
    </xf>
    <xf numFmtId="0" fontId="20" fillId="10" borderId="0" xfId="0" applyFont="1" applyFill="1" applyAlignment="1">
      <alignment vertical="center" wrapText="1"/>
    </xf>
    <xf numFmtId="0" fontId="6" fillId="0" borderId="0" xfId="0" applyNumberFormat="1" applyFont="1" applyFill="1" applyAlignment="1"/>
    <xf numFmtId="43" fontId="12" fillId="0" borderId="0" xfId="0" applyNumberFormat="1" applyFont="1" applyFill="1" applyAlignment="1">
      <alignment vertical="center" wrapText="1"/>
    </xf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12" fillId="8" borderId="0" xfId="0" applyFont="1" applyFill="1" applyAlignment="1"/>
    <xf numFmtId="166" fontId="12" fillId="0" borderId="4" xfId="0" applyNumberFormat="1" applyFont="1" applyFill="1" applyBorder="1"/>
    <xf numFmtId="164" fontId="20" fillId="0" borderId="0" xfId="1" applyNumberFormat="1" applyFont="1" applyFill="1" applyAlignment="1">
      <alignment horizontal="center"/>
    </xf>
    <xf numFmtId="164" fontId="20" fillId="0" borderId="4" xfId="3" applyNumberFormat="1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0" fillId="0" borderId="0" xfId="0" applyFont="1" applyAlignment="1"/>
    <xf numFmtId="0" fontId="13" fillId="12" borderId="4" xfId="0" applyFont="1" applyFill="1" applyBorder="1" applyAlignment="1">
      <alignment horizontal="center" vertical="center" wrapText="1"/>
    </xf>
    <xf numFmtId="166" fontId="13" fillId="11" borderId="4" xfId="0" applyNumberFormat="1" applyFont="1" applyFill="1" applyBorder="1" applyAlignment="1">
      <alignment vertical="center" wrapText="1"/>
    </xf>
    <xf numFmtId="0" fontId="12" fillId="11" borderId="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5" fillId="0" borderId="0" xfId="0" applyNumberFormat="1" applyFont="1" applyFill="1" applyAlignment="1"/>
    <xf numFmtId="165" fontId="20" fillId="11" borderId="4" xfId="0" applyNumberFormat="1" applyFont="1" applyFill="1" applyBorder="1" applyAlignment="1">
      <alignment vertical="center" wrapText="1"/>
    </xf>
    <xf numFmtId="4" fontId="12" fillId="0" borderId="0" xfId="0" applyNumberFormat="1" applyFont="1" applyAlignment="1"/>
    <xf numFmtId="0" fontId="12" fillId="0" borderId="4" xfId="0" applyFont="1" applyFill="1" applyBorder="1"/>
    <xf numFmtId="0" fontId="12" fillId="0" borderId="0" xfId="0" applyNumberFormat="1" applyFont="1" applyFill="1" applyAlignment="1"/>
    <xf numFmtId="165" fontId="32" fillId="0" borderId="0" xfId="0" applyNumberFormat="1" applyFont="1" applyFill="1" applyAlignment="1">
      <alignment vertical="center" wrapText="1"/>
    </xf>
    <xf numFmtId="0" fontId="12" fillId="0" borderId="0" xfId="0" applyFont="1" applyFill="1"/>
    <xf numFmtId="165" fontId="12" fillId="0" borderId="4" xfId="0" applyNumberFormat="1" applyFont="1" applyFill="1" applyBorder="1" applyAlignment="1">
      <alignment horizontal="center" vertical="center" wrapText="1"/>
    </xf>
    <xf numFmtId="166" fontId="13" fillId="0" borderId="4" xfId="0" applyNumberFormat="1" applyFont="1" applyFill="1" applyBorder="1" applyAlignment="1">
      <alignment vertical="center" wrapText="1"/>
    </xf>
    <xf numFmtId="4" fontId="12" fillId="0" borderId="0" xfId="0" applyNumberFormat="1" applyFont="1" applyFill="1" applyAlignment="1">
      <alignment wrapText="1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wrapText="1"/>
    </xf>
    <xf numFmtId="165" fontId="20" fillId="0" borderId="0" xfId="0" applyNumberFormat="1" applyFont="1" applyFill="1" applyAlignment="1">
      <alignment wrapText="1"/>
    </xf>
    <xf numFmtId="0" fontId="33" fillId="0" borderId="0" xfId="0" applyFont="1" applyFill="1" applyAlignment="1">
      <alignment vertical="center" wrapText="1"/>
    </xf>
    <xf numFmtId="43" fontId="20" fillId="0" borderId="4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Font="1" applyAlignment="1"/>
    <xf numFmtId="0" fontId="12" fillId="0" borderId="0" xfId="0" applyFont="1" applyAlignment="1"/>
    <xf numFmtId="0" fontId="33" fillId="10" borderId="0" xfId="0" applyFont="1" applyFill="1" applyAlignment="1">
      <alignment vertical="center" wrapText="1"/>
    </xf>
    <xf numFmtId="0" fontId="20" fillId="10" borderId="0" xfId="0" applyFont="1" applyFill="1" applyAlignment="1">
      <alignment horizontal="center" vertical="center" wrapText="1"/>
    </xf>
    <xf numFmtId="165" fontId="20" fillId="10" borderId="0" xfId="0" applyNumberFormat="1" applyFont="1" applyFill="1" applyAlignment="1">
      <alignment vertical="center" wrapText="1"/>
    </xf>
    <xf numFmtId="166" fontId="12" fillId="10" borderId="0" xfId="0" applyNumberFormat="1" applyFont="1" applyFill="1" applyAlignment="1">
      <alignment vertical="center" wrapText="1"/>
    </xf>
    <xf numFmtId="166" fontId="18" fillId="10" borderId="0" xfId="0" applyNumberFormat="1" applyFont="1" applyFill="1" applyAlignment="1">
      <alignment vertical="center" wrapText="1"/>
    </xf>
    <xf numFmtId="0" fontId="21" fillId="10" borderId="0" xfId="0" applyFont="1" applyFill="1" applyAlignment="1"/>
    <xf numFmtId="165" fontId="12" fillId="10" borderId="4" xfId="0" applyNumberFormat="1" applyFont="1" applyFill="1" applyBorder="1" applyAlignment="1">
      <alignment vertical="center" wrapText="1"/>
    </xf>
    <xf numFmtId="0" fontId="12" fillId="13" borderId="0" xfId="0" applyFont="1" applyFill="1" applyAlignment="1">
      <alignment horizontal="center" vertical="center" wrapText="1"/>
    </xf>
    <xf numFmtId="0" fontId="12" fillId="14" borderId="0" xfId="0" applyFont="1" applyFill="1" applyAlignment="1">
      <alignment vertical="center" wrapText="1"/>
    </xf>
    <xf numFmtId="0" fontId="12" fillId="15" borderId="4" xfId="0" applyFont="1" applyFill="1" applyBorder="1" applyAlignment="1">
      <alignment horizontal="center" vertical="center" wrapText="1"/>
    </xf>
    <xf numFmtId="0" fontId="12" fillId="10" borderId="0" xfId="0" applyFont="1" applyFill="1"/>
    <xf numFmtId="0" fontId="12" fillId="14" borderId="0" xfId="0" applyFont="1" applyFill="1"/>
    <xf numFmtId="166" fontId="12" fillId="13" borderId="0" xfId="0" applyNumberFormat="1" applyFont="1" applyFill="1" applyAlignment="1">
      <alignment vertical="center" wrapText="1"/>
    </xf>
    <xf numFmtId="166" fontId="13" fillId="15" borderId="4" xfId="0" applyNumberFormat="1" applyFont="1" applyFill="1" applyBorder="1" applyAlignment="1">
      <alignment vertical="center" wrapText="1"/>
    </xf>
    <xf numFmtId="166" fontId="11" fillId="0" borderId="0" xfId="0" applyNumberFormat="1" applyFont="1" applyAlignment="1">
      <alignment horizontal="center"/>
    </xf>
    <xf numFmtId="0" fontId="12" fillId="16" borderId="0" xfId="0" applyFont="1" applyFill="1" applyAlignment="1">
      <alignment horizontal="center" vertical="center" wrapText="1"/>
    </xf>
    <xf numFmtId="0" fontId="12" fillId="8" borderId="0" xfId="0" applyFont="1" applyFill="1" applyAlignment="1">
      <alignment horizontal="center"/>
    </xf>
    <xf numFmtId="43" fontId="26" fillId="0" borderId="0" xfId="1" applyFont="1" applyAlignment="1">
      <alignment horizontal="center"/>
    </xf>
    <xf numFmtId="0" fontId="12" fillId="16" borderId="0" xfId="0" applyFont="1" applyFill="1" applyAlignment="1">
      <alignment vertical="center" wrapText="1"/>
    </xf>
    <xf numFmtId="165" fontId="20" fillId="16" borderId="0" xfId="0" applyNumberFormat="1" applyFont="1" applyFill="1" applyAlignment="1">
      <alignment vertical="center" wrapText="1"/>
    </xf>
    <xf numFmtId="0" fontId="20" fillId="16" borderId="0" xfId="0" applyFont="1" applyFill="1" applyAlignment="1">
      <alignment vertical="center" wrapText="1"/>
    </xf>
    <xf numFmtId="0" fontId="11" fillId="0" borderId="8" xfId="0" applyFont="1" applyFill="1" applyBorder="1" applyAlignment="1">
      <alignment horizontal="left" vertical="center" wrapText="1"/>
    </xf>
    <xf numFmtId="43" fontId="11" fillId="0" borderId="8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2" fillId="14" borderId="0" xfId="0" applyFont="1" applyFill="1" applyAlignment="1">
      <alignment vertical="center"/>
    </xf>
    <xf numFmtId="164" fontId="12" fillId="14" borderId="0" xfId="0" applyNumberFormat="1" applyFont="1" applyFill="1" applyAlignment="1">
      <alignment vertical="center" wrapText="1"/>
    </xf>
    <xf numFmtId="0" fontId="20" fillId="17" borderId="0" xfId="0" applyFont="1" applyFill="1" applyAlignment="1">
      <alignment vertical="center" wrapText="1"/>
    </xf>
    <xf numFmtId="0" fontId="12" fillId="17" borderId="0" xfId="0" applyFont="1" applyFill="1"/>
    <xf numFmtId="0" fontId="12" fillId="7" borderId="0" xfId="0" applyFont="1" applyFill="1" applyAlignment="1">
      <alignment vertical="center" wrapText="1"/>
    </xf>
    <xf numFmtId="0" fontId="12" fillId="7" borderId="0" xfId="0" applyFont="1" applyFill="1" applyAlignment="1">
      <alignment horizontal="center" vertical="center" wrapText="1"/>
    </xf>
    <xf numFmtId="165" fontId="12" fillId="7" borderId="0" xfId="0" applyNumberFormat="1" applyFont="1" applyFill="1" applyAlignment="1">
      <alignment vertical="center" wrapText="1"/>
    </xf>
    <xf numFmtId="166" fontId="12" fillId="7" borderId="0" xfId="0" applyNumberFormat="1" applyFont="1" applyFill="1" applyAlignment="1">
      <alignment vertical="center" wrapText="1"/>
    </xf>
    <xf numFmtId="0" fontId="0" fillId="7" borderId="0" xfId="0" applyFont="1" applyFill="1" applyAlignment="1"/>
    <xf numFmtId="0" fontId="12" fillId="17" borderId="0" xfId="0" applyFont="1" applyFill="1" applyAlignment="1"/>
    <xf numFmtId="0" fontId="12" fillId="17" borderId="0" xfId="0" applyFont="1" applyFill="1" applyAlignment="1">
      <alignment vertical="center" wrapText="1"/>
    </xf>
    <xf numFmtId="0" fontId="12" fillId="17" borderId="0" xfId="0" applyFont="1" applyFill="1" applyAlignment="1">
      <alignment horizontal="center" vertical="center" wrapText="1"/>
    </xf>
    <xf numFmtId="165" fontId="20" fillId="17" borderId="0" xfId="0" applyNumberFormat="1" applyFont="1" applyFill="1" applyAlignment="1">
      <alignment vertical="center" wrapText="1"/>
    </xf>
    <xf numFmtId="166" fontId="12" fillId="17" borderId="0" xfId="0" applyNumberFormat="1" applyFont="1" applyFill="1" applyAlignment="1">
      <alignment vertical="center" wrapText="1"/>
    </xf>
    <xf numFmtId="0" fontId="0" fillId="17" borderId="0" xfId="0" applyFont="1" applyFill="1" applyAlignment="1"/>
    <xf numFmtId="0" fontId="12" fillId="16" borderId="0" xfId="0" applyFont="1" applyFill="1"/>
    <xf numFmtId="164" fontId="12" fillId="16" borderId="0" xfId="0" applyNumberFormat="1" applyFont="1" applyFill="1" applyAlignment="1">
      <alignment vertical="center" wrapText="1"/>
    </xf>
    <xf numFmtId="0" fontId="34" fillId="0" borderId="0" xfId="0" applyFont="1" applyAlignment="1">
      <alignment vertical="center" wrapText="1"/>
    </xf>
    <xf numFmtId="166" fontId="35" fillId="0" borderId="0" xfId="0" applyNumberFormat="1" applyFont="1" applyAlignment="1"/>
    <xf numFmtId="43" fontId="34" fillId="0" borderId="0" xfId="0" applyNumberFormat="1" applyFont="1" applyAlignment="1">
      <alignment vertical="center" wrapText="1"/>
    </xf>
    <xf numFmtId="0" fontId="35" fillId="0" borderId="0" xfId="0" applyFont="1" applyAlignment="1"/>
    <xf numFmtId="43" fontId="35" fillId="0" borderId="0" xfId="1" applyFont="1" applyAlignment="1"/>
    <xf numFmtId="43" fontId="35" fillId="0" borderId="0" xfId="0" applyNumberFormat="1" applyFont="1" applyAlignment="1"/>
    <xf numFmtId="43" fontId="36" fillId="0" borderId="0" xfId="1" applyFont="1" applyAlignment="1"/>
    <xf numFmtId="0" fontId="12" fillId="16" borderId="4" xfId="0" applyFont="1" applyFill="1" applyBorder="1" applyAlignment="1">
      <alignment vertical="center" wrapText="1"/>
    </xf>
    <xf numFmtId="165" fontId="12" fillId="16" borderId="0" xfId="0" applyNumberFormat="1" applyFont="1" applyFill="1" applyAlignment="1">
      <alignment vertical="center" wrapText="1"/>
    </xf>
    <xf numFmtId="165" fontId="20" fillId="16" borderId="4" xfId="0" applyNumberFormat="1" applyFont="1" applyFill="1" applyBorder="1" applyAlignment="1">
      <alignment vertical="center" wrapText="1"/>
    </xf>
    <xf numFmtId="0" fontId="12" fillId="18" borderId="0" xfId="0" applyFont="1" applyFill="1" applyAlignment="1">
      <alignment vertical="center" wrapText="1"/>
    </xf>
    <xf numFmtId="166" fontId="12" fillId="16" borderId="0" xfId="0" applyNumberFormat="1" applyFont="1" applyFill="1" applyAlignment="1">
      <alignment vertical="center" wrapText="1"/>
    </xf>
    <xf numFmtId="166" fontId="13" fillId="16" borderId="0" xfId="0" applyNumberFormat="1" applyFont="1" applyFill="1" applyAlignment="1">
      <alignment vertical="center" wrapText="1"/>
    </xf>
    <xf numFmtId="0" fontId="12" fillId="16" borderId="4" xfId="0" applyFont="1" applyFill="1" applyBorder="1" applyAlignment="1">
      <alignment horizontal="center" vertical="center" wrapText="1"/>
    </xf>
    <xf numFmtId="0" fontId="13" fillId="19" borderId="4" xfId="0" applyFont="1" applyFill="1" applyBorder="1" applyAlignment="1">
      <alignment horizontal="center" vertical="center" wrapText="1"/>
    </xf>
    <xf numFmtId="0" fontId="12" fillId="19" borderId="4" xfId="0" applyFont="1" applyFill="1" applyBorder="1" applyAlignment="1">
      <alignment horizontal="center" vertical="center" wrapText="1"/>
    </xf>
    <xf numFmtId="0" fontId="0" fillId="16" borderId="0" xfId="0" applyNumberFormat="1" applyFont="1" applyFill="1" applyAlignment="1"/>
    <xf numFmtId="0" fontId="0" fillId="16" borderId="0" xfId="0" applyFont="1" applyFill="1" applyAlignment="1"/>
    <xf numFmtId="0" fontId="12" fillId="16" borderId="4" xfId="0" applyFont="1" applyFill="1" applyBorder="1" applyAlignment="1">
      <alignment wrapText="1"/>
    </xf>
    <xf numFmtId="0" fontId="12" fillId="16" borderId="0" xfId="0" applyFont="1" applyFill="1" applyAlignment="1">
      <alignment horizontal="center"/>
    </xf>
    <xf numFmtId="0" fontId="6" fillId="16" borderId="0" xfId="0" applyNumberFormat="1" applyFont="1" applyFill="1" applyAlignment="1"/>
    <xf numFmtId="0" fontId="6" fillId="16" borderId="0" xfId="0" applyFont="1" applyFill="1" applyAlignment="1"/>
    <xf numFmtId="165" fontId="38" fillId="0" borderId="0" xfId="0" applyNumberFormat="1" applyFont="1" applyFill="1" applyAlignment="1">
      <alignment vertical="center" wrapText="1"/>
    </xf>
    <xf numFmtId="0" fontId="12" fillId="20" borderId="0" xfId="0" applyFont="1" applyFill="1" applyAlignment="1">
      <alignment vertical="center" wrapText="1"/>
    </xf>
    <xf numFmtId="0" fontId="0" fillId="20" borderId="0" xfId="0" applyFont="1" applyFill="1" applyAlignment="1"/>
    <xf numFmtId="0" fontId="20" fillId="20" borderId="0" xfId="0" applyFont="1" applyFill="1" applyAlignment="1">
      <alignment vertical="center" wrapText="1"/>
    </xf>
    <xf numFmtId="0" fontId="20" fillId="14" borderId="0" xfId="0" applyFont="1" applyFill="1" applyAlignment="1">
      <alignment vertical="center" wrapText="1"/>
    </xf>
    <xf numFmtId="0" fontId="20" fillId="18" borderId="0" xfId="0" applyFont="1" applyFill="1" applyAlignment="1">
      <alignment vertical="center" wrapText="1"/>
    </xf>
    <xf numFmtId="0" fontId="12" fillId="18" borderId="0" xfId="0" applyFont="1" applyFill="1" applyAlignment="1">
      <alignment horizontal="center" vertical="center" wrapText="1"/>
    </xf>
    <xf numFmtId="165" fontId="12" fillId="18" borderId="0" xfId="0" applyNumberFormat="1" applyFont="1" applyFill="1" applyAlignment="1">
      <alignment vertical="center" wrapText="1"/>
    </xf>
    <xf numFmtId="166" fontId="12" fillId="18" borderId="0" xfId="0" applyNumberFormat="1" applyFont="1" applyFill="1" applyAlignment="1">
      <alignment vertical="center" wrapText="1"/>
    </xf>
    <xf numFmtId="166" fontId="13" fillId="18" borderId="0" xfId="0" applyNumberFormat="1" applyFont="1" applyFill="1" applyAlignment="1">
      <alignment vertical="center" wrapText="1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wrapText="1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0" fillId="0" borderId="0" xfId="0" applyFont="1" applyAlignment="1"/>
    <xf numFmtId="0" fontId="13" fillId="5" borderId="1" xfId="0" applyFont="1" applyFill="1" applyBorder="1" applyAlignment="1">
      <alignment horizontal="center" vertical="center" wrapText="1"/>
    </xf>
    <xf numFmtId="0" fontId="14" fillId="0" borderId="2" xfId="0" applyFont="1" applyBorder="1"/>
    <xf numFmtId="0" fontId="14" fillId="0" borderId="3" xfId="0" applyFont="1" applyBorder="1"/>
    <xf numFmtId="0" fontId="13" fillId="0" borderId="0" xfId="0" applyFont="1" applyAlignment="1">
      <alignment horizontal="center" wrapText="1"/>
    </xf>
    <xf numFmtId="0" fontId="12" fillId="0" borderId="0" xfId="0" applyFont="1" applyAlignment="1"/>
    <xf numFmtId="0" fontId="9" fillId="0" borderId="0" xfId="0" applyFont="1" applyAlignment="1">
      <alignment horizontal="center" wrapText="1"/>
    </xf>
    <xf numFmtId="164" fontId="12" fillId="16" borderId="0" xfId="0" applyNumberFormat="1" applyFont="1" applyFill="1" applyAlignment="1">
      <alignment horizontal="center" vertical="center" wrapText="1"/>
    </xf>
    <xf numFmtId="165" fontId="12" fillId="6" borderId="4" xfId="0" applyNumberFormat="1" applyFont="1" applyFill="1" applyBorder="1" applyAlignment="1">
      <alignment horizontal="center" vertical="center" wrapText="1"/>
    </xf>
    <xf numFmtId="164" fontId="12" fillId="6" borderId="4" xfId="0" applyNumberFormat="1" applyFont="1" applyFill="1" applyBorder="1" applyAlignment="1">
      <alignment horizontal="center" vertical="center" wrapText="1"/>
    </xf>
    <xf numFmtId="164" fontId="20" fillId="0" borderId="0" xfId="0" applyNumberFormat="1" applyFont="1" applyFill="1" applyAlignment="1">
      <alignment horizontal="center" vertical="center" wrapText="1"/>
    </xf>
    <xf numFmtId="164" fontId="12" fillId="14" borderId="4" xfId="6" applyNumberFormat="1" applyFont="1" applyFill="1" applyAlignment="1">
      <alignment horizontal="center" vertical="center" wrapText="1"/>
    </xf>
    <xf numFmtId="164" fontId="12" fillId="0" borderId="4" xfId="6" applyNumberFormat="1" applyFont="1" applyFill="1" applyAlignment="1">
      <alignment horizontal="center" vertical="center" wrapText="1"/>
    </xf>
    <xf numFmtId="164" fontId="12" fillId="0" borderId="4" xfId="6" applyNumberFormat="1" applyFont="1" applyFill="1" applyBorder="1" applyAlignment="1">
      <alignment horizontal="center" vertical="center" wrapText="1"/>
    </xf>
    <xf numFmtId="164" fontId="12" fillId="0" borderId="0" xfId="0" applyNumberFormat="1" applyFont="1" applyFill="1" applyAlignment="1">
      <alignment horizontal="center"/>
    </xf>
    <xf numFmtId="164" fontId="20" fillId="0" borderId="4" xfId="6" applyNumberFormat="1" applyFont="1" applyFill="1" applyBorder="1" applyAlignment="1">
      <alignment horizontal="center" vertical="center" wrapText="1"/>
    </xf>
    <xf numFmtId="164" fontId="20" fillId="0" borderId="0" xfId="0" applyNumberFormat="1" applyFont="1" applyFill="1" applyAlignment="1">
      <alignment horizontal="center"/>
    </xf>
    <xf numFmtId="164" fontId="12" fillId="14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164" fontId="12" fillId="0" borderId="0" xfId="0" applyNumberFormat="1" applyFont="1" applyFill="1" applyAlignment="1">
      <alignment horizontal="center" vertical="center"/>
    </xf>
    <xf numFmtId="164" fontId="12" fillId="17" borderId="0" xfId="0" applyNumberFormat="1" applyFont="1" applyFill="1" applyAlignment="1">
      <alignment horizontal="center" vertical="center" wrapText="1"/>
    </xf>
    <xf numFmtId="0" fontId="0" fillId="14" borderId="0" xfId="0" applyFont="1" applyFill="1" applyAlignment="1">
      <alignment horizontal="center"/>
    </xf>
    <xf numFmtId="0" fontId="12" fillId="14" borderId="4" xfId="0" applyNumberFormat="1" applyFont="1" applyFill="1" applyBorder="1" applyAlignment="1">
      <alignment horizontal="center" vertical="center" wrapText="1"/>
    </xf>
    <xf numFmtId="164" fontId="12" fillId="0" borderId="4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/>
    </xf>
    <xf numFmtId="3" fontId="12" fillId="0" borderId="4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/>
    </xf>
    <xf numFmtId="164" fontId="20" fillId="17" borderId="0" xfId="0" applyNumberFormat="1" applyFont="1" applyFill="1" applyAlignment="1">
      <alignment horizontal="center" vertical="center" wrapText="1"/>
    </xf>
    <xf numFmtId="164" fontId="20" fillId="0" borderId="0" xfId="0" applyNumberFormat="1" applyFont="1" applyFill="1" applyAlignment="1">
      <alignment horizontal="center" wrapText="1"/>
    </xf>
    <xf numFmtId="0" fontId="12" fillId="17" borderId="0" xfId="0" applyFont="1" applyFill="1" applyAlignment="1">
      <alignment horizontal="center"/>
    </xf>
    <xf numFmtId="0" fontId="12" fillId="14" borderId="0" xfId="0" applyFont="1" applyFill="1" applyAlignment="1">
      <alignment horizontal="center" vertical="center"/>
    </xf>
    <xf numFmtId="0" fontId="12" fillId="7" borderId="0" xfId="0" applyFont="1" applyFill="1" applyAlignment="1">
      <alignment horizontal="center" vertical="center"/>
    </xf>
    <xf numFmtId="164" fontId="12" fillId="7" borderId="0" xfId="0" applyNumberFormat="1" applyFont="1" applyFill="1" applyAlignment="1">
      <alignment horizontal="center" vertical="center" wrapText="1"/>
    </xf>
    <xf numFmtId="164" fontId="19" fillId="17" borderId="0" xfId="0" applyNumberFormat="1" applyFont="1" applyFill="1" applyAlignment="1">
      <alignment horizontal="center" vertical="center" wrapText="1"/>
    </xf>
    <xf numFmtId="164" fontId="12" fillId="0" borderId="0" xfId="0" applyNumberFormat="1" applyFont="1" applyFill="1" applyAlignment="1">
      <alignment horizontal="center" wrapText="1"/>
    </xf>
    <xf numFmtId="0" fontId="12" fillId="18" borderId="0" xfId="0" applyFont="1" applyFill="1" applyAlignment="1">
      <alignment horizontal="center" vertical="center"/>
    </xf>
    <xf numFmtId="164" fontId="12" fillId="18" borderId="0" xfId="0" applyNumberFormat="1" applyFont="1" applyFill="1" applyAlignment="1">
      <alignment horizontal="center" vertical="center" wrapText="1"/>
    </xf>
    <xf numFmtId="164" fontId="12" fillId="9" borderId="0" xfId="0" applyNumberFormat="1" applyFont="1" applyFill="1" applyAlignment="1">
      <alignment horizontal="center" vertical="center" wrapText="1"/>
    </xf>
    <xf numFmtId="0" fontId="12" fillId="9" borderId="0" xfId="0" applyFont="1" applyFill="1" applyAlignment="1">
      <alignment horizontal="center"/>
    </xf>
    <xf numFmtId="0" fontId="12" fillId="14" borderId="0" xfId="0" applyFont="1" applyFill="1" applyAlignment="1">
      <alignment horizontal="center"/>
    </xf>
    <xf numFmtId="165" fontId="12" fillId="11" borderId="4" xfId="0" applyNumberFormat="1" applyFont="1" applyFill="1" applyBorder="1" applyAlignment="1">
      <alignment horizontal="center" vertical="center" wrapText="1"/>
    </xf>
    <xf numFmtId="0" fontId="12" fillId="14" borderId="0" xfId="0" applyFont="1" applyFill="1" applyAlignment="1">
      <alignment horizontal="center" vertical="center" wrapText="1"/>
    </xf>
    <xf numFmtId="0" fontId="12" fillId="13" borderId="0" xfId="0" applyFont="1" applyFill="1" applyAlignment="1">
      <alignment horizontal="center"/>
    </xf>
    <xf numFmtId="164" fontId="20" fillId="14" borderId="0" xfId="0" applyNumberFormat="1" applyFont="1" applyFill="1" applyAlignment="1">
      <alignment horizontal="center" vertical="center" wrapText="1"/>
    </xf>
    <xf numFmtId="164" fontId="12" fillId="16" borderId="4" xfId="6" applyNumberFormat="1" applyFont="1" applyFill="1" applyBorder="1" applyAlignment="1">
      <alignment horizontal="center" vertical="center" wrapText="1"/>
    </xf>
    <xf numFmtId="164" fontId="12" fillId="14" borderId="4" xfId="6" applyNumberFormat="1" applyFont="1" applyFill="1" applyBorder="1" applyAlignment="1">
      <alignment horizontal="center" vertical="center" wrapText="1"/>
    </xf>
    <xf numFmtId="164" fontId="12" fillId="16" borderId="0" xfId="0" applyNumberFormat="1" applyFont="1" applyFill="1" applyAlignment="1">
      <alignment horizontal="center"/>
    </xf>
    <xf numFmtId="164" fontId="12" fillId="0" borderId="4" xfId="6" applyNumberFormat="1" applyFont="1" applyBorder="1" applyAlignment="1">
      <alignment horizontal="center" vertical="center" wrapText="1"/>
    </xf>
    <xf numFmtId="164" fontId="12" fillId="0" borderId="4" xfId="0" applyNumberFormat="1" applyFont="1" applyFill="1" applyBorder="1" applyAlignment="1">
      <alignment horizontal="center"/>
    </xf>
    <xf numFmtId="0" fontId="20" fillId="0" borderId="0" xfId="0" applyFont="1" applyFill="1" applyAlignment="1">
      <alignment horizontal="center"/>
    </xf>
    <xf numFmtId="164" fontId="20" fillId="10" borderId="0" xfId="0" applyNumberFormat="1" applyFont="1" applyFill="1" applyAlignment="1">
      <alignment horizontal="center" vertical="center" wrapText="1"/>
    </xf>
    <xf numFmtId="0" fontId="20" fillId="10" borderId="0" xfId="0" applyFont="1" applyFill="1" applyAlignment="1">
      <alignment horizontal="center"/>
    </xf>
    <xf numFmtId="164" fontId="12" fillId="10" borderId="0" xfId="0" applyNumberFormat="1" applyFont="1" applyFill="1" applyAlignment="1">
      <alignment horizontal="center" vertical="center" wrapText="1"/>
    </xf>
    <xf numFmtId="164" fontId="12" fillId="8" borderId="0" xfId="0" applyNumberFormat="1" applyFont="1" applyFill="1" applyAlignment="1">
      <alignment horizontal="center" vertical="center" wrapText="1"/>
    </xf>
    <xf numFmtId="164" fontId="20" fillId="16" borderId="4" xfId="6" applyNumberFormat="1" applyFont="1" applyFill="1" applyBorder="1" applyAlignment="1">
      <alignment horizontal="center" vertical="center" wrapText="1"/>
    </xf>
    <xf numFmtId="0" fontId="12" fillId="16" borderId="0" xfId="0" applyFont="1" applyFill="1" applyAlignment="1">
      <alignment horizontal="center" vertical="center"/>
    </xf>
    <xf numFmtId="164" fontId="18" fillId="8" borderId="4" xfId="6" applyNumberFormat="1" applyFont="1" applyFill="1" applyBorder="1" applyAlignment="1">
      <alignment horizontal="center" vertical="center" wrapText="1"/>
    </xf>
    <xf numFmtId="164" fontId="13" fillId="8" borderId="4" xfId="6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164" fontId="12" fillId="0" borderId="4" xfId="0" applyNumberFormat="1" applyFont="1" applyFill="1" applyBorder="1" applyAlignment="1">
      <alignment horizontal="center" vertical="center"/>
    </xf>
    <xf numFmtId="164" fontId="12" fillId="16" borderId="0" xfId="0" applyNumberFormat="1" applyFont="1" applyFill="1" applyAlignment="1">
      <alignment horizontal="center" vertical="center"/>
    </xf>
    <xf numFmtId="164" fontId="12" fillId="16" borderId="4" xfId="0" applyNumberFormat="1" applyFont="1" applyFill="1" applyBorder="1" applyAlignment="1">
      <alignment horizontal="center" vertical="center"/>
    </xf>
    <xf numFmtId="164" fontId="13" fillId="8" borderId="4" xfId="0" applyNumberFormat="1" applyFont="1" applyFill="1" applyBorder="1" applyAlignment="1">
      <alignment horizontal="center" vertical="center"/>
    </xf>
    <xf numFmtId="164" fontId="20" fillId="16" borderId="0" xfId="0" applyNumberFormat="1" applyFont="1" applyFill="1" applyAlignment="1">
      <alignment horizontal="center" vertical="center" wrapText="1"/>
    </xf>
    <xf numFmtId="164" fontId="13" fillId="0" borderId="0" xfId="0" applyNumberFormat="1" applyFont="1" applyFill="1" applyAlignment="1">
      <alignment horizontal="center" vertical="center"/>
    </xf>
    <xf numFmtId="0" fontId="12" fillId="10" borderId="0" xfId="0" applyFont="1" applyFill="1" applyAlignment="1">
      <alignment horizontal="center" vertical="center"/>
    </xf>
    <xf numFmtId="164" fontId="13" fillId="10" borderId="4" xfId="0" applyNumberFormat="1" applyFont="1" applyFill="1" applyBorder="1" applyAlignment="1">
      <alignment horizontal="center" vertical="center" wrapText="1"/>
    </xf>
    <xf numFmtId="43" fontId="12" fillId="0" borderId="0" xfId="1" applyFont="1" applyAlignment="1">
      <alignment horizontal="center" vertical="center"/>
    </xf>
    <xf numFmtId="43" fontId="12" fillId="0" borderId="0" xfId="1" applyFont="1" applyFill="1" applyAlignment="1">
      <alignment horizontal="center" vertical="center" wrapText="1"/>
    </xf>
    <xf numFmtId="43" fontId="12" fillId="0" borderId="0" xfId="1" applyFont="1" applyFill="1" applyAlignment="1">
      <alignment horizontal="center"/>
    </xf>
    <xf numFmtId="164" fontId="12" fillId="0" borderId="0" xfId="1" applyNumberFormat="1" applyFont="1" applyFill="1" applyAlignment="1">
      <alignment horizontal="center" vertical="center" wrapText="1"/>
    </xf>
    <xf numFmtId="164" fontId="12" fillId="0" borderId="0" xfId="1" applyNumberFormat="1" applyFont="1" applyFill="1" applyAlignment="1">
      <alignment horizontal="center"/>
    </xf>
    <xf numFmtId="164" fontId="12" fillId="16" borderId="4" xfId="6" applyNumberFormat="1" applyFont="1" applyFill="1" applyAlignment="1">
      <alignment horizontal="center" vertical="center" wrapText="1"/>
    </xf>
    <xf numFmtId="164" fontId="12" fillId="16" borderId="4" xfId="0" applyNumberFormat="1" applyFont="1" applyFill="1" applyBorder="1" applyAlignment="1">
      <alignment horizontal="center"/>
    </xf>
    <xf numFmtId="164" fontId="12" fillId="0" borderId="4" xfId="1" applyNumberFormat="1" applyFont="1" applyFill="1" applyBorder="1" applyAlignment="1">
      <alignment horizontal="center" vertical="center"/>
    </xf>
    <xf numFmtId="164" fontId="12" fillId="16" borderId="4" xfId="1" applyNumberFormat="1" applyFont="1" applyFill="1" applyBorder="1" applyAlignment="1">
      <alignment horizontal="center" vertical="center"/>
    </xf>
    <xf numFmtId="164" fontId="12" fillId="16" borderId="4" xfId="1" applyNumberFormat="1" applyFont="1" applyFill="1" applyBorder="1" applyAlignment="1">
      <alignment horizontal="center" vertical="center" wrapText="1"/>
    </xf>
    <xf numFmtId="164" fontId="12" fillId="0" borderId="4" xfId="1" applyNumberFormat="1" applyFont="1" applyFill="1" applyBorder="1" applyAlignment="1">
      <alignment horizontal="center" vertical="center" wrapText="1"/>
    </xf>
    <xf numFmtId="0" fontId="0" fillId="16" borderId="0" xfId="0" applyFont="1" applyFill="1" applyAlignment="1">
      <alignment horizontal="center"/>
    </xf>
    <xf numFmtId="164" fontId="12" fillId="14" borderId="0" xfId="0" applyNumberFormat="1" applyFont="1" applyFill="1" applyAlignment="1">
      <alignment horizontal="center" vertical="center"/>
    </xf>
    <xf numFmtId="0" fontId="13" fillId="16" borderId="0" xfId="0" applyFont="1" applyFill="1" applyAlignment="1">
      <alignment vertical="center"/>
    </xf>
    <xf numFmtId="0" fontId="20" fillId="16" borderId="0" xfId="0" applyFont="1" applyFill="1" applyAlignment="1">
      <alignment horizontal="center" vertical="center" wrapText="1"/>
    </xf>
    <xf numFmtId="0" fontId="21" fillId="16" borderId="0" xfId="0" applyFont="1" applyFill="1" applyAlignment="1"/>
  </cellXfs>
  <cellStyles count="19">
    <cellStyle name="Millares" xfId="1" builtinId="3"/>
    <cellStyle name="Millares 2" xfId="3"/>
    <cellStyle name="Moneda 2" xfId="9"/>
    <cellStyle name="Moneda 3" xfId="18"/>
    <cellStyle name="Normal" xfId="0" builtinId="0"/>
    <cellStyle name="Normal 10" xfId="14"/>
    <cellStyle name="Normal 11" xfId="15"/>
    <cellStyle name="Normal 12" xfId="16"/>
    <cellStyle name="Normal 13" xfId="17"/>
    <cellStyle name="Normal 2" xfId="2"/>
    <cellStyle name="Normal 2 2" xfId="7"/>
    <cellStyle name="Normal 3" xfId="6"/>
    <cellStyle name="Normal 4" xfId="4"/>
    <cellStyle name="Normal 5" xfId="5"/>
    <cellStyle name="Normal 6" xfId="10"/>
    <cellStyle name="Normal 7" xfId="11"/>
    <cellStyle name="Normal 8" xfId="12"/>
    <cellStyle name="Normal 9" xfId="13"/>
    <cellStyle name="Porcentaje 2" xfId="8"/>
  </cellStyles>
  <dxfs count="107">
    <dxf>
      <alignment horizontal="center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Narrow"/>
        <scheme val="none"/>
      </font>
    </dxf>
    <dxf>
      <alignment horizontal="center" indent="0" justifyLastLine="0" shrinkToFit="0" readingOrder="0"/>
    </dxf>
    <dxf>
      <alignment horizontal="center" indent="0" justifyLastLine="0" shrinkToFit="0" readingOrder="0"/>
    </dxf>
    <dxf>
      <alignment horizontal="center" indent="0" justifyLastLine="0" shrinkToFit="0" readingOrder="0"/>
    </dxf>
    <dxf>
      <alignment horizontal="center" indent="0" justifyLastLine="0" shrinkToFit="0" readingOrder="0"/>
    </dxf>
    <dxf>
      <numFmt numFmtId="0" formatCode="General"/>
    </dxf>
    <dxf>
      <alignment horizontal="center" textRotation="0" indent="0" justifyLastLine="0" shrinkToFit="0" readingOrder="0"/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</dxfs>
  <tableStyles count="33">
    <tableStyle name="PACC 2024-style" pivot="0" count="3">
      <tableStyleElement type="headerRow" dxfId="106"/>
      <tableStyleElement type="firstRowStripe" dxfId="105"/>
      <tableStyleElement type="secondRowStripe" dxfId="104"/>
    </tableStyle>
    <tableStyle name="PACC 2024 Sumado-style" pivot="0" count="3">
      <tableStyleElement type="headerRow" dxfId="103"/>
      <tableStyleElement type="firstRowStripe" dxfId="102"/>
      <tableStyleElement type="secondRowStripe" dxfId="101"/>
    </tableStyle>
    <tableStyle name="PACC 2022-style" pivot="0" count="3">
      <tableStyleElement type="headerRow" dxfId="100"/>
      <tableStyleElement type="firstRowStripe" dxfId="99"/>
      <tableStyleElement type="secondRowStripe" dxfId="98"/>
    </tableStyle>
    <tableStyle name="TRIMESTRE ENERO-MARZO-style" pivot="0" count="3">
      <tableStyleElement type="headerRow" dxfId="97"/>
      <tableStyleElement type="firstRowStripe" dxfId="96"/>
      <tableStyleElement type="secondRowStripe" dxfId="95"/>
    </tableStyle>
    <tableStyle name="TRIMESTRE ABRIL-JUNIO-style" pivot="0" count="3">
      <tableStyleElement type="headerRow" dxfId="94"/>
      <tableStyleElement type="firstRowStripe" dxfId="93"/>
      <tableStyleElement type="secondRowStripe" dxfId="92"/>
    </tableStyle>
    <tableStyle name="TRIMESTRE JULIO - SEPTIEMBRE-style" pivot="0" count="3">
      <tableStyleElement type="headerRow" dxfId="91"/>
      <tableStyleElement type="firstRowStripe" dxfId="90"/>
      <tableStyleElement type="secondRowStripe" dxfId="89"/>
    </tableStyle>
    <tableStyle name="TRIMESTRE OCTUBRE - DICIEMBRE-style" pivot="0" count="3">
      <tableStyleElement type="headerRow" dxfId="88"/>
      <tableStyleElement type="firstRowStripe" dxfId="87"/>
      <tableStyleElement type="secondRowStripe" dxfId="86"/>
    </tableStyle>
    <tableStyle name="TI-style" pivot="0" count="3">
      <tableStyleElement type="headerRow" dxfId="85"/>
      <tableStyleElement type="firstRowStripe" dxfId="84"/>
      <tableStyleElement type="secondRowStripe" dxfId="83"/>
    </tableStyle>
    <tableStyle name="RRHH-style" pivot="0" count="3">
      <tableStyleElement type="headerRow" dxfId="82"/>
      <tableStyleElement type="firstRowStripe" dxfId="81"/>
      <tableStyleElement type="secondRowStripe" dxfId="80"/>
    </tableStyle>
    <tableStyle name="DE-style" pivot="0" count="3">
      <tableStyleElement type="headerRow" dxfId="79"/>
      <tableStyleElement type="firstRowStripe" dxfId="78"/>
      <tableStyleElement type="secondRowStripe" dxfId="77"/>
    </tableStyle>
    <tableStyle name="DPyD-style" pivot="0" count="3">
      <tableStyleElement type="headerRow" dxfId="76"/>
      <tableStyleElement type="firstRowStripe" dxfId="75"/>
      <tableStyleElement type="secondRowStripe" dxfId="74"/>
    </tableStyle>
    <tableStyle name="D. Comercial-style" pivot="0" count="3">
      <tableStyleElement type="headerRow" dxfId="73"/>
      <tableStyleElement type="firstRowStripe" dxfId="72"/>
      <tableStyleElement type="secondRowStripe" dxfId="71"/>
    </tableStyle>
    <tableStyle name="Preliminar-style" pivot="0" count="3">
      <tableStyleElement type="headerRow" dxfId="70"/>
      <tableStyleElement type="firstRowStripe" dxfId="69"/>
      <tableStyleElement type="secondRowStripe" dxfId="68"/>
    </tableStyle>
    <tableStyle name="DPPE-style" pivot="0" count="3">
      <tableStyleElement type="headerRow" dxfId="67"/>
      <tableStyleElement type="firstRowStripe" dxfId="66"/>
      <tableStyleElement type="secondRowStripe" dxfId="65"/>
    </tableStyle>
    <tableStyle name="DRRHH-style" pivot="0" count="3">
      <tableStyleElement type="headerRow" dxfId="64"/>
      <tableStyleElement type="firstRowStripe" dxfId="63"/>
      <tableStyleElement type="secondRowStripe" dxfId="62"/>
    </tableStyle>
    <tableStyle name="DT-style" pivot="0" count="3">
      <tableStyleElement type="headerRow" dxfId="61"/>
      <tableStyleElement type="firstRowStripe" dxfId="60"/>
      <tableStyleElement type="secondRowStripe" dxfId="59"/>
    </tableStyle>
    <tableStyle name="DF-style" pivot="0" count="3">
      <tableStyleElement type="headerRow" dxfId="58"/>
      <tableStyleElement type="firstRowStripe" dxfId="57"/>
      <tableStyleElement type="secondRowStripe" dxfId="56"/>
    </tableStyle>
    <tableStyle name="DA-style" pivot="0" count="3">
      <tableStyleElement type="headerRow" dxfId="55"/>
      <tableStyleElement type="firstRowStripe" dxfId="54"/>
      <tableStyleElement type="secondRowStripe" dxfId="53"/>
    </tableStyle>
    <tableStyle name="D. TIC-style" pivot="0" count="3">
      <tableStyleElement type="headerRow" dxfId="52"/>
      <tableStyleElement type="firstRowStripe" dxfId="51"/>
      <tableStyleElement type="secondRowStripe" dxfId="50"/>
    </tableStyle>
    <tableStyle name="DCalidad A-style" pivot="0" count="3">
      <tableStyleElement type="headerRow" dxfId="49"/>
      <tableStyleElement type="firstRowStripe" dxfId="48"/>
      <tableStyleElement type="secondRowStripe" dxfId="47"/>
    </tableStyle>
    <tableStyle name="DDProv.-style" pivot="0" count="3">
      <tableStyleElement type="headerRow" dxfId="46"/>
      <tableStyleElement type="firstRowStripe" dxfId="45"/>
      <tableStyleElement type="secondRowStripe" dxfId="44"/>
    </tableStyle>
    <tableStyle name="D.ING-style" pivot="0" count="3">
      <tableStyleElement type="headerRow" dxfId="43"/>
      <tableStyleElement type="firstRowStripe" dxfId="42"/>
      <tableStyleElement type="secondRowStripe" dxfId="41"/>
    </tableStyle>
    <tableStyle name="D.Opaciones-style" pivot="0" count="3">
      <tableStyleElement type="headerRow" dxfId="40"/>
      <tableStyleElement type="firstRowStripe" dxfId="39"/>
      <tableStyleElement type="secondRowStripe" dxfId="38"/>
    </tableStyle>
    <tableStyle name="DSFO-style" pivot="0" count="3">
      <tableStyleElement type="headerRow" dxfId="37"/>
      <tableStyleElement type="firstRowStripe" dxfId="36"/>
      <tableStyleElement type="secondRowStripe" dxfId="35"/>
    </tableStyle>
    <tableStyle name="Dpt. Comun.-style" pivot="0" count="3">
      <tableStyleElement type="headerRow" dxfId="34"/>
      <tableStyleElement type="firstRowStripe" dxfId="33"/>
      <tableStyleElement type="secondRowStripe" dxfId="32"/>
    </tableStyle>
    <tableStyle name="Dpto. Estadística-style" pivot="0" count="3">
      <tableStyleElement type="headerRow" dxfId="31"/>
      <tableStyleElement type="firstRowStripe" dxfId="30"/>
      <tableStyleElement type="secondRowStripe" dxfId="29"/>
    </tableStyle>
    <tableStyle name="Dpto. Jurídico-style" pivot="0" count="3">
      <tableStyleElement type="headerRow" dxfId="28"/>
      <tableStyleElement type="firstRowStripe" dxfId="27"/>
      <tableStyleElement type="secondRowStripe" dxfId="26"/>
    </tableStyle>
    <tableStyle name="OAI-style" pivot="0" count="3">
      <tableStyleElement type="headerRow" dxfId="25"/>
      <tableStyleElement type="firstRowStripe" dxfId="24"/>
      <tableStyleElement type="secondRowStripe" dxfId="23"/>
    </tableStyle>
    <tableStyle name="Dpto. Rev. Cont.-style" pivot="0" count="3">
      <tableStyleElement type="headerRow" dxfId="22"/>
      <tableStyleElement type="firstRowStripe" dxfId="21"/>
      <tableStyleElement type="secondRowStripe" dxfId="20"/>
    </tableStyle>
    <tableStyle name="Of. Eq. G-style" pivot="0" count="3">
      <tableStyleElement type="headerRow" dxfId="19"/>
      <tableStyleElement type="firstRowStripe" dxfId="18"/>
      <tableStyleElement type="secondRowStripe" dxfId="17"/>
    </tableStyle>
    <tableStyle name="Comite Etica-style" pivot="0" count="3">
      <tableStyleElement type="headerRow" dxfId="16"/>
      <tableStyleElement type="firstRowStripe" dxfId="15"/>
      <tableStyleElement type="secondRowStripe" dxfId="14"/>
    </tableStyle>
    <tableStyle name="PACC 2023 T1-style" pivot="0" count="3">
      <tableStyleElement type="headerRow" dxfId="13"/>
      <tableStyleElement type="firstRowStripe" dxfId="12"/>
      <tableStyleElement type="secondRowStripe" dxfId="11"/>
    </tableStyle>
    <tableStyle name="PACC 2023-style" pivot="0" count="3"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25401</xdr:colOff>
      <xdr:row>0</xdr:row>
      <xdr:rowOff>82549</xdr:rowOff>
    </xdr:from>
    <xdr:to>
      <xdr:col>2</xdr:col>
      <xdr:colOff>155575</xdr:colOff>
      <xdr:row>3</xdr:row>
      <xdr:rowOff>165099</xdr:rowOff>
    </xdr:to>
    <xdr:pic>
      <xdr:nvPicPr>
        <xdr:cNvPr id="3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1" y="82549"/>
          <a:ext cx="796924" cy="730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Plan%20Anual%20de%20Compras%20(PACC)%202025/PACC%20Ajustado/Ajuste%20Tope%20PACC%202025%20Administrati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juste"/>
      <sheetName val="Ajuste Tope PACC 2025 Administr"/>
    </sheetNames>
    <sheetDataSet>
      <sheetData sheetId="0"/>
      <sheetData sheetId="1" refreshError="1"/>
    </sheetDataSet>
  </externalBook>
</externalLink>
</file>

<file path=xl/tables/table1.xml><?xml version="1.0" encoding="utf-8"?>
<table xmlns="http://schemas.openxmlformats.org/spreadsheetml/2006/main" id="1" name="Table_1" displayName="Table_1" ref="A7:XEX1292">
  <autoFilter ref="A7:XEX1292"/>
  <tableColumns count="16378">
    <tableColumn id="1" name="Column1"/>
    <tableColumn id="2" name="Column2"/>
    <tableColumn id="3" name="Column3"/>
    <tableColumn id="4" name="Column4" dataDxfId="5"/>
    <tableColumn id="5" name="Column5" dataDxfId="4"/>
    <tableColumn id="6" name="Column6" dataDxfId="3"/>
    <tableColumn id="7" name="Column7" dataDxfId="2"/>
    <tableColumn id="8" name="Column8" dataDxfId="0"/>
    <tableColumn id="9" name="Column9" dataDxfId="1"/>
    <tableColumn id="10" name="Column10"/>
    <tableColumn id="11" name="Column11"/>
    <tableColumn id="12" name="Column12"/>
    <tableColumn id="13" name="Column13"/>
    <tableColumn id="14" name="Column14"/>
    <tableColumn id="15" name="Column15" dataDxfId="7"/>
    <tableColumn id="20" name="Column20" dataDxfId="6"/>
    <tableColumn id="23" name="Column23"/>
    <tableColumn id="24" name="Column24"/>
    <tableColumn id="25" name="Column25"/>
    <tableColumn id="26" name="Column26"/>
    <tableColumn id="27" name="Column27"/>
    <tableColumn id="28" name="Column28"/>
    <tableColumn id="29" name="Column29"/>
    <tableColumn id="30" name="Column30"/>
    <tableColumn id="31" name="Column31"/>
    <tableColumn id="32" name="Column32"/>
    <tableColumn id="33" name="Column33"/>
    <tableColumn id="34" name="Column34"/>
    <tableColumn id="35" name="Column35"/>
    <tableColumn id="36" name="Column36"/>
    <tableColumn id="37" name="Column37"/>
    <tableColumn id="38" name="Column38"/>
    <tableColumn id="39" name="Column39"/>
    <tableColumn id="40" name="Column40"/>
    <tableColumn id="41" name="Column41"/>
    <tableColumn id="42" name="Column42"/>
    <tableColumn id="43" name="Column43"/>
    <tableColumn id="44" name="Column44"/>
    <tableColumn id="45" name="Column45"/>
    <tableColumn id="46" name="Column46"/>
    <tableColumn id="47" name="Column47"/>
    <tableColumn id="48" name="Column48"/>
    <tableColumn id="49" name="Column49"/>
    <tableColumn id="50" name="Column50"/>
    <tableColumn id="51" name="Column51"/>
    <tableColumn id="52" name="Column52"/>
    <tableColumn id="53" name="Column53"/>
    <tableColumn id="54" name="Column54"/>
    <tableColumn id="55" name="Column55"/>
    <tableColumn id="56" name="Column56"/>
    <tableColumn id="57" name="Column57"/>
    <tableColumn id="58" name="Column58"/>
    <tableColumn id="59" name="Column59"/>
    <tableColumn id="60" name="Column60"/>
    <tableColumn id="61" name="Column61"/>
    <tableColumn id="62" name="Column62"/>
    <tableColumn id="63" name="Column63"/>
    <tableColumn id="64" name="Column64"/>
    <tableColumn id="65" name="Column65"/>
    <tableColumn id="66" name="Column66"/>
    <tableColumn id="67" name="Column67"/>
    <tableColumn id="68" name="Column68"/>
    <tableColumn id="69" name="Column69"/>
    <tableColumn id="70" name="Column70"/>
    <tableColumn id="71" name="Column71"/>
    <tableColumn id="72" name="Column72"/>
    <tableColumn id="73" name="Column73"/>
    <tableColumn id="74" name="Column74"/>
    <tableColumn id="75" name="Column75"/>
    <tableColumn id="76" name="Column76"/>
    <tableColumn id="77" name="Column77"/>
    <tableColumn id="78" name="Column78"/>
    <tableColumn id="79" name="Column79"/>
    <tableColumn id="80" name="Column80"/>
    <tableColumn id="81" name="Column81"/>
    <tableColumn id="82" name="Column82"/>
    <tableColumn id="83" name="Column83"/>
    <tableColumn id="84" name="Column84"/>
    <tableColumn id="85" name="Column85"/>
    <tableColumn id="86" name="Column86"/>
    <tableColumn id="87" name="Column87"/>
    <tableColumn id="88" name="Column88"/>
    <tableColumn id="89" name="Column89"/>
    <tableColumn id="90" name="Column90"/>
    <tableColumn id="91" name="Column91"/>
    <tableColumn id="92" name="Column92"/>
    <tableColumn id="93" name="Column93"/>
    <tableColumn id="94" name="Column94"/>
    <tableColumn id="95" name="Column95"/>
    <tableColumn id="96" name="Column96"/>
    <tableColumn id="97" name="Column97"/>
    <tableColumn id="98" name="Column98"/>
    <tableColumn id="99" name="Column99"/>
    <tableColumn id="100" name="Column100"/>
    <tableColumn id="101" name="Column101"/>
    <tableColumn id="102" name="Column102"/>
    <tableColumn id="103" name="Column103"/>
    <tableColumn id="104" name="Column104"/>
    <tableColumn id="105" name="Column105"/>
    <tableColumn id="106" name="Column106"/>
    <tableColumn id="107" name="Column107"/>
    <tableColumn id="108" name="Column108"/>
    <tableColumn id="109" name="Column109"/>
    <tableColumn id="110" name="Column110"/>
    <tableColumn id="111" name="Column111"/>
    <tableColumn id="112" name="Column112"/>
    <tableColumn id="113" name="Column113"/>
    <tableColumn id="114" name="Column114"/>
    <tableColumn id="115" name="Column115"/>
    <tableColumn id="116" name="Column116"/>
    <tableColumn id="117" name="Column117"/>
    <tableColumn id="118" name="Column118"/>
    <tableColumn id="119" name="Column119"/>
    <tableColumn id="120" name="Column120"/>
    <tableColumn id="121" name="Column121"/>
    <tableColumn id="122" name="Column122"/>
    <tableColumn id="123" name="Column123"/>
    <tableColumn id="124" name="Column124"/>
    <tableColumn id="125" name="Column125"/>
    <tableColumn id="126" name="Column126"/>
    <tableColumn id="127" name="Column127"/>
    <tableColumn id="128" name="Column128"/>
    <tableColumn id="129" name="Column129"/>
    <tableColumn id="130" name="Column130"/>
    <tableColumn id="131" name="Column131"/>
    <tableColumn id="132" name="Column132"/>
    <tableColumn id="133" name="Column133"/>
    <tableColumn id="134" name="Column134"/>
    <tableColumn id="135" name="Column135"/>
    <tableColumn id="136" name="Column136"/>
    <tableColumn id="137" name="Column137"/>
    <tableColumn id="138" name="Column138"/>
    <tableColumn id="139" name="Column139"/>
    <tableColumn id="140" name="Column140"/>
    <tableColumn id="141" name="Column141"/>
    <tableColumn id="142" name="Column142"/>
    <tableColumn id="143" name="Column143"/>
    <tableColumn id="144" name="Column144"/>
    <tableColumn id="145" name="Column145"/>
    <tableColumn id="146" name="Column146"/>
    <tableColumn id="147" name="Column147"/>
    <tableColumn id="148" name="Column148"/>
    <tableColumn id="149" name="Column149"/>
    <tableColumn id="150" name="Column150"/>
    <tableColumn id="151" name="Column151"/>
    <tableColumn id="152" name="Column152"/>
    <tableColumn id="153" name="Column153"/>
    <tableColumn id="154" name="Column154"/>
    <tableColumn id="155" name="Column155"/>
    <tableColumn id="156" name="Column156"/>
    <tableColumn id="157" name="Column157"/>
    <tableColumn id="158" name="Column158"/>
    <tableColumn id="159" name="Column159"/>
    <tableColumn id="160" name="Column160"/>
    <tableColumn id="161" name="Column161"/>
    <tableColumn id="162" name="Column162"/>
    <tableColumn id="163" name="Column163"/>
    <tableColumn id="164" name="Column164"/>
    <tableColumn id="165" name="Column165"/>
    <tableColumn id="166" name="Column166"/>
    <tableColumn id="167" name="Column167"/>
    <tableColumn id="168" name="Column168"/>
    <tableColumn id="169" name="Column169"/>
    <tableColumn id="170" name="Column170"/>
    <tableColumn id="171" name="Column171"/>
    <tableColumn id="172" name="Column172"/>
    <tableColumn id="173" name="Column173"/>
    <tableColumn id="174" name="Column174"/>
    <tableColumn id="175" name="Column175"/>
    <tableColumn id="176" name="Column176"/>
    <tableColumn id="177" name="Column177"/>
    <tableColumn id="178" name="Column178"/>
    <tableColumn id="179" name="Column179"/>
    <tableColumn id="180" name="Column180"/>
    <tableColumn id="181" name="Column181"/>
    <tableColumn id="182" name="Column182"/>
    <tableColumn id="183" name="Column183"/>
    <tableColumn id="184" name="Column184"/>
    <tableColumn id="185" name="Column185"/>
    <tableColumn id="186" name="Column186"/>
    <tableColumn id="187" name="Column187"/>
    <tableColumn id="188" name="Column188"/>
    <tableColumn id="189" name="Column189"/>
    <tableColumn id="190" name="Column190"/>
    <tableColumn id="191" name="Column191"/>
    <tableColumn id="192" name="Column192"/>
    <tableColumn id="193" name="Column193"/>
    <tableColumn id="194" name="Column194"/>
    <tableColumn id="195" name="Column195"/>
    <tableColumn id="196" name="Column196"/>
    <tableColumn id="197" name="Column197"/>
    <tableColumn id="198" name="Column198"/>
    <tableColumn id="199" name="Column199"/>
    <tableColumn id="200" name="Column200"/>
    <tableColumn id="201" name="Column201"/>
    <tableColumn id="202" name="Column202"/>
    <tableColumn id="203" name="Column203"/>
    <tableColumn id="204" name="Column204"/>
    <tableColumn id="205" name="Column205"/>
    <tableColumn id="206" name="Column206"/>
    <tableColumn id="207" name="Column207"/>
    <tableColumn id="208" name="Column208"/>
    <tableColumn id="209" name="Column209"/>
    <tableColumn id="210" name="Column210"/>
    <tableColumn id="211" name="Column211"/>
    <tableColumn id="212" name="Column212"/>
    <tableColumn id="213" name="Column213"/>
    <tableColumn id="214" name="Column214"/>
    <tableColumn id="215" name="Column215"/>
    <tableColumn id="216" name="Column216"/>
    <tableColumn id="217" name="Column217"/>
    <tableColumn id="218" name="Column218"/>
    <tableColumn id="219" name="Column219"/>
    <tableColumn id="220" name="Column220"/>
    <tableColumn id="221" name="Column221"/>
    <tableColumn id="222" name="Column222"/>
    <tableColumn id="223" name="Column223"/>
    <tableColumn id="224" name="Column224"/>
    <tableColumn id="225" name="Column225"/>
    <tableColumn id="226" name="Column226"/>
    <tableColumn id="227" name="Column227"/>
    <tableColumn id="228" name="Column228"/>
    <tableColumn id="229" name="Column229"/>
    <tableColumn id="230" name="Column230"/>
    <tableColumn id="231" name="Column231"/>
    <tableColumn id="232" name="Column232"/>
    <tableColumn id="233" name="Column233"/>
    <tableColumn id="234" name="Column234"/>
    <tableColumn id="235" name="Column235"/>
    <tableColumn id="236" name="Column236"/>
    <tableColumn id="237" name="Column237"/>
    <tableColumn id="238" name="Column238"/>
    <tableColumn id="239" name="Column239"/>
    <tableColumn id="240" name="Column240"/>
    <tableColumn id="241" name="Column241"/>
    <tableColumn id="242" name="Column242"/>
    <tableColumn id="243" name="Column243"/>
    <tableColumn id="244" name="Column244"/>
    <tableColumn id="245" name="Column245"/>
    <tableColumn id="246" name="Column246"/>
    <tableColumn id="247" name="Column247"/>
    <tableColumn id="248" name="Column248"/>
    <tableColumn id="249" name="Column249"/>
    <tableColumn id="250" name="Column250"/>
    <tableColumn id="251" name="Column251"/>
    <tableColumn id="252" name="Column252"/>
    <tableColumn id="253" name="Column253"/>
    <tableColumn id="254" name="Column254"/>
    <tableColumn id="255" name="Column255"/>
    <tableColumn id="256" name="Column256"/>
    <tableColumn id="257" name="Column257"/>
    <tableColumn id="258" name="Column258"/>
    <tableColumn id="259" name="Column259"/>
    <tableColumn id="260" name="Column260"/>
    <tableColumn id="261" name="Column261"/>
    <tableColumn id="262" name="Column262"/>
    <tableColumn id="263" name="Column263"/>
    <tableColumn id="264" name="Column264"/>
    <tableColumn id="265" name="Column265"/>
    <tableColumn id="266" name="Column266"/>
    <tableColumn id="267" name="Column267"/>
    <tableColumn id="268" name="Column268"/>
    <tableColumn id="269" name="Column269"/>
    <tableColumn id="270" name="Column270"/>
    <tableColumn id="271" name="Column271"/>
    <tableColumn id="272" name="Column272"/>
    <tableColumn id="273" name="Column273"/>
    <tableColumn id="274" name="Column274"/>
    <tableColumn id="275" name="Column275"/>
    <tableColumn id="276" name="Column276"/>
    <tableColumn id="277" name="Column277"/>
    <tableColumn id="278" name="Column278"/>
    <tableColumn id="279" name="Column279"/>
    <tableColumn id="280" name="Column280"/>
    <tableColumn id="281" name="Column281"/>
    <tableColumn id="282" name="Column282"/>
    <tableColumn id="283" name="Column283"/>
    <tableColumn id="284" name="Column284"/>
    <tableColumn id="285" name="Column285"/>
    <tableColumn id="286" name="Column286"/>
    <tableColumn id="287" name="Column287"/>
    <tableColumn id="288" name="Column288"/>
    <tableColumn id="289" name="Column289"/>
    <tableColumn id="290" name="Column290"/>
    <tableColumn id="291" name="Column291"/>
    <tableColumn id="292" name="Column292"/>
    <tableColumn id="293" name="Column293"/>
    <tableColumn id="294" name="Column294"/>
    <tableColumn id="295" name="Column295"/>
    <tableColumn id="296" name="Column296"/>
    <tableColumn id="297" name="Column297"/>
    <tableColumn id="298" name="Column298"/>
    <tableColumn id="299" name="Column299"/>
    <tableColumn id="300" name="Column300"/>
    <tableColumn id="301" name="Column301"/>
    <tableColumn id="302" name="Column302"/>
    <tableColumn id="303" name="Column303"/>
    <tableColumn id="304" name="Column304"/>
    <tableColumn id="305" name="Column305"/>
    <tableColumn id="306" name="Column306"/>
    <tableColumn id="307" name="Column307"/>
    <tableColumn id="308" name="Column308"/>
    <tableColumn id="309" name="Column309"/>
    <tableColumn id="310" name="Column310"/>
    <tableColumn id="311" name="Column311"/>
    <tableColumn id="312" name="Column312"/>
    <tableColumn id="313" name="Column313"/>
    <tableColumn id="314" name="Column314"/>
    <tableColumn id="315" name="Column315"/>
    <tableColumn id="316" name="Column316"/>
    <tableColumn id="317" name="Column317"/>
    <tableColumn id="318" name="Column318"/>
    <tableColumn id="319" name="Column319"/>
    <tableColumn id="320" name="Column320"/>
    <tableColumn id="321" name="Column321"/>
    <tableColumn id="322" name="Column322"/>
    <tableColumn id="323" name="Column323"/>
    <tableColumn id="324" name="Column324"/>
    <tableColumn id="325" name="Column325"/>
    <tableColumn id="326" name="Column326"/>
    <tableColumn id="327" name="Column327"/>
    <tableColumn id="328" name="Column328"/>
    <tableColumn id="329" name="Column329"/>
    <tableColumn id="330" name="Column330"/>
    <tableColumn id="331" name="Column331"/>
    <tableColumn id="332" name="Column332"/>
    <tableColumn id="333" name="Column333"/>
    <tableColumn id="334" name="Column334"/>
    <tableColumn id="335" name="Column335"/>
    <tableColumn id="336" name="Column336"/>
    <tableColumn id="337" name="Column337"/>
    <tableColumn id="338" name="Column338"/>
    <tableColumn id="339" name="Column339"/>
    <tableColumn id="340" name="Column340"/>
    <tableColumn id="341" name="Column341"/>
    <tableColumn id="342" name="Column342"/>
    <tableColumn id="343" name="Column343"/>
    <tableColumn id="344" name="Column344"/>
    <tableColumn id="345" name="Column345"/>
    <tableColumn id="346" name="Column346"/>
    <tableColumn id="347" name="Column347"/>
    <tableColumn id="348" name="Column348"/>
    <tableColumn id="349" name="Column349"/>
    <tableColumn id="350" name="Column350"/>
    <tableColumn id="351" name="Column351"/>
    <tableColumn id="352" name="Column352"/>
    <tableColumn id="353" name="Column353"/>
    <tableColumn id="354" name="Column354"/>
    <tableColumn id="355" name="Column355"/>
    <tableColumn id="356" name="Column356"/>
    <tableColumn id="357" name="Column357"/>
    <tableColumn id="358" name="Column358"/>
    <tableColumn id="359" name="Column359"/>
    <tableColumn id="360" name="Column360"/>
    <tableColumn id="361" name="Column361"/>
    <tableColumn id="362" name="Column362"/>
    <tableColumn id="363" name="Column363"/>
    <tableColumn id="364" name="Column364"/>
    <tableColumn id="365" name="Column365"/>
    <tableColumn id="366" name="Column366"/>
    <tableColumn id="367" name="Column367"/>
    <tableColumn id="368" name="Column368"/>
    <tableColumn id="369" name="Column369"/>
    <tableColumn id="370" name="Column370"/>
    <tableColumn id="371" name="Column371"/>
    <tableColumn id="372" name="Column372"/>
    <tableColumn id="373" name="Column373"/>
    <tableColumn id="374" name="Column374"/>
    <tableColumn id="375" name="Column375"/>
    <tableColumn id="376" name="Column376"/>
    <tableColumn id="377" name="Column377"/>
    <tableColumn id="378" name="Column378"/>
    <tableColumn id="379" name="Column379"/>
    <tableColumn id="380" name="Column380"/>
    <tableColumn id="381" name="Column381"/>
    <tableColumn id="382" name="Column382"/>
    <tableColumn id="383" name="Column383"/>
    <tableColumn id="384" name="Column384"/>
    <tableColumn id="385" name="Column385"/>
    <tableColumn id="386" name="Column386"/>
    <tableColumn id="387" name="Column387"/>
    <tableColumn id="388" name="Column388"/>
    <tableColumn id="389" name="Column389"/>
    <tableColumn id="390" name="Column390"/>
    <tableColumn id="391" name="Column391"/>
    <tableColumn id="392" name="Column392"/>
    <tableColumn id="393" name="Column393"/>
    <tableColumn id="394" name="Column394"/>
    <tableColumn id="395" name="Column395"/>
    <tableColumn id="396" name="Column396"/>
    <tableColumn id="397" name="Column397"/>
    <tableColumn id="398" name="Column398"/>
    <tableColumn id="399" name="Column399"/>
    <tableColumn id="400" name="Column400"/>
    <tableColumn id="401" name="Column401"/>
    <tableColumn id="402" name="Column402"/>
    <tableColumn id="403" name="Column403"/>
    <tableColumn id="404" name="Column404"/>
    <tableColumn id="405" name="Column405"/>
    <tableColumn id="406" name="Column406"/>
    <tableColumn id="407" name="Column407"/>
    <tableColumn id="408" name="Column408"/>
    <tableColumn id="409" name="Column409"/>
    <tableColumn id="410" name="Column410"/>
    <tableColumn id="411" name="Column411"/>
    <tableColumn id="412" name="Column412"/>
    <tableColumn id="413" name="Column413"/>
    <tableColumn id="414" name="Column414"/>
    <tableColumn id="415" name="Column415"/>
    <tableColumn id="416" name="Column416"/>
    <tableColumn id="417" name="Column417"/>
    <tableColumn id="418" name="Column418"/>
    <tableColumn id="419" name="Column419"/>
    <tableColumn id="420" name="Column420"/>
    <tableColumn id="421" name="Column421"/>
    <tableColumn id="422" name="Column422"/>
    <tableColumn id="423" name="Column423"/>
    <tableColumn id="424" name="Column424"/>
    <tableColumn id="425" name="Column425"/>
    <tableColumn id="426" name="Column426"/>
    <tableColumn id="427" name="Column427"/>
    <tableColumn id="428" name="Column428"/>
    <tableColumn id="429" name="Column429"/>
    <tableColumn id="430" name="Column430"/>
    <tableColumn id="431" name="Column431"/>
    <tableColumn id="432" name="Column432"/>
    <tableColumn id="433" name="Column433"/>
    <tableColumn id="434" name="Column434"/>
    <tableColumn id="435" name="Column435"/>
    <tableColumn id="436" name="Column436"/>
    <tableColumn id="437" name="Column437"/>
    <tableColumn id="438" name="Column438"/>
    <tableColumn id="439" name="Column439"/>
    <tableColumn id="440" name="Column440"/>
    <tableColumn id="441" name="Column441"/>
    <tableColumn id="442" name="Column442"/>
    <tableColumn id="443" name="Column443"/>
    <tableColumn id="444" name="Column444"/>
    <tableColumn id="445" name="Column445"/>
    <tableColumn id="446" name="Column446"/>
    <tableColumn id="447" name="Column447"/>
    <tableColumn id="448" name="Column448"/>
    <tableColumn id="449" name="Column449"/>
    <tableColumn id="450" name="Column450"/>
    <tableColumn id="451" name="Column451"/>
    <tableColumn id="452" name="Column452"/>
    <tableColumn id="453" name="Column453"/>
    <tableColumn id="454" name="Column454"/>
    <tableColumn id="455" name="Column455"/>
    <tableColumn id="456" name="Column456"/>
    <tableColumn id="457" name="Column457"/>
    <tableColumn id="458" name="Column458"/>
    <tableColumn id="459" name="Column459"/>
    <tableColumn id="460" name="Column460"/>
    <tableColumn id="461" name="Column461"/>
    <tableColumn id="462" name="Column462"/>
    <tableColumn id="463" name="Column463"/>
    <tableColumn id="464" name="Column464"/>
    <tableColumn id="465" name="Column465"/>
    <tableColumn id="466" name="Column466"/>
    <tableColumn id="467" name="Column467"/>
    <tableColumn id="468" name="Column468"/>
    <tableColumn id="469" name="Column469"/>
    <tableColumn id="470" name="Column470"/>
    <tableColumn id="471" name="Column471"/>
    <tableColumn id="472" name="Column472"/>
    <tableColumn id="473" name="Column473"/>
    <tableColumn id="474" name="Column474"/>
    <tableColumn id="475" name="Column475"/>
    <tableColumn id="476" name="Column476"/>
    <tableColumn id="477" name="Column477"/>
    <tableColumn id="478" name="Column478"/>
    <tableColumn id="479" name="Column479"/>
    <tableColumn id="480" name="Column480"/>
    <tableColumn id="481" name="Column481"/>
    <tableColumn id="482" name="Column482"/>
    <tableColumn id="483" name="Column483"/>
    <tableColumn id="484" name="Column484"/>
    <tableColumn id="485" name="Column485"/>
    <tableColumn id="486" name="Column486"/>
    <tableColumn id="487" name="Column487"/>
    <tableColumn id="488" name="Column488"/>
    <tableColumn id="489" name="Column489"/>
    <tableColumn id="490" name="Column490"/>
    <tableColumn id="491" name="Column491"/>
    <tableColumn id="492" name="Column492"/>
    <tableColumn id="493" name="Column493"/>
    <tableColumn id="494" name="Column494"/>
    <tableColumn id="495" name="Column495"/>
    <tableColumn id="496" name="Column496"/>
    <tableColumn id="497" name="Column497"/>
    <tableColumn id="498" name="Column498"/>
    <tableColumn id="499" name="Column499"/>
    <tableColumn id="500" name="Column500"/>
    <tableColumn id="501" name="Column501"/>
    <tableColumn id="502" name="Column502"/>
    <tableColumn id="503" name="Column503"/>
    <tableColumn id="504" name="Column504"/>
    <tableColumn id="505" name="Column505"/>
    <tableColumn id="506" name="Column506"/>
    <tableColumn id="507" name="Column507"/>
    <tableColumn id="508" name="Column508"/>
    <tableColumn id="509" name="Column509"/>
    <tableColumn id="510" name="Column510"/>
    <tableColumn id="511" name="Column511"/>
    <tableColumn id="512" name="Column512"/>
    <tableColumn id="513" name="Column513"/>
    <tableColumn id="514" name="Column514"/>
    <tableColumn id="515" name="Column515"/>
    <tableColumn id="516" name="Column516"/>
    <tableColumn id="517" name="Column517"/>
    <tableColumn id="518" name="Column518"/>
    <tableColumn id="519" name="Column519"/>
    <tableColumn id="520" name="Column520"/>
    <tableColumn id="521" name="Column521"/>
    <tableColumn id="522" name="Column522"/>
    <tableColumn id="523" name="Column523"/>
    <tableColumn id="524" name="Column524"/>
    <tableColumn id="525" name="Column525"/>
    <tableColumn id="526" name="Column526"/>
    <tableColumn id="527" name="Column527"/>
    <tableColumn id="528" name="Column528"/>
    <tableColumn id="529" name="Column529"/>
    <tableColumn id="530" name="Column530"/>
    <tableColumn id="531" name="Column531"/>
    <tableColumn id="532" name="Column532"/>
    <tableColumn id="533" name="Column533"/>
    <tableColumn id="534" name="Column534"/>
    <tableColumn id="535" name="Column535"/>
    <tableColumn id="536" name="Column536"/>
    <tableColumn id="537" name="Column537"/>
    <tableColumn id="538" name="Column538"/>
    <tableColumn id="539" name="Column539"/>
    <tableColumn id="540" name="Column540"/>
    <tableColumn id="541" name="Column541"/>
    <tableColumn id="542" name="Column542"/>
    <tableColumn id="543" name="Column543"/>
    <tableColumn id="544" name="Column544"/>
    <tableColumn id="545" name="Column545"/>
    <tableColumn id="546" name="Column546"/>
    <tableColumn id="547" name="Column547"/>
    <tableColumn id="548" name="Column548"/>
    <tableColumn id="549" name="Column549"/>
    <tableColumn id="550" name="Column550"/>
    <tableColumn id="551" name="Column551"/>
    <tableColumn id="552" name="Column552"/>
    <tableColumn id="553" name="Column553"/>
    <tableColumn id="554" name="Column554"/>
    <tableColumn id="555" name="Column555"/>
    <tableColumn id="556" name="Column556"/>
    <tableColumn id="557" name="Column557"/>
    <tableColumn id="558" name="Column558"/>
    <tableColumn id="559" name="Column559"/>
    <tableColumn id="560" name="Column560"/>
    <tableColumn id="561" name="Column561"/>
    <tableColumn id="562" name="Column562"/>
    <tableColumn id="563" name="Column563"/>
    <tableColumn id="564" name="Column564"/>
    <tableColumn id="565" name="Column565"/>
    <tableColumn id="566" name="Column566"/>
    <tableColumn id="567" name="Column567"/>
    <tableColumn id="568" name="Column568"/>
    <tableColumn id="569" name="Column569"/>
    <tableColumn id="570" name="Column570"/>
    <tableColumn id="571" name="Column571"/>
    <tableColumn id="572" name="Column572"/>
    <tableColumn id="573" name="Column573"/>
    <tableColumn id="574" name="Column574"/>
    <tableColumn id="575" name="Column575"/>
    <tableColumn id="576" name="Column576"/>
    <tableColumn id="577" name="Column577"/>
    <tableColumn id="578" name="Column578"/>
    <tableColumn id="579" name="Column579"/>
    <tableColumn id="580" name="Column580"/>
    <tableColumn id="581" name="Column581"/>
    <tableColumn id="582" name="Column582"/>
    <tableColumn id="583" name="Column583"/>
    <tableColumn id="584" name="Column584"/>
    <tableColumn id="585" name="Column585"/>
    <tableColumn id="586" name="Column586"/>
    <tableColumn id="587" name="Column587"/>
    <tableColumn id="588" name="Column588"/>
    <tableColumn id="589" name="Column589"/>
    <tableColumn id="590" name="Column590"/>
    <tableColumn id="591" name="Column591"/>
    <tableColumn id="592" name="Column592"/>
    <tableColumn id="593" name="Column593"/>
    <tableColumn id="594" name="Column594"/>
    <tableColumn id="595" name="Column595"/>
    <tableColumn id="596" name="Column596"/>
    <tableColumn id="597" name="Column597"/>
    <tableColumn id="598" name="Column598"/>
    <tableColumn id="599" name="Column599"/>
    <tableColumn id="600" name="Column600"/>
    <tableColumn id="601" name="Column601"/>
    <tableColumn id="602" name="Column602"/>
    <tableColumn id="603" name="Column603"/>
    <tableColumn id="604" name="Column604"/>
    <tableColumn id="605" name="Column605"/>
    <tableColumn id="606" name="Column606"/>
    <tableColumn id="607" name="Column607"/>
    <tableColumn id="608" name="Column608"/>
    <tableColumn id="609" name="Column609"/>
    <tableColumn id="610" name="Column610"/>
    <tableColumn id="611" name="Column611"/>
    <tableColumn id="612" name="Column612"/>
    <tableColumn id="613" name="Column613"/>
    <tableColumn id="614" name="Column614"/>
    <tableColumn id="615" name="Column615"/>
    <tableColumn id="616" name="Column616"/>
    <tableColumn id="617" name="Column617"/>
    <tableColumn id="618" name="Column618"/>
    <tableColumn id="619" name="Column619"/>
    <tableColumn id="620" name="Column620"/>
    <tableColumn id="621" name="Column621"/>
    <tableColumn id="622" name="Column622"/>
    <tableColumn id="623" name="Column623"/>
    <tableColumn id="624" name="Column624"/>
    <tableColumn id="625" name="Column625"/>
    <tableColumn id="626" name="Column626"/>
    <tableColumn id="627" name="Column627"/>
    <tableColumn id="628" name="Column628"/>
    <tableColumn id="629" name="Column629"/>
    <tableColumn id="630" name="Column630"/>
    <tableColumn id="631" name="Column631"/>
    <tableColumn id="632" name="Column632"/>
    <tableColumn id="633" name="Column633"/>
    <tableColumn id="634" name="Column634"/>
    <tableColumn id="635" name="Column635"/>
    <tableColumn id="636" name="Column636"/>
    <tableColumn id="637" name="Column637"/>
    <tableColumn id="638" name="Column638"/>
    <tableColumn id="639" name="Column639"/>
    <tableColumn id="640" name="Column640"/>
    <tableColumn id="641" name="Column641"/>
    <tableColumn id="642" name="Column642"/>
    <tableColumn id="643" name="Column643"/>
    <tableColumn id="644" name="Column644"/>
    <tableColumn id="645" name="Column645"/>
    <tableColumn id="646" name="Column646"/>
    <tableColumn id="647" name="Column647"/>
    <tableColumn id="648" name="Column648"/>
    <tableColumn id="649" name="Column649"/>
    <tableColumn id="650" name="Column650"/>
    <tableColumn id="651" name="Column651"/>
    <tableColumn id="652" name="Column652"/>
    <tableColumn id="653" name="Column653"/>
    <tableColumn id="654" name="Column654"/>
    <tableColumn id="655" name="Column655"/>
    <tableColumn id="656" name="Column656"/>
    <tableColumn id="657" name="Column657"/>
    <tableColumn id="658" name="Column658"/>
    <tableColumn id="659" name="Column659"/>
    <tableColumn id="660" name="Column660"/>
    <tableColumn id="661" name="Column661"/>
    <tableColumn id="662" name="Column662"/>
    <tableColumn id="663" name="Column663"/>
    <tableColumn id="664" name="Column664"/>
    <tableColumn id="665" name="Column665"/>
    <tableColumn id="666" name="Column666"/>
    <tableColumn id="667" name="Column667"/>
    <tableColumn id="668" name="Column668"/>
    <tableColumn id="669" name="Column669"/>
    <tableColumn id="670" name="Column670"/>
    <tableColumn id="671" name="Column671"/>
    <tableColumn id="672" name="Column672"/>
    <tableColumn id="673" name="Column673"/>
    <tableColumn id="674" name="Column674"/>
    <tableColumn id="675" name="Column675"/>
    <tableColumn id="676" name="Column676"/>
    <tableColumn id="677" name="Column677"/>
    <tableColumn id="678" name="Column678"/>
    <tableColumn id="679" name="Column679"/>
    <tableColumn id="680" name="Column680"/>
    <tableColumn id="681" name="Column681"/>
    <tableColumn id="682" name="Column682"/>
    <tableColumn id="683" name="Column683"/>
    <tableColumn id="684" name="Column684"/>
    <tableColumn id="685" name="Column685"/>
    <tableColumn id="686" name="Column686"/>
    <tableColumn id="687" name="Column687"/>
    <tableColumn id="688" name="Column688"/>
    <tableColumn id="689" name="Column689"/>
    <tableColumn id="690" name="Column690"/>
    <tableColumn id="691" name="Column691"/>
    <tableColumn id="692" name="Column692"/>
    <tableColumn id="693" name="Column693"/>
    <tableColumn id="694" name="Column694"/>
    <tableColumn id="695" name="Column695"/>
    <tableColumn id="696" name="Column696"/>
    <tableColumn id="697" name="Column697"/>
    <tableColumn id="698" name="Column698"/>
    <tableColumn id="699" name="Column699"/>
    <tableColumn id="700" name="Column700"/>
    <tableColumn id="701" name="Column701"/>
    <tableColumn id="702" name="Column702"/>
    <tableColumn id="703" name="Column703"/>
    <tableColumn id="704" name="Column704"/>
    <tableColumn id="705" name="Column705"/>
    <tableColumn id="706" name="Column706"/>
    <tableColumn id="707" name="Column707"/>
    <tableColumn id="708" name="Column708"/>
    <tableColumn id="709" name="Column709"/>
    <tableColumn id="710" name="Column710"/>
    <tableColumn id="711" name="Column711"/>
    <tableColumn id="712" name="Column712"/>
    <tableColumn id="713" name="Column713"/>
    <tableColumn id="714" name="Column714"/>
    <tableColumn id="715" name="Column715"/>
    <tableColumn id="716" name="Column716"/>
    <tableColumn id="717" name="Column717"/>
    <tableColumn id="718" name="Column718"/>
    <tableColumn id="719" name="Column719"/>
    <tableColumn id="720" name="Column720"/>
    <tableColumn id="721" name="Column721"/>
    <tableColumn id="722" name="Column722"/>
    <tableColumn id="723" name="Column723"/>
    <tableColumn id="724" name="Column724"/>
    <tableColumn id="725" name="Column725"/>
    <tableColumn id="726" name="Column726"/>
    <tableColumn id="727" name="Column727"/>
    <tableColumn id="728" name="Column728"/>
    <tableColumn id="729" name="Column729"/>
    <tableColumn id="730" name="Column730"/>
    <tableColumn id="731" name="Column731"/>
    <tableColumn id="732" name="Column732"/>
    <tableColumn id="733" name="Column733"/>
    <tableColumn id="734" name="Column734"/>
    <tableColumn id="735" name="Column735"/>
    <tableColumn id="736" name="Column736"/>
    <tableColumn id="737" name="Column737"/>
    <tableColumn id="738" name="Column738"/>
    <tableColumn id="739" name="Column739"/>
    <tableColumn id="740" name="Column740"/>
    <tableColumn id="741" name="Column741"/>
    <tableColumn id="742" name="Column742"/>
    <tableColumn id="743" name="Column743"/>
    <tableColumn id="744" name="Column744"/>
    <tableColumn id="745" name="Column745"/>
    <tableColumn id="746" name="Column746"/>
    <tableColumn id="747" name="Column747"/>
    <tableColumn id="748" name="Column748"/>
    <tableColumn id="749" name="Column749"/>
    <tableColumn id="750" name="Column750"/>
    <tableColumn id="751" name="Column751"/>
    <tableColumn id="752" name="Column752"/>
    <tableColumn id="753" name="Column753"/>
    <tableColumn id="754" name="Column754"/>
    <tableColumn id="755" name="Column755"/>
    <tableColumn id="756" name="Column756"/>
    <tableColumn id="757" name="Column757"/>
    <tableColumn id="758" name="Column758"/>
    <tableColumn id="759" name="Column759"/>
    <tableColumn id="760" name="Column760"/>
    <tableColumn id="761" name="Column761"/>
    <tableColumn id="762" name="Column762"/>
    <tableColumn id="763" name="Column763"/>
    <tableColumn id="764" name="Column764"/>
    <tableColumn id="765" name="Column765"/>
    <tableColumn id="766" name="Column766"/>
    <tableColumn id="767" name="Column767"/>
    <tableColumn id="768" name="Column768"/>
    <tableColumn id="769" name="Column769"/>
    <tableColumn id="770" name="Column770"/>
    <tableColumn id="771" name="Column771"/>
    <tableColumn id="772" name="Column772"/>
    <tableColumn id="773" name="Column773"/>
    <tableColumn id="774" name="Column774"/>
    <tableColumn id="775" name="Column775"/>
    <tableColumn id="776" name="Column776"/>
    <tableColumn id="777" name="Column777"/>
    <tableColumn id="778" name="Column778"/>
    <tableColumn id="779" name="Column779"/>
    <tableColumn id="780" name="Column780"/>
    <tableColumn id="781" name="Column781"/>
    <tableColumn id="782" name="Column782"/>
    <tableColumn id="783" name="Column783"/>
    <tableColumn id="784" name="Column784"/>
    <tableColumn id="785" name="Column785"/>
    <tableColumn id="786" name="Column786"/>
    <tableColumn id="787" name="Column787"/>
    <tableColumn id="788" name="Column788"/>
    <tableColumn id="789" name="Column789"/>
    <tableColumn id="790" name="Column790"/>
    <tableColumn id="791" name="Column791"/>
    <tableColumn id="792" name="Column792"/>
    <tableColumn id="793" name="Column793"/>
    <tableColumn id="794" name="Column794"/>
    <tableColumn id="795" name="Column795"/>
    <tableColumn id="796" name="Column796"/>
    <tableColumn id="797" name="Column797"/>
    <tableColumn id="798" name="Column798"/>
    <tableColumn id="799" name="Column799"/>
    <tableColumn id="800" name="Column800"/>
    <tableColumn id="801" name="Column801"/>
    <tableColumn id="802" name="Column802"/>
    <tableColumn id="803" name="Column803"/>
    <tableColumn id="804" name="Column804"/>
    <tableColumn id="805" name="Column805"/>
    <tableColumn id="806" name="Column806"/>
    <tableColumn id="807" name="Column807"/>
    <tableColumn id="808" name="Column808"/>
    <tableColumn id="809" name="Column809"/>
    <tableColumn id="810" name="Column810"/>
    <tableColumn id="811" name="Column811"/>
    <tableColumn id="812" name="Column812"/>
    <tableColumn id="813" name="Column813"/>
    <tableColumn id="814" name="Column814"/>
    <tableColumn id="815" name="Column815"/>
    <tableColumn id="816" name="Column816"/>
    <tableColumn id="817" name="Column817"/>
    <tableColumn id="818" name="Column818"/>
    <tableColumn id="819" name="Column819"/>
    <tableColumn id="820" name="Column820"/>
    <tableColumn id="821" name="Column821"/>
    <tableColumn id="822" name="Column822"/>
    <tableColumn id="823" name="Column823"/>
    <tableColumn id="824" name="Column824"/>
    <tableColumn id="825" name="Column825"/>
    <tableColumn id="826" name="Column826"/>
    <tableColumn id="827" name="Column827"/>
    <tableColumn id="828" name="Column828"/>
    <tableColumn id="829" name="Column829"/>
    <tableColumn id="830" name="Column830"/>
    <tableColumn id="831" name="Column831"/>
    <tableColumn id="832" name="Column832"/>
    <tableColumn id="833" name="Column833"/>
    <tableColumn id="834" name="Column834"/>
    <tableColumn id="835" name="Column835"/>
    <tableColumn id="836" name="Column836"/>
    <tableColumn id="837" name="Column837"/>
    <tableColumn id="838" name="Column838"/>
    <tableColumn id="839" name="Column839"/>
    <tableColumn id="840" name="Column840"/>
    <tableColumn id="841" name="Column841"/>
    <tableColumn id="842" name="Column842"/>
    <tableColumn id="843" name="Column843"/>
    <tableColumn id="844" name="Column844"/>
    <tableColumn id="845" name="Column845"/>
    <tableColumn id="846" name="Column846"/>
    <tableColumn id="847" name="Column847"/>
    <tableColumn id="848" name="Column848"/>
    <tableColumn id="849" name="Column849"/>
    <tableColumn id="850" name="Column850"/>
    <tableColumn id="851" name="Column851"/>
    <tableColumn id="852" name="Column852"/>
    <tableColumn id="853" name="Column853"/>
    <tableColumn id="854" name="Column854"/>
    <tableColumn id="855" name="Column855"/>
    <tableColumn id="856" name="Column856"/>
    <tableColumn id="857" name="Column857"/>
    <tableColumn id="858" name="Column858"/>
    <tableColumn id="859" name="Column859"/>
    <tableColumn id="860" name="Column860"/>
    <tableColumn id="861" name="Column861"/>
    <tableColumn id="862" name="Column862"/>
    <tableColumn id="863" name="Column863"/>
    <tableColumn id="864" name="Column864"/>
    <tableColumn id="865" name="Column865"/>
    <tableColumn id="866" name="Column866"/>
    <tableColumn id="867" name="Column867"/>
    <tableColumn id="868" name="Column868"/>
    <tableColumn id="869" name="Column869"/>
    <tableColumn id="870" name="Column870"/>
    <tableColumn id="871" name="Column871"/>
    <tableColumn id="872" name="Column872"/>
    <tableColumn id="873" name="Column873"/>
    <tableColumn id="874" name="Column874"/>
    <tableColumn id="875" name="Column875"/>
    <tableColumn id="876" name="Column876"/>
    <tableColumn id="877" name="Column877"/>
    <tableColumn id="878" name="Column878"/>
    <tableColumn id="879" name="Column879"/>
    <tableColumn id="880" name="Column880"/>
    <tableColumn id="881" name="Column881"/>
    <tableColumn id="882" name="Column882"/>
    <tableColumn id="883" name="Column883"/>
    <tableColumn id="884" name="Column884"/>
    <tableColumn id="885" name="Column885"/>
    <tableColumn id="886" name="Column886"/>
    <tableColumn id="887" name="Column887"/>
    <tableColumn id="888" name="Column888"/>
    <tableColumn id="889" name="Column889"/>
    <tableColumn id="890" name="Column890"/>
    <tableColumn id="891" name="Column891"/>
    <tableColumn id="892" name="Column892"/>
    <tableColumn id="893" name="Column893"/>
    <tableColumn id="894" name="Column894"/>
    <tableColumn id="895" name="Column895"/>
    <tableColumn id="896" name="Column896"/>
    <tableColumn id="897" name="Column897"/>
    <tableColumn id="898" name="Column898"/>
    <tableColumn id="899" name="Column899"/>
    <tableColumn id="900" name="Column900"/>
    <tableColumn id="901" name="Column901"/>
    <tableColumn id="902" name="Column902"/>
    <tableColumn id="903" name="Column903"/>
    <tableColumn id="904" name="Column904"/>
    <tableColumn id="905" name="Column905"/>
    <tableColumn id="906" name="Column906"/>
    <tableColumn id="907" name="Column907"/>
    <tableColumn id="908" name="Column908"/>
    <tableColumn id="909" name="Column909"/>
    <tableColumn id="910" name="Column910"/>
    <tableColumn id="911" name="Column911"/>
    <tableColumn id="912" name="Column912"/>
    <tableColumn id="913" name="Column913"/>
    <tableColumn id="914" name="Column914"/>
    <tableColumn id="915" name="Column915"/>
    <tableColumn id="916" name="Column916"/>
    <tableColumn id="917" name="Column917"/>
    <tableColumn id="918" name="Column918"/>
    <tableColumn id="919" name="Column919"/>
    <tableColumn id="920" name="Column920"/>
    <tableColumn id="921" name="Column921"/>
    <tableColumn id="922" name="Column922"/>
    <tableColumn id="923" name="Column923"/>
    <tableColumn id="924" name="Column924"/>
    <tableColumn id="925" name="Column925"/>
    <tableColumn id="926" name="Column926"/>
    <tableColumn id="927" name="Column927"/>
    <tableColumn id="928" name="Column928"/>
    <tableColumn id="929" name="Column929"/>
    <tableColumn id="930" name="Column930"/>
    <tableColumn id="931" name="Column931"/>
    <tableColumn id="932" name="Column932"/>
    <tableColumn id="933" name="Column933"/>
    <tableColumn id="934" name="Column934"/>
    <tableColumn id="935" name="Column935"/>
    <tableColumn id="936" name="Column936"/>
    <tableColumn id="937" name="Column937"/>
    <tableColumn id="938" name="Column938"/>
    <tableColumn id="939" name="Column939"/>
    <tableColumn id="940" name="Column940"/>
    <tableColumn id="941" name="Column941"/>
    <tableColumn id="942" name="Column942"/>
    <tableColumn id="943" name="Column943"/>
    <tableColumn id="944" name="Column944"/>
    <tableColumn id="945" name="Column945"/>
    <tableColumn id="946" name="Column946"/>
    <tableColumn id="947" name="Column947"/>
    <tableColumn id="948" name="Column948"/>
    <tableColumn id="949" name="Column949"/>
    <tableColumn id="950" name="Column950"/>
    <tableColumn id="951" name="Column951"/>
    <tableColumn id="952" name="Column952"/>
    <tableColumn id="953" name="Column953"/>
    <tableColumn id="954" name="Column954"/>
    <tableColumn id="955" name="Column955"/>
    <tableColumn id="956" name="Column956"/>
    <tableColumn id="957" name="Column957"/>
    <tableColumn id="958" name="Column958"/>
    <tableColumn id="959" name="Column959"/>
    <tableColumn id="960" name="Column960"/>
    <tableColumn id="961" name="Column961"/>
    <tableColumn id="962" name="Column962"/>
    <tableColumn id="963" name="Column963"/>
    <tableColumn id="964" name="Column964"/>
    <tableColumn id="965" name="Column965"/>
    <tableColumn id="966" name="Column966"/>
    <tableColumn id="967" name="Column967"/>
    <tableColumn id="968" name="Column968"/>
    <tableColumn id="969" name="Column969"/>
    <tableColumn id="970" name="Column970"/>
    <tableColumn id="971" name="Column971"/>
    <tableColumn id="972" name="Column972"/>
    <tableColumn id="973" name="Column973"/>
    <tableColumn id="974" name="Column974"/>
    <tableColumn id="975" name="Column975"/>
    <tableColumn id="976" name="Column976"/>
    <tableColumn id="977" name="Column977"/>
    <tableColumn id="978" name="Column978"/>
    <tableColumn id="979" name="Column979"/>
    <tableColumn id="980" name="Column980"/>
    <tableColumn id="981" name="Column981"/>
    <tableColumn id="982" name="Column982"/>
    <tableColumn id="983" name="Column983"/>
    <tableColumn id="984" name="Column984"/>
    <tableColumn id="985" name="Column985"/>
    <tableColumn id="986" name="Column986"/>
    <tableColumn id="987" name="Column987"/>
    <tableColumn id="988" name="Column988"/>
    <tableColumn id="989" name="Column989"/>
    <tableColumn id="990" name="Column990"/>
    <tableColumn id="991" name="Column991"/>
    <tableColumn id="992" name="Column992"/>
    <tableColumn id="993" name="Column993"/>
    <tableColumn id="994" name="Column994"/>
    <tableColumn id="995" name="Column995"/>
    <tableColumn id="996" name="Column996"/>
    <tableColumn id="997" name="Column997"/>
    <tableColumn id="998" name="Column998"/>
    <tableColumn id="999" name="Column999"/>
    <tableColumn id="1000" name="Column1000"/>
    <tableColumn id="1001" name="Column1001"/>
    <tableColumn id="1002" name="Column1002"/>
    <tableColumn id="1003" name="Column1003"/>
    <tableColumn id="1004" name="Column1004"/>
    <tableColumn id="1005" name="Column1005"/>
    <tableColumn id="1006" name="Column1006"/>
    <tableColumn id="1007" name="Column1007"/>
    <tableColumn id="1008" name="Column1008"/>
    <tableColumn id="1009" name="Column1009"/>
    <tableColumn id="1010" name="Column1010"/>
    <tableColumn id="1011" name="Column1011"/>
    <tableColumn id="1012" name="Column1012"/>
    <tableColumn id="1013" name="Column1013"/>
    <tableColumn id="1014" name="Column1014"/>
    <tableColumn id="1015" name="Column1015"/>
    <tableColumn id="1016" name="Column1016"/>
    <tableColumn id="1017" name="Column1017"/>
    <tableColumn id="1018" name="Column1018"/>
    <tableColumn id="1019" name="Column1019"/>
    <tableColumn id="1020" name="Column1020"/>
    <tableColumn id="1021" name="Column1021"/>
    <tableColumn id="1022" name="Column1022"/>
    <tableColumn id="1023" name="Column1023"/>
    <tableColumn id="1024" name="Column1024"/>
    <tableColumn id="1025" name="Column1025"/>
    <tableColumn id="1026" name="Column1026"/>
    <tableColumn id="1027" name="Column1027"/>
    <tableColumn id="1028" name="Column1028"/>
    <tableColumn id="1029" name="Column1029"/>
    <tableColumn id="1030" name="Column1030"/>
    <tableColumn id="1031" name="Column1031"/>
    <tableColumn id="1032" name="Column1032"/>
    <tableColumn id="1033" name="Column1033"/>
    <tableColumn id="1034" name="Column1034"/>
    <tableColumn id="1035" name="Column1035"/>
    <tableColumn id="1036" name="Column1036"/>
    <tableColumn id="1037" name="Column1037"/>
    <tableColumn id="1038" name="Column1038"/>
    <tableColumn id="1039" name="Column1039"/>
    <tableColumn id="1040" name="Column1040"/>
    <tableColumn id="1041" name="Column1041"/>
    <tableColumn id="1042" name="Column1042"/>
    <tableColumn id="1043" name="Column1043"/>
    <tableColumn id="1044" name="Column1044"/>
    <tableColumn id="1045" name="Column1045"/>
    <tableColumn id="1046" name="Column1046"/>
    <tableColumn id="1047" name="Column1047"/>
    <tableColumn id="1048" name="Column1048"/>
    <tableColumn id="1049" name="Column1049"/>
    <tableColumn id="1050" name="Column1050"/>
    <tableColumn id="1051" name="Column1051"/>
    <tableColumn id="1052" name="Column1052"/>
    <tableColumn id="1053" name="Column1053"/>
    <tableColumn id="1054" name="Column1054"/>
    <tableColumn id="1055" name="Column1055"/>
    <tableColumn id="1056" name="Column1056"/>
    <tableColumn id="1057" name="Column1057"/>
    <tableColumn id="1058" name="Column1058"/>
    <tableColumn id="1059" name="Column1059"/>
    <tableColumn id="1060" name="Column1060"/>
    <tableColumn id="1061" name="Column1061"/>
    <tableColumn id="1062" name="Column1062"/>
    <tableColumn id="1063" name="Column1063"/>
    <tableColumn id="1064" name="Column1064"/>
    <tableColumn id="1065" name="Column1065"/>
    <tableColumn id="1066" name="Column1066"/>
    <tableColumn id="1067" name="Column1067"/>
    <tableColumn id="1068" name="Column1068"/>
    <tableColumn id="1069" name="Column1069"/>
    <tableColumn id="1070" name="Column1070"/>
    <tableColumn id="1071" name="Column1071"/>
    <tableColumn id="1072" name="Column1072"/>
    <tableColumn id="1073" name="Column1073"/>
    <tableColumn id="1074" name="Column1074"/>
    <tableColumn id="1075" name="Column1075"/>
    <tableColumn id="1076" name="Column1076"/>
    <tableColumn id="1077" name="Column1077"/>
    <tableColumn id="1078" name="Column1078"/>
    <tableColumn id="1079" name="Column1079"/>
    <tableColumn id="1080" name="Column1080"/>
    <tableColumn id="1081" name="Column1081"/>
    <tableColumn id="1082" name="Column1082"/>
    <tableColumn id="1083" name="Column1083"/>
    <tableColumn id="1084" name="Column1084"/>
    <tableColumn id="1085" name="Column1085"/>
    <tableColumn id="1086" name="Column1086"/>
    <tableColumn id="1087" name="Column1087"/>
    <tableColumn id="1088" name="Column1088"/>
    <tableColumn id="1089" name="Column1089"/>
    <tableColumn id="1090" name="Column1090"/>
    <tableColumn id="1091" name="Column1091"/>
    <tableColumn id="1092" name="Column1092"/>
    <tableColumn id="1093" name="Column1093"/>
    <tableColumn id="1094" name="Column1094"/>
    <tableColumn id="1095" name="Column1095"/>
    <tableColumn id="1096" name="Column1096"/>
    <tableColumn id="1097" name="Column1097"/>
    <tableColumn id="1098" name="Column1098"/>
    <tableColumn id="1099" name="Column1099"/>
    <tableColumn id="1100" name="Column1100"/>
    <tableColumn id="1101" name="Column1101"/>
    <tableColumn id="1102" name="Column1102"/>
    <tableColumn id="1103" name="Column1103"/>
    <tableColumn id="1104" name="Column1104"/>
    <tableColumn id="1105" name="Column1105"/>
    <tableColumn id="1106" name="Column1106"/>
    <tableColumn id="1107" name="Column1107"/>
    <tableColumn id="1108" name="Column1108"/>
    <tableColumn id="1109" name="Column1109"/>
    <tableColumn id="1110" name="Column1110"/>
    <tableColumn id="1111" name="Column1111"/>
    <tableColumn id="1112" name="Column1112"/>
    <tableColumn id="1113" name="Column1113"/>
    <tableColumn id="1114" name="Column1114"/>
    <tableColumn id="1115" name="Column1115"/>
    <tableColumn id="1116" name="Column1116"/>
    <tableColumn id="1117" name="Column1117"/>
    <tableColumn id="1118" name="Column1118"/>
    <tableColumn id="1119" name="Column1119"/>
    <tableColumn id="1120" name="Column1120"/>
    <tableColumn id="1121" name="Column1121"/>
    <tableColumn id="1122" name="Column1122"/>
    <tableColumn id="1123" name="Column1123"/>
    <tableColumn id="1124" name="Column1124"/>
    <tableColumn id="1125" name="Column1125"/>
    <tableColumn id="1126" name="Column1126"/>
    <tableColumn id="1127" name="Column1127"/>
    <tableColumn id="1128" name="Column1128"/>
    <tableColumn id="1129" name="Column1129"/>
    <tableColumn id="1130" name="Column1130"/>
    <tableColumn id="1131" name="Column1131"/>
    <tableColumn id="1132" name="Column1132"/>
    <tableColumn id="1133" name="Column1133"/>
    <tableColumn id="1134" name="Column1134"/>
    <tableColumn id="1135" name="Column1135"/>
    <tableColumn id="1136" name="Column1136"/>
    <tableColumn id="1137" name="Column1137"/>
    <tableColumn id="1138" name="Column1138"/>
    <tableColumn id="1139" name="Column1139"/>
    <tableColumn id="1140" name="Column1140"/>
    <tableColumn id="1141" name="Column1141"/>
    <tableColumn id="1142" name="Column1142"/>
    <tableColumn id="1143" name="Column1143"/>
    <tableColumn id="1144" name="Column1144"/>
    <tableColumn id="1145" name="Column1145"/>
    <tableColumn id="1146" name="Column1146"/>
    <tableColumn id="1147" name="Column1147"/>
    <tableColumn id="1148" name="Column1148"/>
    <tableColumn id="1149" name="Column1149"/>
    <tableColumn id="1150" name="Column1150"/>
    <tableColumn id="1151" name="Column1151"/>
    <tableColumn id="1152" name="Column1152"/>
    <tableColumn id="1153" name="Column1153"/>
    <tableColumn id="1154" name="Column1154"/>
    <tableColumn id="1155" name="Column1155"/>
    <tableColumn id="1156" name="Column1156"/>
    <tableColumn id="1157" name="Column1157"/>
    <tableColumn id="1158" name="Column1158"/>
    <tableColumn id="1159" name="Column1159"/>
    <tableColumn id="1160" name="Column1160"/>
    <tableColumn id="1161" name="Column1161"/>
    <tableColumn id="1162" name="Column1162"/>
    <tableColumn id="1163" name="Column1163"/>
    <tableColumn id="1164" name="Column1164"/>
    <tableColumn id="1165" name="Column1165"/>
    <tableColumn id="1166" name="Column1166"/>
    <tableColumn id="1167" name="Column1167"/>
    <tableColumn id="1168" name="Column1168"/>
    <tableColumn id="1169" name="Column1169"/>
    <tableColumn id="1170" name="Column1170"/>
    <tableColumn id="1171" name="Column1171"/>
    <tableColumn id="1172" name="Column1172"/>
    <tableColumn id="1173" name="Column1173"/>
    <tableColumn id="1174" name="Column1174"/>
    <tableColumn id="1175" name="Column1175"/>
    <tableColumn id="1176" name="Column1176"/>
    <tableColumn id="1177" name="Column1177"/>
    <tableColumn id="1178" name="Column1178"/>
    <tableColumn id="1179" name="Column1179"/>
    <tableColumn id="1180" name="Column1180"/>
    <tableColumn id="1181" name="Column1181"/>
    <tableColumn id="1182" name="Column1182"/>
    <tableColumn id="1183" name="Column1183"/>
    <tableColumn id="1184" name="Column1184"/>
    <tableColumn id="1185" name="Column1185"/>
    <tableColumn id="1186" name="Column1186"/>
    <tableColumn id="1187" name="Column1187"/>
    <tableColumn id="1188" name="Column1188"/>
    <tableColumn id="1189" name="Column1189"/>
    <tableColumn id="1190" name="Column1190"/>
    <tableColumn id="1191" name="Column1191"/>
    <tableColumn id="1192" name="Column1192"/>
    <tableColumn id="1193" name="Column1193"/>
    <tableColumn id="1194" name="Column1194"/>
    <tableColumn id="1195" name="Column1195"/>
    <tableColumn id="1196" name="Column1196"/>
    <tableColumn id="1197" name="Column1197"/>
    <tableColumn id="1198" name="Column1198"/>
    <tableColumn id="1199" name="Column1199"/>
    <tableColumn id="1200" name="Column1200"/>
    <tableColumn id="1201" name="Column1201"/>
    <tableColumn id="1202" name="Column1202"/>
    <tableColumn id="1203" name="Column1203"/>
    <tableColumn id="1204" name="Column1204"/>
    <tableColumn id="1205" name="Column1205"/>
    <tableColumn id="1206" name="Column1206"/>
    <tableColumn id="1207" name="Column1207"/>
    <tableColumn id="1208" name="Column1208"/>
    <tableColumn id="1209" name="Column1209"/>
    <tableColumn id="1210" name="Column1210"/>
    <tableColumn id="1211" name="Column1211"/>
    <tableColumn id="1212" name="Column1212"/>
    <tableColumn id="1213" name="Column1213"/>
    <tableColumn id="1214" name="Column1214"/>
    <tableColumn id="1215" name="Column1215"/>
    <tableColumn id="1216" name="Column1216"/>
    <tableColumn id="1217" name="Column1217"/>
    <tableColumn id="1218" name="Column1218"/>
    <tableColumn id="1219" name="Column1219"/>
    <tableColumn id="1220" name="Column1220"/>
    <tableColumn id="1221" name="Column1221"/>
    <tableColumn id="1222" name="Column1222"/>
    <tableColumn id="1223" name="Column1223"/>
    <tableColumn id="1224" name="Column1224"/>
    <tableColumn id="1225" name="Column1225"/>
    <tableColumn id="1226" name="Column1226"/>
    <tableColumn id="1227" name="Column1227"/>
    <tableColumn id="1228" name="Column1228"/>
    <tableColumn id="1229" name="Column1229"/>
    <tableColumn id="1230" name="Column1230"/>
    <tableColumn id="1231" name="Column1231"/>
    <tableColumn id="1232" name="Column1232"/>
    <tableColumn id="1233" name="Column1233"/>
    <tableColumn id="1234" name="Column1234"/>
    <tableColumn id="1235" name="Column1235"/>
    <tableColumn id="1236" name="Column1236"/>
    <tableColumn id="1237" name="Column1237"/>
    <tableColumn id="1238" name="Column1238"/>
    <tableColumn id="1239" name="Column1239"/>
    <tableColumn id="1240" name="Column1240"/>
    <tableColumn id="1241" name="Column1241"/>
    <tableColumn id="1242" name="Column1242"/>
    <tableColumn id="1243" name="Column1243"/>
    <tableColumn id="1244" name="Column1244"/>
    <tableColumn id="1245" name="Column1245"/>
    <tableColumn id="1246" name="Column1246"/>
    <tableColumn id="1247" name="Column1247"/>
    <tableColumn id="1248" name="Column1248"/>
    <tableColumn id="1249" name="Column1249"/>
    <tableColumn id="1250" name="Column1250"/>
    <tableColumn id="1251" name="Column1251"/>
    <tableColumn id="1252" name="Column1252"/>
    <tableColumn id="1253" name="Column1253"/>
    <tableColumn id="1254" name="Column1254"/>
    <tableColumn id="1255" name="Column1255"/>
    <tableColumn id="1256" name="Column1256"/>
    <tableColumn id="1257" name="Column1257"/>
    <tableColumn id="1258" name="Column1258"/>
    <tableColumn id="1259" name="Column1259"/>
    <tableColumn id="1260" name="Column1260"/>
    <tableColumn id="1261" name="Column1261"/>
    <tableColumn id="1262" name="Column1262"/>
    <tableColumn id="1263" name="Column1263"/>
    <tableColumn id="1264" name="Column1264"/>
    <tableColumn id="1265" name="Column1265"/>
    <tableColumn id="1266" name="Column1266"/>
    <tableColumn id="1267" name="Column1267"/>
    <tableColumn id="1268" name="Column1268"/>
    <tableColumn id="1269" name="Column1269"/>
    <tableColumn id="1270" name="Column1270"/>
    <tableColumn id="1271" name="Column1271"/>
    <tableColumn id="1272" name="Column1272"/>
    <tableColumn id="1273" name="Column1273"/>
    <tableColumn id="1274" name="Column1274"/>
    <tableColumn id="1275" name="Column1275"/>
    <tableColumn id="1276" name="Column1276"/>
    <tableColumn id="1277" name="Column1277"/>
    <tableColumn id="1278" name="Column1278"/>
    <tableColumn id="1279" name="Column1279"/>
    <tableColumn id="1280" name="Column1280"/>
    <tableColumn id="1281" name="Column1281"/>
    <tableColumn id="1282" name="Column1282"/>
    <tableColumn id="1283" name="Column1283"/>
    <tableColumn id="1284" name="Column1284"/>
    <tableColumn id="1285" name="Column1285"/>
    <tableColumn id="1286" name="Column1286"/>
    <tableColumn id="1287" name="Column1287"/>
    <tableColumn id="1288" name="Column1288"/>
    <tableColumn id="1289" name="Column1289"/>
    <tableColumn id="1290" name="Column1290"/>
    <tableColumn id="1291" name="Column1291"/>
    <tableColumn id="1292" name="Column1292"/>
    <tableColumn id="1293" name="Column1293"/>
    <tableColumn id="1294" name="Column1294"/>
    <tableColumn id="1295" name="Column1295"/>
    <tableColumn id="1296" name="Column1296"/>
    <tableColumn id="1297" name="Column1297"/>
    <tableColumn id="1298" name="Column1298"/>
    <tableColumn id="1299" name="Column1299"/>
    <tableColumn id="1300" name="Column1300"/>
    <tableColumn id="1301" name="Column1301"/>
    <tableColumn id="1302" name="Column1302"/>
    <tableColumn id="1303" name="Column1303"/>
    <tableColumn id="1304" name="Column1304"/>
    <tableColumn id="1305" name="Column1305"/>
    <tableColumn id="1306" name="Column1306"/>
    <tableColumn id="1307" name="Column1307"/>
    <tableColumn id="1308" name="Column1308"/>
    <tableColumn id="1309" name="Column1309"/>
    <tableColumn id="1310" name="Column1310"/>
    <tableColumn id="1311" name="Column1311"/>
    <tableColumn id="1312" name="Column1312"/>
    <tableColumn id="1313" name="Column1313"/>
    <tableColumn id="1314" name="Column1314"/>
    <tableColumn id="1315" name="Column1315"/>
    <tableColumn id="1316" name="Column1316"/>
    <tableColumn id="1317" name="Column1317"/>
    <tableColumn id="1318" name="Column1318"/>
    <tableColumn id="1319" name="Column1319"/>
    <tableColumn id="1320" name="Column1320"/>
    <tableColumn id="1321" name="Column1321"/>
    <tableColumn id="1322" name="Column1322"/>
    <tableColumn id="1323" name="Column1323"/>
    <tableColumn id="1324" name="Column1324"/>
    <tableColumn id="1325" name="Column1325"/>
    <tableColumn id="1326" name="Column1326"/>
    <tableColumn id="1327" name="Column1327"/>
    <tableColumn id="1328" name="Column1328"/>
    <tableColumn id="1329" name="Column1329"/>
    <tableColumn id="1330" name="Column1330"/>
    <tableColumn id="1331" name="Column1331"/>
    <tableColumn id="1332" name="Column1332"/>
    <tableColumn id="1333" name="Column1333"/>
    <tableColumn id="1334" name="Column1334"/>
    <tableColumn id="1335" name="Column1335"/>
    <tableColumn id="1336" name="Column1336"/>
    <tableColumn id="1337" name="Column1337"/>
    <tableColumn id="1338" name="Column1338"/>
    <tableColumn id="1339" name="Column1339"/>
    <tableColumn id="1340" name="Column1340"/>
    <tableColumn id="1341" name="Column1341"/>
    <tableColumn id="1342" name="Column1342"/>
    <tableColumn id="1343" name="Column1343"/>
    <tableColumn id="1344" name="Column1344"/>
    <tableColumn id="1345" name="Column1345"/>
    <tableColumn id="1346" name="Column1346"/>
    <tableColumn id="1347" name="Column1347"/>
    <tableColumn id="1348" name="Column1348"/>
    <tableColumn id="1349" name="Column1349"/>
    <tableColumn id="1350" name="Column1350"/>
    <tableColumn id="1351" name="Column1351"/>
    <tableColumn id="1352" name="Column1352"/>
    <tableColumn id="1353" name="Column1353"/>
    <tableColumn id="1354" name="Column1354"/>
    <tableColumn id="1355" name="Column1355"/>
    <tableColumn id="1356" name="Column1356"/>
    <tableColumn id="1357" name="Column1357"/>
    <tableColumn id="1358" name="Column1358"/>
    <tableColumn id="1359" name="Column1359"/>
    <tableColumn id="1360" name="Column1360"/>
    <tableColumn id="1361" name="Column1361"/>
    <tableColumn id="1362" name="Column1362"/>
    <tableColumn id="1363" name="Column1363"/>
    <tableColumn id="1364" name="Column1364"/>
    <tableColumn id="1365" name="Column1365"/>
    <tableColumn id="1366" name="Column1366"/>
    <tableColumn id="1367" name="Column1367"/>
    <tableColumn id="1368" name="Column1368"/>
    <tableColumn id="1369" name="Column1369"/>
    <tableColumn id="1370" name="Column1370"/>
    <tableColumn id="1371" name="Column1371"/>
    <tableColumn id="1372" name="Column1372"/>
    <tableColumn id="1373" name="Column1373"/>
    <tableColumn id="1374" name="Column1374"/>
    <tableColumn id="1375" name="Column1375"/>
    <tableColumn id="1376" name="Column1376"/>
    <tableColumn id="1377" name="Column1377"/>
    <tableColumn id="1378" name="Column1378"/>
    <tableColumn id="1379" name="Column1379"/>
    <tableColumn id="1380" name="Column1380"/>
    <tableColumn id="1381" name="Column1381"/>
    <tableColumn id="1382" name="Column1382"/>
    <tableColumn id="1383" name="Column1383"/>
    <tableColumn id="1384" name="Column1384"/>
    <tableColumn id="1385" name="Column1385"/>
    <tableColumn id="1386" name="Column1386"/>
    <tableColumn id="1387" name="Column1387"/>
    <tableColumn id="1388" name="Column1388"/>
    <tableColumn id="1389" name="Column1389"/>
    <tableColumn id="1390" name="Column1390"/>
    <tableColumn id="1391" name="Column1391"/>
    <tableColumn id="1392" name="Column1392"/>
    <tableColumn id="1393" name="Column1393"/>
    <tableColumn id="1394" name="Column1394"/>
    <tableColumn id="1395" name="Column1395"/>
    <tableColumn id="1396" name="Column1396"/>
    <tableColumn id="1397" name="Column1397"/>
    <tableColumn id="1398" name="Column1398"/>
    <tableColumn id="1399" name="Column1399"/>
    <tableColumn id="1400" name="Column1400"/>
    <tableColumn id="1401" name="Column1401"/>
    <tableColumn id="1402" name="Column1402"/>
    <tableColumn id="1403" name="Column1403"/>
    <tableColumn id="1404" name="Column1404"/>
    <tableColumn id="1405" name="Column1405"/>
    <tableColumn id="1406" name="Column1406"/>
    <tableColumn id="1407" name="Column1407"/>
    <tableColumn id="1408" name="Column1408"/>
    <tableColumn id="1409" name="Column1409"/>
    <tableColumn id="1410" name="Column1410"/>
    <tableColumn id="1411" name="Column1411"/>
    <tableColumn id="1412" name="Column1412"/>
    <tableColumn id="1413" name="Column1413"/>
    <tableColumn id="1414" name="Column1414"/>
    <tableColumn id="1415" name="Column1415"/>
    <tableColumn id="1416" name="Column1416"/>
    <tableColumn id="1417" name="Column1417"/>
    <tableColumn id="1418" name="Column1418"/>
    <tableColumn id="1419" name="Column1419"/>
    <tableColumn id="1420" name="Column1420"/>
    <tableColumn id="1421" name="Column1421"/>
    <tableColumn id="1422" name="Column1422"/>
    <tableColumn id="1423" name="Column1423"/>
    <tableColumn id="1424" name="Column1424"/>
    <tableColumn id="1425" name="Column1425"/>
    <tableColumn id="1426" name="Column1426"/>
    <tableColumn id="1427" name="Column1427"/>
    <tableColumn id="1428" name="Column1428"/>
    <tableColumn id="1429" name="Column1429"/>
    <tableColumn id="1430" name="Column1430"/>
    <tableColumn id="1431" name="Column1431"/>
    <tableColumn id="1432" name="Column1432"/>
    <tableColumn id="1433" name="Column1433"/>
    <tableColumn id="1434" name="Column1434"/>
    <tableColumn id="1435" name="Column1435"/>
    <tableColumn id="1436" name="Column1436"/>
    <tableColumn id="1437" name="Column1437"/>
    <tableColumn id="1438" name="Column1438"/>
    <tableColumn id="1439" name="Column1439"/>
    <tableColumn id="1440" name="Column1440"/>
    <tableColumn id="1441" name="Column1441"/>
    <tableColumn id="1442" name="Column1442"/>
    <tableColumn id="1443" name="Column1443"/>
    <tableColumn id="1444" name="Column1444"/>
    <tableColumn id="1445" name="Column1445"/>
    <tableColumn id="1446" name="Column1446"/>
    <tableColumn id="1447" name="Column1447"/>
    <tableColumn id="1448" name="Column1448"/>
    <tableColumn id="1449" name="Column1449"/>
    <tableColumn id="1450" name="Column1450"/>
    <tableColumn id="1451" name="Column1451"/>
    <tableColumn id="1452" name="Column1452"/>
    <tableColumn id="1453" name="Column1453"/>
    <tableColumn id="1454" name="Column1454"/>
    <tableColumn id="1455" name="Column1455"/>
    <tableColumn id="1456" name="Column1456"/>
    <tableColumn id="1457" name="Column1457"/>
    <tableColumn id="1458" name="Column1458"/>
    <tableColumn id="1459" name="Column1459"/>
    <tableColumn id="1460" name="Column1460"/>
    <tableColumn id="1461" name="Column1461"/>
    <tableColumn id="1462" name="Column1462"/>
    <tableColumn id="1463" name="Column1463"/>
    <tableColumn id="1464" name="Column1464"/>
    <tableColumn id="1465" name="Column1465"/>
    <tableColumn id="1466" name="Column1466"/>
    <tableColumn id="1467" name="Column1467"/>
    <tableColumn id="1468" name="Column1468"/>
    <tableColumn id="1469" name="Column1469"/>
    <tableColumn id="1470" name="Column1470"/>
    <tableColumn id="1471" name="Column1471"/>
    <tableColumn id="1472" name="Column1472"/>
    <tableColumn id="1473" name="Column1473"/>
    <tableColumn id="1474" name="Column1474"/>
    <tableColumn id="1475" name="Column1475"/>
    <tableColumn id="1476" name="Column1476"/>
    <tableColumn id="1477" name="Column1477"/>
    <tableColumn id="1478" name="Column1478"/>
    <tableColumn id="1479" name="Column1479"/>
    <tableColumn id="1480" name="Column1480"/>
    <tableColumn id="1481" name="Column1481"/>
    <tableColumn id="1482" name="Column1482"/>
    <tableColumn id="1483" name="Column1483"/>
    <tableColumn id="1484" name="Column1484"/>
    <tableColumn id="1485" name="Column1485"/>
    <tableColumn id="1486" name="Column1486"/>
    <tableColumn id="1487" name="Column1487"/>
    <tableColumn id="1488" name="Column1488"/>
    <tableColumn id="1489" name="Column1489"/>
    <tableColumn id="1490" name="Column1490"/>
    <tableColumn id="1491" name="Column1491"/>
    <tableColumn id="1492" name="Column1492"/>
    <tableColumn id="1493" name="Column1493"/>
    <tableColumn id="1494" name="Column1494"/>
    <tableColumn id="1495" name="Column1495"/>
    <tableColumn id="1496" name="Column1496"/>
    <tableColumn id="1497" name="Column1497"/>
    <tableColumn id="1498" name="Column1498"/>
    <tableColumn id="1499" name="Column1499"/>
    <tableColumn id="1500" name="Column1500"/>
    <tableColumn id="1501" name="Column1501"/>
    <tableColumn id="1502" name="Column1502"/>
    <tableColumn id="1503" name="Column1503"/>
    <tableColumn id="1504" name="Column1504"/>
    <tableColumn id="1505" name="Column1505"/>
    <tableColumn id="1506" name="Column1506"/>
    <tableColumn id="1507" name="Column1507"/>
    <tableColumn id="1508" name="Column1508"/>
    <tableColumn id="1509" name="Column1509"/>
    <tableColumn id="1510" name="Column1510"/>
    <tableColumn id="1511" name="Column1511"/>
    <tableColumn id="1512" name="Column1512"/>
    <tableColumn id="1513" name="Column1513"/>
    <tableColumn id="1514" name="Column1514"/>
    <tableColumn id="1515" name="Column1515"/>
    <tableColumn id="1516" name="Column1516"/>
    <tableColumn id="1517" name="Column1517"/>
    <tableColumn id="1518" name="Column1518"/>
    <tableColumn id="1519" name="Column1519"/>
    <tableColumn id="1520" name="Column1520"/>
    <tableColumn id="1521" name="Column1521"/>
    <tableColumn id="1522" name="Column1522"/>
    <tableColumn id="1523" name="Column1523"/>
    <tableColumn id="1524" name="Column1524"/>
    <tableColumn id="1525" name="Column1525"/>
    <tableColumn id="1526" name="Column1526"/>
    <tableColumn id="1527" name="Column1527"/>
    <tableColumn id="1528" name="Column1528"/>
    <tableColumn id="1529" name="Column1529"/>
    <tableColumn id="1530" name="Column1530"/>
    <tableColumn id="1531" name="Column1531"/>
    <tableColumn id="1532" name="Column1532"/>
    <tableColumn id="1533" name="Column1533"/>
    <tableColumn id="1534" name="Column1534"/>
    <tableColumn id="1535" name="Column1535"/>
    <tableColumn id="1536" name="Column1536"/>
    <tableColumn id="1537" name="Column1537"/>
    <tableColumn id="1538" name="Column1538"/>
    <tableColumn id="1539" name="Column1539"/>
    <tableColumn id="1540" name="Column1540"/>
    <tableColumn id="1541" name="Column1541"/>
    <tableColumn id="1542" name="Column1542"/>
    <tableColumn id="1543" name="Column1543"/>
    <tableColumn id="1544" name="Column1544"/>
    <tableColumn id="1545" name="Column1545"/>
    <tableColumn id="1546" name="Column1546"/>
    <tableColumn id="1547" name="Column1547"/>
    <tableColumn id="1548" name="Column1548"/>
    <tableColumn id="1549" name="Column1549"/>
    <tableColumn id="1550" name="Column1550"/>
    <tableColumn id="1551" name="Column1551"/>
    <tableColumn id="1552" name="Column1552"/>
    <tableColumn id="1553" name="Column1553"/>
    <tableColumn id="1554" name="Column1554"/>
    <tableColumn id="1555" name="Column1555"/>
    <tableColumn id="1556" name="Column1556"/>
    <tableColumn id="1557" name="Column1557"/>
    <tableColumn id="1558" name="Column1558"/>
    <tableColumn id="1559" name="Column1559"/>
    <tableColumn id="1560" name="Column1560"/>
    <tableColumn id="1561" name="Column1561"/>
    <tableColumn id="1562" name="Column1562"/>
    <tableColumn id="1563" name="Column1563"/>
    <tableColumn id="1564" name="Column1564"/>
    <tableColumn id="1565" name="Column1565"/>
    <tableColumn id="1566" name="Column1566"/>
    <tableColumn id="1567" name="Column1567"/>
    <tableColumn id="1568" name="Column1568"/>
    <tableColumn id="1569" name="Column1569"/>
    <tableColumn id="1570" name="Column1570"/>
    <tableColumn id="1571" name="Column1571"/>
    <tableColumn id="1572" name="Column1572"/>
    <tableColumn id="1573" name="Column1573"/>
    <tableColumn id="1574" name="Column1574"/>
    <tableColumn id="1575" name="Column1575"/>
    <tableColumn id="1576" name="Column1576"/>
    <tableColumn id="1577" name="Column1577"/>
    <tableColumn id="1578" name="Column1578"/>
    <tableColumn id="1579" name="Column1579"/>
    <tableColumn id="1580" name="Column1580"/>
    <tableColumn id="1581" name="Column1581"/>
    <tableColumn id="1582" name="Column1582"/>
    <tableColumn id="1583" name="Column1583"/>
    <tableColumn id="1584" name="Column1584"/>
    <tableColumn id="1585" name="Column1585"/>
    <tableColumn id="1586" name="Column1586"/>
    <tableColumn id="1587" name="Column1587"/>
    <tableColumn id="1588" name="Column1588"/>
    <tableColumn id="1589" name="Column1589"/>
    <tableColumn id="1590" name="Column1590"/>
    <tableColumn id="1591" name="Column1591"/>
    <tableColumn id="1592" name="Column1592"/>
    <tableColumn id="1593" name="Column1593"/>
    <tableColumn id="1594" name="Column1594"/>
    <tableColumn id="1595" name="Column1595"/>
    <tableColumn id="1596" name="Column1596"/>
    <tableColumn id="1597" name="Column1597"/>
    <tableColumn id="1598" name="Column1598"/>
    <tableColumn id="1599" name="Column1599"/>
    <tableColumn id="1600" name="Column1600"/>
    <tableColumn id="1601" name="Column1601"/>
    <tableColumn id="1602" name="Column1602"/>
    <tableColumn id="1603" name="Column1603"/>
    <tableColumn id="1604" name="Column1604"/>
    <tableColumn id="1605" name="Column1605"/>
    <tableColumn id="1606" name="Column1606"/>
    <tableColumn id="1607" name="Column1607"/>
    <tableColumn id="1608" name="Column1608"/>
    <tableColumn id="1609" name="Column1609"/>
    <tableColumn id="1610" name="Column1610"/>
    <tableColumn id="1611" name="Column1611"/>
    <tableColumn id="1612" name="Column1612"/>
    <tableColumn id="1613" name="Column1613"/>
    <tableColumn id="1614" name="Column1614"/>
    <tableColumn id="1615" name="Column1615"/>
    <tableColumn id="1616" name="Column1616"/>
    <tableColumn id="1617" name="Column1617"/>
    <tableColumn id="1618" name="Column1618"/>
    <tableColumn id="1619" name="Column1619"/>
    <tableColumn id="1620" name="Column1620"/>
    <tableColumn id="1621" name="Column1621"/>
    <tableColumn id="1622" name="Column1622"/>
    <tableColumn id="1623" name="Column1623"/>
    <tableColumn id="1624" name="Column1624"/>
    <tableColumn id="1625" name="Column1625"/>
    <tableColumn id="1626" name="Column1626"/>
    <tableColumn id="1627" name="Column1627"/>
    <tableColumn id="1628" name="Column1628"/>
    <tableColumn id="1629" name="Column1629"/>
    <tableColumn id="1630" name="Column1630"/>
    <tableColumn id="1631" name="Column1631"/>
    <tableColumn id="1632" name="Column1632"/>
    <tableColumn id="1633" name="Column1633"/>
    <tableColumn id="1634" name="Column1634"/>
    <tableColumn id="1635" name="Column1635"/>
    <tableColumn id="1636" name="Column1636"/>
    <tableColumn id="1637" name="Column1637"/>
    <tableColumn id="1638" name="Column1638"/>
    <tableColumn id="1639" name="Column1639"/>
    <tableColumn id="1640" name="Column1640"/>
    <tableColumn id="1641" name="Column1641"/>
    <tableColumn id="1642" name="Column1642"/>
    <tableColumn id="1643" name="Column1643"/>
    <tableColumn id="1644" name="Column1644"/>
    <tableColumn id="1645" name="Column1645"/>
    <tableColumn id="1646" name="Column1646"/>
    <tableColumn id="1647" name="Column1647"/>
    <tableColumn id="1648" name="Column1648"/>
    <tableColumn id="1649" name="Column1649"/>
    <tableColumn id="1650" name="Column1650"/>
    <tableColumn id="1651" name="Column1651"/>
    <tableColumn id="1652" name="Column1652"/>
    <tableColumn id="1653" name="Column1653"/>
    <tableColumn id="1654" name="Column1654"/>
    <tableColumn id="1655" name="Column1655"/>
    <tableColumn id="1656" name="Column1656"/>
    <tableColumn id="1657" name="Column1657"/>
    <tableColumn id="1658" name="Column1658"/>
    <tableColumn id="1659" name="Column1659"/>
    <tableColumn id="1660" name="Column1660"/>
    <tableColumn id="1661" name="Column1661"/>
    <tableColumn id="1662" name="Column1662"/>
    <tableColumn id="1663" name="Column1663"/>
    <tableColumn id="1664" name="Column1664"/>
    <tableColumn id="1665" name="Column1665"/>
    <tableColumn id="1666" name="Column1666"/>
    <tableColumn id="1667" name="Column1667"/>
    <tableColumn id="1668" name="Column1668"/>
    <tableColumn id="1669" name="Column1669"/>
    <tableColumn id="1670" name="Column1670"/>
    <tableColumn id="1671" name="Column1671"/>
    <tableColumn id="1672" name="Column1672"/>
    <tableColumn id="1673" name="Column1673"/>
    <tableColumn id="1674" name="Column1674"/>
    <tableColumn id="1675" name="Column1675"/>
    <tableColumn id="1676" name="Column1676"/>
    <tableColumn id="1677" name="Column1677"/>
    <tableColumn id="1678" name="Column1678"/>
    <tableColumn id="1679" name="Column1679"/>
    <tableColumn id="1680" name="Column1680"/>
    <tableColumn id="1681" name="Column1681"/>
    <tableColumn id="1682" name="Column1682"/>
    <tableColumn id="1683" name="Column1683"/>
    <tableColumn id="1684" name="Column1684"/>
    <tableColumn id="1685" name="Column1685"/>
    <tableColumn id="1686" name="Column1686"/>
    <tableColumn id="1687" name="Column1687"/>
    <tableColumn id="1688" name="Column1688"/>
    <tableColumn id="1689" name="Column1689"/>
    <tableColumn id="1690" name="Column1690"/>
    <tableColumn id="1691" name="Column1691"/>
    <tableColumn id="1692" name="Column1692"/>
    <tableColumn id="1693" name="Column1693"/>
    <tableColumn id="1694" name="Column1694"/>
    <tableColumn id="1695" name="Column1695"/>
    <tableColumn id="1696" name="Column1696"/>
    <tableColumn id="1697" name="Column1697"/>
    <tableColumn id="1698" name="Column1698"/>
    <tableColumn id="1699" name="Column1699"/>
    <tableColumn id="1700" name="Column1700"/>
    <tableColumn id="1701" name="Column1701"/>
    <tableColumn id="1702" name="Column1702"/>
    <tableColumn id="1703" name="Column1703"/>
    <tableColumn id="1704" name="Column1704"/>
    <tableColumn id="1705" name="Column1705"/>
    <tableColumn id="1706" name="Column1706"/>
    <tableColumn id="1707" name="Column1707"/>
    <tableColumn id="1708" name="Column1708"/>
    <tableColumn id="1709" name="Column1709"/>
    <tableColumn id="1710" name="Column1710"/>
    <tableColumn id="1711" name="Column1711"/>
    <tableColumn id="1712" name="Column1712"/>
    <tableColumn id="1713" name="Column1713"/>
    <tableColumn id="1714" name="Column1714"/>
    <tableColumn id="1715" name="Column1715"/>
    <tableColumn id="1716" name="Column1716"/>
    <tableColumn id="1717" name="Column1717"/>
    <tableColumn id="1718" name="Column1718"/>
    <tableColumn id="1719" name="Column1719"/>
    <tableColumn id="1720" name="Column1720"/>
    <tableColumn id="1721" name="Column1721"/>
    <tableColumn id="1722" name="Column1722"/>
    <tableColumn id="1723" name="Column1723"/>
    <tableColumn id="1724" name="Column1724"/>
    <tableColumn id="1725" name="Column1725"/>
    <tableColumn id="1726" name="Column1726"/>
    <tableColumn id="1727" name="Column1727"/>
    <tableColumn id="1728" name="Column1728"/>
    <tableColumn id="1729" name="Column1729"/>
    <tableColumn id="1730" name="Column1730"/>
    <tableColumn id="1731" name="Column1731"/>
    <tableColumn id="1732" name="Column1732"/>
    <tableColumn id="1733" name="Column1733"/>
    <tableColumn id="1734" name="Column1734"/>
    <tableColumn id="1735" name="Column1735"/>
    <tableColumn id="1736" name="Column1736"/>
    <tableColumn id="1737" name="Column1737"/>
    <tableColumn id="1738" name="Column1738"/>
    <tableColumn id="1739" name="Column1739"/>
    <tableColumn id="1740" name="Column1740"/>
    <tableColumn id="1741" name="Column1741"/>
    <tableColumn id="1742" name="Column1742"/>
    <tableColumn id="1743" name="Column1743"/>
    <tableColumn id="1744" name="Column1744"/>
    <tableColumn id="1745" name="Column1745"/>
    <tableColumn id="1746" name="Column1746"/>
    <tableColumn id="1747" name="Column1747"/>
    <tableColumn id="1748" name="Column1748"/>
    <tableColumn id="1749" name="Column1749"/>
    <tableColumn id="1750" name="Column1750"/>
    <tableColumn id="1751" name="Column1751"/>
    <tableColumn id="1752" name="Column1752"/>
    <tableColumn id="1753" name="Column1753"/>
    <tableColumn id="1754" name="Column1754"/>
    <tableColumn id="1755" name="Column1755"/>
    <tableColumn id="1756" name="Column1756"/>
    <tableColumn id="1757" name="Column1757"/>
    <tableColumn id="1758" name="Column1758"/>
    <tableColumn id="1759" name="Column1759"/>
    <tableColumn id="1760" name="Column1760"/>
    <tableColumn id="1761" name="Column1761"/>
    <tableColumn id="1762" name="Column1762"/>
    <tableColumn id="1763" name="Column1763"/>
    <tableColumn id="1764" name="Column1764"/>
    <tableColumn id="1765" name="Column1765"/>
    <tableColumn id="1766" name="Column1766"/>
    <tableColumn id="1767" name="Column1767"/>
    <tableColumn id="1768" name="Column1768"/>
    <tableColumn id="1769" name="Column1769"/>
    <tableColumn id="1770" name="Column1770"/>
    <tableColumn id="1771" name="Column1771"/>
    <tableColumn id="1772" name="Column1772"/>
    <tableColumn id="1773" name="Column1773"/>
    <tableColumn id="1774" name="Column1774"/>
    <tableColumn id="1775" name="Column1775"/>
    <tableColumn id="1776" name="Column1776"/>
    <tableColumn id="1777" name="Column1777"/>
    <tableColumn id="1778" name="Column1778"/>
    <tableColumn id="1779" name="Column1779"/>
    <tableColumn id="1780" name="Column1780"/>
    <tableColumn id="1781" name="Column1781"/>
    <tableColumn id="1782" name="Column1782"/>
    <tableColumn id="1783" name="Column1783"/>
    <tableColumn id="1784" name="Column1784"/>
    <tableColumn id="1785" name="Column1785"/>
    <tableColumn id="1786" name="Column1786"/>
    <tableColumn id="1787" name="Column1787"/>
    <tableColumn id="1788" name="Column1788"/>
    <tableColumn id="1789" name="Column1789"/>
    <tableColumn id="1790" name="Column1790"/>
    <tableColumn id="1791" name="Column1791"/>
    <tableColumn id="1792" name="Column1792"/>
    <tableColumn id="1793" name="Column1793"/>
    <tableColumn id="1794" name="Column1794"/>
    <tableColumn id="1795" name="Column1795"/>
    <tableColumn id="1796" name="Column1796"/>
    <tableColumn id="1797" name="Column1797"/>
    <tableColumn id="1798" name="Column1798"/>
    <tableColumn id="1799" name="Column1799"/>
    <tableColumn id="1800" name="Column1800"/>
    <tableColumn id="1801" name="Column1801"/>
    <tableColumn id="1802" name="Column1802"/>
    <tableColumn id="1803" name="Column1803"/>
    <tableColumn id="1804" name="Column1804"/>
    <tableColumn id="1805" name="Column1805"/>
    <tableColumn id="1806" name="Column1806"/>
    <tableColumn id="1807" name="Column1807"/>
    <tableColumn id="1808" name="Column1808"/>
    <tableColumn id="1809" name="Column1809"/>
    <tableColumn id="1810" name="Column1810"/>
    <tableColumn id="1811" name="Column1811"/>
    <tableColumn id="1812" name="Column1812"/>
    <tableColumn id="1813" name="Column1813"/>
    <tableColumn id="1814" name="Column1814"/>
    <tableColumn id="1815" name="Column1815"/>
    <tableColumn id="1816" name="Column1816"/>
    <tableColumn id="1817" name="Column1817"/>
    <tableColumn id="1818" name="Column1818"/>
    <tableColumn id="1819" name="Column1819"/>
    <tableColumn id="1820" name="Column1820"/>
    <tableColumn id="1821" name="Column1821"/>
    <tableColumn id="1822" name="Column1822"/>
    <tableColumn id="1823" name="Column1823"/>
    <tableColumn id="1824" name="Column1824"/>
    <tableColumn id="1825" name="Column1825"/>
    <tableColumn id="1826" name="Column1826"/>
    <tableColumn id="1827" name="Column1827"/>
    <tableColumn id="1828" name="Column1828"/>
    <tableColumn id="1829" name="Column1829"/>
    <tableColumn id="1830" name="Column1830"/>
    <tableColumn id="1831" name="Column1831"/>
    <tableColumn id="1832" name="Column1832"/>
    <tableColumn id="1833" name="Column1833"/>
    <tableColumn id="1834" name="Column1834"/>
    <tableColumn id="1835" name="Column1835"/>
    <tableColumn id="1836" name="Column1836"/>
    <tableColumn id="1837" name="Column1837"/>
    <tableColumn id="1838" name="Column1838"/>
    <tableColumn id="1839" name="Column1839"/>
    <tableColumn id="1840" name="Column1840"/>
    <tableColumn id="1841" name="Column1841"/>
    <tableColumn id="1842" name="Column1842"/>
    <tableColumn id="1843" name="Column1843"/>
    <tableColumn id="1844" name="Column1844"/>
    <tableColumn id="1845" name="Column1845"/>
    <tableColumn id="1846" name="Column1846"/>
    <tableColumn id="1847" name="Column1847"/>
    <tableColumn id="1848" name="Column1848"/>
    <tableColumn id="1849" name="Column1849"/>
    <tableColumn id="1850" name="Column1850"/>
    <tableColumn id="1851" name="Column1851"/>
    <tableColumn id="1852" name="Column1852"/>
    <tableColumn id="1853" name="Column1853"/>
    <tableColumn id="1854" name="Column1854"/>
    <tableColumn id="1855" name="Column1855"/>
    <tableColumn id="1856" name="Column1856"/>
    <tableColumn id="1857" name="Column1857"/>
    <tableColumn id="1858" name="Column1858"/>
    <tableColumn id="1859" name="Column1859"/>
    <tableColumn id="1860" name="Column1860"/>
    <tableColumn id="1861" name="Column1861"/>
    <tableColumn id="1862" name="Column1862"/>
    <tableColumn id="1863" name="Column1863"/>
    <tableColumn id="1864" name="Column1864"/>
    <tableColumn id="1865" name="Column1865"/>
    <tableColumn id="1866" name="Column1866"/>
    <tableColumn id="1867" name="Column1867"/>
    <tableColumn id="1868" name="Column1868"/>
    <tableColumn id="1869" name="Column1869"/>
    <tableColumn id="1870" name="Column1870"/>
    <tableColumn id="1871" name="Column1871"/>
    <tableColumn id="1872" name="Column1872"/>
    <tableColumn id="1873" name="Column1873"/>
    <tableColumn id="1874" name="Column1874"/>
    <tableColumn id="1875" name="Column1875"/>
    <tableColumn id="1876" name="Column1876"/>
    <tableColumn id="1877" name="Column1877"/>
    <tableColumn id="1878" name="Column1878"/>
    <tableColumn id="1879" name="Column1879"/>
    <tableColumn id="1880" name="Column1880"/>
    <tableColumn id="1881" name="Column1881"/>
    <tableColumn id="1882" name="Column1882"/>
    <tableColumn id="1883" name="Column1883"/>
    <tableColumn id="1884" name="Column1884"/>
    <tableColumn id="1885" name="Column1885"/>
    <tableColumn id="1886" name="Column1886"/>
    <tableColumn id="1887" name="Column1887"/>
    <tableColumn id="1888" name="Column1888"/>
    <tableColumn id="1889" name="Column1889"/>
    <tableColumn id="1890" name="Column1890"/>
    <tableColumn id="1891" name="Column1891"/>
    <tableColumn id="1892" name="Column1892"/>
    <tableColumn id="1893" name="Column1893"/>
    <tableColumn id="1894" name="Column1894"/>
    <tableColumn id="1895" name="Column1895"/>
    <tableColumn id="1896" name="Column1896"/>
    <tableColumn id="1897" name="Column1897"/>
    <tableColumn id="1898" name="Column1898"/>
    <tableColumn id="1899" name="Column1899"/>
    <tableColumn id="1900" name="Column1900"/>
    <tableColumn id="1901" name="Column1901"/>
    <tableColumn id="1902" name="Column1902"/>
    <tableColumn id="1903" name="Column1903"/>
    <tableColumn id="1904" name="Column1904"/>
    <tableColumn id="1905" name="Column1905"/>
    <tableColumn id="1906" name="Column1906"/>
    <tableColumn id="1907" name="Column1907"/>
    <tableColumn id="1908" name="Column1908"/>
    <tableColumn id="1909" name="Column1909"/>
    <tableColumn id="1910" name="Column1910"/>
    <tableColumn id="1911" name="Column1911"/>
    <tableColumn id="1912" name="Column1912"/>
    <tableColumn id="1913" name="Column1913"/>
    <tableColumn id="1914" name="Column1914"/>
    <tableColumn id="1915" name="Column1915"/>
    <tableColumn id="1916" name="Column1916"/>
    <tableColumn id="1917" name="Column1917"/>
    <tableColumn id="1918" name="Column1918"/>
    <tableColumn id="1919" name="Column1919"/>
    <tableColumn id="1920" name="Column1920"/>
    <tableColumn id="1921" name="Column1921"/>
    <tableColumn id="1922" name="Column1922"/>
    <tableColumn id="1923" name="Column1923"/>
    <tableColumn id="1924" name="Column1924"/>
    <tableColumn id="1925" name="Column1925"/>
    <tableColumn id="1926" name="Column1926"/>
    <tableColumn id="1927" name="Column1927"/>
    <tableColumn id="1928" name="Column1928"/>
    <tableColumn id="1929" name="Column1929"/>
    <tableColumn id="1930" name="Column1930"/>
    <tableColumn id="1931" name="Column1931"/>
    <tableColumn id="1932" name="Column1932"/>
    <tableColumn id="1933" name="Column1933"/>
    <tableColumn id="1934" name="Column1934"/>
    <tableColumn id="1935" name="Column1935"/>
    <tableColumn id="1936" name="Column1936"/>
    <tableColumn id="1937" name="Column1937"/>
    <tableColumn id="1938" name="Column1938"/>
    <tableColumn id="1939" name="Column1939"/>
    <tableColumn id="1940" name="Column1940"/>
    <tableColumn id="1941" name="Column1941"/>
    <tableColumn id="1942" name="Column1942"/>
    <tableColumn id="1943" name="Column1943"/>
    <tableColumn id="1944" name="Column1944"/>
    <tableColumn id="1945" name="Column1945"/>
    <tableColumn id="1946" name="Column1946"/>
    <tableColumn id="1947" name="Column1947"/>
    <tableColumn id="1948" name="Column1948"/>
    <tableColumn id="1949" name="Column1949"/>
    <tableColumn id="1950" name="Column1950"/>
    <tableColumn id="1951" name="Column1951"/>
    <tableColumn id="1952" name="Column1952"/>
    <tableColumn id="1953" name="Column1953"/>
    <tableColumn id="1954" name="Column1954"/>
    <tableColumn id="1955" name="Column1955"/>
    <tableColumn id="1956" name="Column1956"/>
    <tableColumn id="1957" name="Column1957"/>
    <tableColumn id="1958" name="Column1958"/>
    <tableColumn id="1959" name="Column1959"/>
    <tableColumn id="1960" name="Column1960"/>
    <tableColumn id="1961" name="Column1961"/>
    <tableColumn id="1962" name="Column1962"/>
    <tableColumn id="1963" name="Column1963"/>
    <tableColumn id="1964" name="Column1964"/>
    <tableColumn id="1965" name="Column1965"/>
    <tableColumn id="1966" name="Column1966"/>
    <tableColumn id="1967" name="Column1967"/>
    <tableColumn id="1968" name="Column1968"/>
    <tableColumn id="1969" name="Column1969"/>
    <tableColumn id="1970" name="Column1970"/>
    <tableColumn id="1971" name="Column1971"/>
    <tableColumn id="1972" name="Column1972"/>
    <tableColumn id="1973" name="Column1973"/>
    <tableColumn id="1974" name="Column1974"/>
    <tableColumn id="1975" name="Column1975"/>
    <tableColumn id="1976" name="Column1976"/>
    <tableColumn id="1977" name="Column1977"/>
    <tableColumn id="1978" name="Column1978"/>
    <tableColumn id="1979" name="Column1979"/>
    <tableColumn id="1980" name="Column1980"/>
    <tableColumn id="1981" name="Column1981"/>
    <tableColumn id="1982" name="Column1982"/>
    <tableColumn id="1983" name="Column1983"/>
    <tableColumn id="1984" name="Column1984"/>
    <tableColumn id="1985" name="Column1985"/>
    <tableColumn id="1986" name="Column1986"/>
    <tableColumn id="1987" name="Column1987"/>
    <tableColumn id="1988" name="Column1988"/>
    <tableColumn id="1989" name="Column1989"/>
    <tableColumn id="1990" name="Column1990"/>
    <tableColumn id="1991" name="Column1991"/>
    <tableColumn id="1992" name="Column1992"/>
    <tableColumn id="1993" name="Column1993"/>
    <tableColumn id="1994" name="Column1994"/>
    <tableColumn id="1995" name="Column1995"/>
    <tableColumn id="1996" name="Column1996"/>
    <tableColumn id="1997" name="Column1997"/>
    <tableColumn id="1998" name="Column1998"/>
    <tableColumn id="1999" name="Column1999"/>
    <tableColumn id="2000" name="Column2000"/>
    <tableColumn id="2001" name="Column2001"/>
    <tableColumn id="2002" name="Column2002"/>
    <tableColumn id="2003" name="Column2003"/>
    <tableColumn id="2004" name="Column2004"/>
    <tableColumn id="2005" name="Column2005"/>
    <tableColumn id="2006" name="Column2006"/>
    <tableColumn id="2007" name="Column2007"/>
    <tableColumn id="2008" name="Column2008"/>
    <tableColumn id="2009" name="Column2009"/>
    <tableColumn id="2010" name="Column2010"/>
    <tableColumn id="2011" name="Column2011"/>
    <tableColumn id="2012" name="Column2012"/>
    <tableColumn id="2013" name="Column2013"/>
    <tableColumn id="2014" name="Column2014"/>
    <tableColumn id="2015" name="Column2015"/>
    <tableColumn id="2016" name="Column2016"/>
    <tableColumn id="2017" name="Column2017"/>
    <tableColumn id="2018" name="Column2018"/>
    <tableColumn id="2019" name="Column2019"/>
    <tableColumn id="2020" name="Column2020"/>
    <tableColumn id="2021" name="Column2021"/>
    <tableColumn id="2022" name="Column2022"/>
    <tableColumn id="2023" name="Column2023"/>
    <tableColumn id="2024" name="Column2024"/>
    <tableColumn id="2025" name="Column2025"/>
    <tableColumn id="2026" name="Column2026"/>
    <tableColumn id="2027" name="Column2027"/>
    <tableColumn id="2028" name="Column2028"/>
    <tableColumn id="2029" name="Column2029"/>
    <tableColumn id="2030" name="Column2030"/>
    <tableColumn id="2031" name="Column2031"/>
    <tableColumn id="2032" name="Column2032"/>
    <tableColumn id="2033" name="Column2033"/>
    <tableColumn id="2034" name="Column2034"/>
    <tableColumn id="2035" name="Column2035"/>
    <tableColumn id="2036" name="Column2036"/>
    <tableColumn id="2037" name="Column2037"/>
    <tableColumn id="2038" name="Column2038"/>
    <tableColumn id="2039" name="Column2039"/>
    <tableColumn id="2040" name="Column2040"/>
    <tableColumn id="2041" name="Column2041"/>
    <tableColumn id="2042" name="Column2042"/>
    <tableColumn id="2043" name="Column2043"/>
    <tableColumn id="2044" name="Column2044"/>
    <tableColumn id="2045" name="Column2045"/>
    <tableColumn id="2046" name="Column2046"/>
    <tableColumn id="2047" name="Column2047"/>
    <tableColumn id="2048" name="Column2048"/>
    <tableColumn id="2049" name="Column2049"/>
    <tableColumn id="2050" name="Column2050"/>
    <tableColumn id="2051" name="Column2051"/>
    <tableColumn id="2052" name="Column2052"/>
    <tableColumn id="2053" name="Column2053"/>
    <tableColumn id="2054" name="Column2054"/>
    <tableColumn id="2055" name="Column2055"/>
    <tableColumn id="2056" name="Column2056"/>
    <tableColumn id="2057" name="Column2057"/>
    <tableColumn id="2058" name="Column2058"/>
    <tableColumn id="2059" name="Column2059"/>
    <tableColumn id="2060" name="Column2060"/>
    <tableColumn id="2061" name="Column2061"/>
    <tableColumn id="2062" name="Column2062"/>
    <tableColumn id="2063" name="Column2063"/>
    <tableColumn id="2064" name="Column2064"/>
    <tableColumn id="2065" name="Column2065"/>
    <tableColumn id="2066" name="Column2066"/>
    <tableColumn id="2067" name="Column2067"/>
    <tableColumn id="2068" name="Column2068"/>
    <tableColumn id="2069" name="Column2069"/>
    <tableColumn id="2070" name="Column2070"/>
    <tableColumn id="2071" name="Column2071"/>
    <tableColumn id="2072" name="Column2072"/>
    <tableColumn id="2073" name="Column2073"/>
    <tableColumn id="2074" name="Column2074"/>
    <tableColumn id="2075" name="Column2075"/>
    <tableColumn id="2076" name="Column2076"/>
    <tableColumn id="2077" name="Column2077"/>
    <tableColumn id="2078" name="Column2078"/>
    <tableColumn id="2079" name="Column2079"/>
    <tableColumn id="2080" name="Column2080"/>
    <tableColumn id="2081" name="Column2081"/>
    <tableColumn id="2082" name="Column2082"/>
    <tableColumn id="2083" name="Column2083"/>
    <tableColumn id="2084" name="Column2084"/>
    <tableColumn id="2085" name="Column2085"/>
    <tableColumn id="2086" name="Column2086"/>
    <tableColumn id="2087" name="Column2087"/>
    <tableColumn id="2088" name="Column2088"/>
    <tableColumn id="2089" name="Column2089"/>
    <tableColumn id="2090" name="Column2090"/>
    <tableColumn id="2091" name="Column2091"/>
    <tableColumn id="2092" name="Column2092"/>
    <tableColumn id="2093" name="Column2093"/>
    <tableColumn id="2094" name="Column2094"/>
    <tableColumn id="2095" name="Column2095"/>
    <tableColumn id="2096" name="Column2096"/>
    <tableColumn id="2097" name="Column2097"/>
    <tableColumn id="2098" name="Column2098"/>
    <tableColumn id="2099" name="Column2099"/>
    <tableColumn id="2100" name="Column2100"/>
    <tableColumn id="2101" name="Column2101"/>
    <tableColumn id="2102" name="Column2102"/>
    <tableColumn id="2103" name="Column2103"/>
    <tableColumn id="2104" name="Column2104"/>
    <tableColumn id="2105" name="Column2105"/>
    <tableColumn id="2106" name="Column2106"/>
    <tableColumn id="2107" name="Column2107"/>
    <tableColumn id="2108" name="Column2108"/>
    <tableColumn id="2109" name="Column2109"/>
    <tableColumn id="2110" name="Column2110"/>
    <tableColumn id="2111" name="Column2111"/>
    <tableColumn id="2112" name="Column2112"/>
    <tableColumn id="2113" name="Column2113"/>
    <tableColumn id="2114" name="Column2114"/>
    <tableColumn id="2115" name="Column2115"/>
    <tableColumn id="2116" name="Column2116"/>
    <tableColumn id="2117" name="Column2117"/>
    <tableColumn id="2118" name="Column2118"/>
    <tableColumn id="2119" name="Column2119"/>
    <tableColumn id="2120" name="Column2120"/>
    <tableColumn id="2121" name="Column2121"/>
    <tableColumn id="2122" name="Column2122"/>
    <tableColumn id="2123" name="Column2123"/>
    <tableColumn id="2124" name="Column2124"/>
    <tableColumn id="2125" name="Column2125"/>
    <tableColumn id="2126" name="Column2126"/>
    <tableColumn id="2127" name="Column2127"/>
    <tableColumn id="2128" name="Column2128"/>
    <tableColumn id="2129" name="Column2129"/>
    <tableColumn id="2130" name="Column2130"/>
    <tableColumn id="2131" name="Column2131"/>
    <tableColumn id="2132" name="Column2132"/>
    <tableColumn id="2133" name="Column2133"/>
    <tableColumn id="2134" name="Column2134"/>
    <tableColumn id="2135" name="Column2135"/>
    <tableColumn id="2136" name="Column2136"/>
    <tableColumn id="2137" name="Column2137"/>
    <tableColumn id="2138" name="Column2138"/>
    <tableColumn id="2139" name="Column2139"/>
    <tableColumn id="2140" name="Column2140"/>
    <tableColumn id="2141" name="Column2141"/>
    <tableColumn id="2142" name="Column2142"/>
    <tableColumn id="2143" name="Column2143"/>
    <tableColumn id="2144" name="Column2144"/>
    <tableColumn id="2145" name="Column2145"/>
    <tableColumn id="2146" name="Column2146"/>
    <tableColumn id="2147" name="Column2147"/>
    <tableColumn id="2148" name="Column2148"/>
    <tableColumn id="2149" name="Column2149"/>
    <tableColumn id="2150" name="Column2150"/>
    <tableColumn id="2151" name="Column2151"/>
    <tableColumn id="2152" name="Column2152"/>
    <tableColumn id="2153" name="Column2153"/>
    <tableColumn id="2154" name="Column2154"/>
    <tableColumn id="2155" name="Column2155"/>
    <tableColumn id="2156" name="Column2156"/>
    <tableColumn id="2157" name="Column2157"/>
    <tableColumn id="2158" name="Column2158"/>
    <tableColumn id="2159" name="Column2159"/>
    <tableColumn id="2160" name="Column2160"/>
    <tableColumn id="2161" name="Column2161"/>
    <tableColumn id="2162" name="Column2162"/>
    <tableColumn id="2163" name="Column2163"/>
    <tableColumn id="2164" name="Column2164"/>
    <tableColumn id="2165" name="Column2165"/>
    <tableColumn id="2166" name="Column2166"/>
    <tableColumn id="2167" name="Column2167"/>
    <tableColumn id="2168" name="Column2168"/>
    <tableColumn id="2169" name="Column2169"/>
    <tableColumn id="2170" name="Column2170"/>
    <tableColumn id="2171" name="Column2171"/>
    <tableColumn id="2172" name="Column2172"/>
    <tableColumn id="2173" name="Column2173"/>
    <tableColumn id="2174" name="Column2174"/>
    <tableColumn id="2175" name="Column2175"/>
    <tableColumn id="2176" name="Column2176"/>
    <tableColumn id="2177" name="Column2177"/>
    <tableColumn id="2178" name="Column2178"/>
    <tableColumn id="2179" name="Column2179"/>
    <tableColumn id="2180" name="Column2180"/>
    <tableColumn id="2181" name="Column2181"/>
    <tableColumn id="2182" name="Column2182"/>
    <tableColumn id="2183" name="Column2183"/>
    <tableColumn id="2184" name="Column2184"/>
    <tableColumn id="2185" name="Column2185"/>
    <tableColumn id="2186" name="Column2186"/>
    <tableColumn id="2187" name="Column2187"/>
    <tableColumn id="2188" name="Column2188"/>
    <tableColumn id="2189" name="Column2189"/>
    <tableColumn id="2190" name="Column2190"/>
    <tableColumn id="2191" name="Column2191"/>
    <tableColumn id="2192" name="Column2192"/>
    <tableColumn id="2193" name="Column2193"/>
    <tableColumn id="2194" name="Column2194"/>
    <tableColumn id="2195" name="Column2195"/>
    <tableColumn id="2196" name="Column2196"/>
    <tableColumn id="2197" name="Column2197"/>
    <tableColumn id="2198" name="Column2198"/>
    <tableColumn id="2199" name="Column2199"/>
    <tableColumn id="2200" name="Column2200"/>
    <tableColumn id="2201" name="Column2201"/>
    <tableColumn id="2202" name="Column2202"/>
    <tableColumn id="2203" name="Column2203"/>
    <tableColumn id="2204" name="Column2204"/>
    <tableColumn id="2205" name="Column2205"/>
    <tableColumn id="2206" name="Column2206"/>
    <tableColumn id="2207" name="Column2207"/>
    <tableColumn id="2208" name="Column2208"/>
    <tableColumn id="2209" name="Column2209"/>
    <tableColumn id="2210" name="Column2210"/>
    <tableColumn id="2211" name="Column2211"/>
    <tableColumn id="2212" name="Column2212"/>
    <tableColumn id="2213" name="Column2213"/>
    <tableColumn id="2214" name="Column2214"/>
    <tableColumn id="2215" name="Column2215"/>
    <tableColumn id="2216" name="Column2216"/>
    <tableColumn id="2217" name="Column2217"/>
    <tableColumn id="2218" name="Column2218"/>
    <tableColumn id="2219" name="Column2219"/>
    <tableColumn id="2220" name="Column2220"/>
    <tableColumn id="2221" name="Column2221"/>
    <tableColumn id="2222" name="Column2222"/>
    <tableColumn id="2223" name="Column2223"/>
    <tableColumn id="2224" name="Column2224"/>
    <tableColumn id="2225" name="Column2225"/>
    <tableColumn id="2226" name="Column2226"/>
    <tableColumn id="2227" name="Column2227"/>
    <tableColumn id="2228" name="Column2228"/>
    <tableColumn id="2229" name="Column2229"/>
    <tableColumn id="2230" name="Column2230"/>
    <tableColumn id="2231" name="Column2231"/>
    <tableColumn id="2232" name="Column2232"/>
    <tableColumn id="2233" name="Column2233"/>
    <tableColumn id="2234" name="Column2234"/>
    <tableColumn id="2235" name="Column2235"/>
    <tableColumn id="2236" name="Column2236"/>
    <tableColumn id="2237" name="Column2237"/>
    <tableColumn id="2238" name="Column2238"/>
    <tableColumn id="2239" name="Column2239"/>
    <tableColumn id="2240" name="Column2240"/>
    <tableColumn id="2241" name="Column2241"/>
    <tableColumn id="2242" name="Column2242"/>
    <tableColumn id="2243" name="Column2243"/>
    <tableColumn id="2244" name="Column2244"/>
    <tableColumn id="2245" name="Column2245"/>
    <tableColumn id="2246" name="Column2246"/>
    <tableColumn id="2247" name="Column2247"/>
    <tableColumn id="2248" name="Column2248"/>
    <tableColumn id="2249" name="Column2249"/>
    <tableColumn id="2250" name="Column2250"/>
    <tableColumn id="2251" name="Column2251"/>
    <tableColumn id="2252" name="Column2252"/>
    <tableColumn id="2253" name="Column2253"/>
    <tableColumn id="2254" name="Column2254"/>
    <tableColumn id="2255" name="Column2255"/>
    <tableColumn id="2256" name="Column2256"/>
    <tableColumn id="2257" name="Column2257"/>
    <tableColumn id="2258" name="Column2258"/>
    <tableColumn id="2259" name="Column2259"/>
    <tableColumn id="2260" name="Column2260"/>
    <tableColumn id="2261" name="Column2261"/>
    <tableColumn id="2262" name="Column2262"/>
    <tableColumn id="2263" name="Column2263"/>
    <tableColumn id="2264" name="Column2264"/>
    <tableColumn id="2265" name="Column2265"/>
    <tableColumn id="2266" name="Column2266"/>
    <tableColumn id="2267" name="Column2267"/>
    <tableColumn id="2268" name="Column2268"/>
    <tableColumn id="2269" name="Column2269"/>
    <tableColumn id="2270" name="Column2270"/>
    <tableColumn id="2271" name="Column2271"/>
    <tableColumn id="2272" name="Column2272"/>
    <tableColumn id="2273" name="Column2273"/>
    <tableColumn id="2274" name="Column2274"/>
    <tableColumn id="2275" name="Column2275"/>
    <tableColumn id="2276" name="Column2276"/>
    <tableColumn id="2277" name="Column2277"/>
    <tableColumn id="2278" name="Column2278"/>
    <tableColumn id="2279" name="Column2279"/>
    <tableColumn id="2280" name="Column2280"/>
    <tableColumn id="2281" name="Column2281"/>
    <tableColumn id="2282" name="Column2282"/>
    <tableColumn id="2283" name="Column2283"/>
    <tableColumn id="2284" name="Column2284"/>
    <tableColumn id="2285" name="Column2285"/>
    <tableColumn id="2286" name="Column2286"/>
    <tableColumn id="2287" name="Column2287"/>
    <tableColumn id="2288" name="Column2288"/>
    <tableColumn id="2289" name="Column2289"/>
    <tableColumn id="2290" name="Column2290"/>
    <tableColumn id="2291" name="Column2291"/>
    <tableColumn id="2292" name="Column2292"/>
    <tableColumn id="2293" name="Column2293"/>
    <tableColumn id="2294" name="Column2294"/>
    <tableColumn id="2295" name="Column2295"/>
    <tableColumn id="2296" name="Column2296"/>
    <tableColumn id="2297" name="Column2297"/>
    <tableColumn id="2298" name="Column2298"/>
    <tableColumn id="2299" name="Column2299"/>
    <tableColumn id="2300" name="Column2300"/>
    <tableColumn id="2301" name="Column2301"/>
    <tableColumn id="2302" name="Column2302"/>
    <tableColumn id="2303" name="Column2303"/>
    <tableColumn id="2304" name="Column2304"/>
    <tableColumn id="2305" name="Column2305"/>
    <tableColumn id="2306" name="Column2306"/>
    <tableColumn id="2307" name="Column2307"/>
    <tableColumn id="2308" name="Column2308"/>
    <tableColumn id="2309" name="Column2309"/>
    <tableColumn id="2310" name="Column2310"/>
    <tableColumn id="2311" name="Column2311"/>
    <tableColumn id="2312" name="Column2312"/>
    <tableColumn id="2313" name="Column2313"/>
    <tableColumn id="2314" name="Column2314"/>
    <tableColumn id="2315" name="Column2315"/>
    <tableColumn id="2316" name="Column2316"/>
    <tableColumn id="2317" name="Column2317"/>
    <tableColumn id="2318" name="Column2318"/>
    <tableColumn id="2319" name="Column2319"/>
    <tableColumn id="2320" name="Column2320"/>
    <tableColumn id="2321" name="Column2321"/>
    <tableColumn id="2322" name="Column2322"/>
    <tableColumn id="2323" name="Column2323"/>
    <tableColumn id="2324" name="Column2324"/>
    <tableColumn id="2325" name="Column2325"/>
    <tableColumn id="2326" name="Column2326"/>
    <tableColumn id="2327" name="Column2327"/>
    <tableColumn id="2328" name="Column2328"/>
    <tableColumn id="2329" name="Column2329"/>
    <tableColumn id="2330" name="Column2330"/>
    <tableColumn id="2331" name="Column2331"/>
    <tableColumn id="2332" name="Column2332"/>
    <tableColumn id="2333" name="Column2333"/>
    <tableColumn id="2334" name="Column2334"/>
    <tableColumn id="2335" name="Column2335"/>
    <tableColumn id="2336" name="Column2336"/>
    <tableColumn id="2337" name="Column2337"/>
    <tableColumn id="2338" name="Column2338"/>
    <tableColumn id="2339" name="Column2339"/>
    <tableColumn id="2340" name="Column2340"/>
    <tableColumn id="2341" name="Column2341"/>
    <tableColumn id="2342" name="Column2342"/>
    <tableColumn id="2343" name="Column2343"/>
    <tableColumn id="2344" name="Column2344"/>
    <tableColumn id="2345" name="Column2345"/>
    <tableColumn id="2346" name="Column2346"/>
    <tableColumn id="2347" name="Column2347"/>
    <tableColumn id="2348" name="Column2348"/>
    <tableColumn id="2349" name="Column2349"/>
    <tableColumn id="2350" name="Column2350"/>
    <tableColumn id="2351" name="Column2351"/>
    <tableColumn id="2352" name="Column2352"/>
    <tableColumn id="2353" name="Column2353"/>
    <tableColumn id="2354" name="Column2354"/>
    <tableColumn id="2355" name="Column2355"/>
    <tableColumn id="2356" name="Column2356"/>
    <tableColumn id="2357" name="Column2357"/>
    <tableColumn id="2358" name="Column2358"/>
    <tableColumn id="2359" name="Column2359"/>
    <tableColumn id="2360" name="Column2360"/>
    <tableColumn id="2361" name="Column2361"/>
    <tableColumn id="2362" name="Column2362"/>
    <tableColumn id="2363" name="Column2363"/>
    <tableColumn id="2364" name="Column2364"/>
    <tableColumn id="2365" name="Column2365"/>
    <tableColumn id="2366" name="Column2366"/>
    <tableColumn id="2367" name="Column2367"/>
    <tableColumn id="2368" name="Column2368"/>
    <tableColumn id="2369" name="Column2369"/>
    <tableColumn id="2370" name="Column2370"/>
    <tableColumn id="2371" name="Column2371"/>
    <tableColumn id="2372" name="Column2372"/>
    <tableColumn id="2373" name="Column2373"/>
    <tableColumn id="2374" name="Column2374"/>
    <tableColumn id="2375" name="Column2375"/>
    <tableColumn id="2376" name="Column2376"/>
    <tableColumn id="2377" name="Column2377"/>
    <tableColumn id="2378" name="Column2378"/>
    <tableColumn id="2379" name="Column2379"/>
    <tableColumn id="2380" name="Column2380"/>
    <tableColumn id="2381" name="Column2381"/>
    <tableColumn id="2382" name="Column2382"/>
    <tableColumn id="2383" name="Column2383"/>
    <tableColumn id="2384" name="Column2384"/>
    <tableColumn id="2385" name="Column2385"/>
    <tableColumn id="2386" name="Column2386"/>
    <tableColumn id="2387" name="Column2387"/>
    <tableColumn id="2388" name="Column2388"/>
    <tableColumn id="2389" name="Column2389"/>
    <tableColumn id="2390" name="Column2390"/>
    <tableColumn id="2391" name="Column2391"/>
    <tableColumn id="2392" name="Column2392"/>
    <tableColumn id="2393" name="Column2393"/>
    <tableColumn id="2394" name="Column2394"/>
    <tableColumn id="2395" name="Column2395"/>
    <tableColumn id="2396" name="Column2396"/>
    <tableColumn id="2397" name="Column2397"/>
    <tableColumn id="2398" name="Column2398"/>
    <tableColumn id="2399" name="Column2399"/>
    <tableColumn id="2400" name="Column2400"/>
    <tableColumn id="2401" name="Column2401"/>
    <tableColumn id="2402" name="Column2402"/>
    <tableColumn id="2403" name="Column2403"/>
    <tableColumn id="2404" name="Column2404"/>
    <tableColumn id="2405" name="Column2405"/>
    <tableColumn id="2406" name="Column2406"/>
    <tableColumn id="2407" name="Column2407"/>
    <tableColumn id="2408" name="Column2408"/>
    <tableColumn id="2409" name="Column2409"/>
    <tableColumn id="2410" name="Column2410"/>
    <tableColumn id="2411" name="Column2411"/>
    <tableColumn id="2412" name="Column2412"/>
    <tableColumn id="2413" name="Column2413"/>
    <tableColumn id="2414" name="Column2414"/>
    <tableColumn id="2415" name="Column2415"/>
    <tableColumn id="2416" name="Column2416"/>
    <tableColumn id="2417" name="Column2417"/>
    <tableColumn id="2418" name="Column2418"/>
    <tableColumn id="2419" name="Column2419"/>
    <tableColumn id="2420" name="Column2420"/>
    <tableColumn id="2421" name="Column2421"/>
    <tableColumn id="2422" name="Column2422"/>
    <tableColumn id="2423" name="Column2423"/>
    <tableColumn id="2424" name="Column2424"/>
    <tableColumn id="2425" name="Column2425"/>
    <tableColumn id="2426" name="Column2426"/>
    <tableColumn id="2427" name="Column2427"/>
    <tableColumn id="2428" name="Column2428"/>
    <tableColumn id="2429" name="Column2429"/>
    <tableColumn id="2430" name="Column2430"/>
    <tableColumn id="2431" name="Column2431"/>
    <tableColumn id="2432" name="Column2432"/>
    <tableColumn id="2433" name="Column2433"/>
    <tableColumn id="2434" name="Column2434"/>
    <tableColumn id="2435" name="Column2435"/>
    <tableColumn id="2436" name="Column2436"/>
    <tableColumn id="2437" name="Column2437"/>
    <tableColumn id="2438" name="Column2438"/>
    <tableColumn id="2439" name="Column2439"/>
    <tableColumn id="2440" name="Column2440"/>
    <tableColumn id="2441" name="Column2441"/>
    <tableColumn id="2442" name="Column2442"/>
    <tableColumn id="2443" name="Column2443"/>
    <tableColumn id="2444" name="Column2444"/>
    <tableColumn id="2445" name="Column2445"/>
    <tableColumn id="2446" name="Column2446"/>
    <tableColumn id="2447" name="Column2447"/>
    <tableColumn id="2448" name="Column2448"/>
    <tableColumn id="2449" name="Column2449"/>
    <tableColumn id="2450" name="Column2450"/>
    <tableColumn id="2451" name="Column2451"/>
    <tableColumn id="2452" name="Column2452"/>
    <tableColumn id="2453" name="Column2453"/>
    <tableColumn id="2454" name="Column2454"/>
    <tableColumn id="2455" name="Column2455"/>
    <tableColumn id="2456" name="Column2456"/>
    <tableColumn id="2457" name="Column2457"/>
    <tableColumn id="2458" name="Column2458"/>
    <tableColumn id="2459" name="Column2459"/>
    <tableColumn id="2460" name="Column2460"/>
    <tableColumn id="2461" name="Column2461"/>
    <tableColumn id="2462" name="Column2462"/>
    <tableColumn id="2463" name="Column2463"/>
    <tableColumn id="2464" name="Column2464"/>
    <tableColumn id="2465" name="Column2465"/>
    <tableColumn id="2466" name="Column2466"/>
    <tableColumn id="2467" name="Column2467"/>
    <tableColumn id="2468" name="Column2468"/>
    <tableColumn id="2469" name="Column2469"/>
    <tableColumn id="2470" name="Column2470"/>
    <tableColumn id="2471" name="Column2471"/>
    <tableColumn id="2472" name="Column2472"/>
    <tableColumn id="2473" name="Column2473"/>
    <tableColumn id="2474" name="Column2474"/>
    <tableColumn id="2475" name="Column2475"/>
    <tableColumn id="2476" name="Column2476"/>
    <tableColumn id="2477" name="Column2477"/>
    <tableColumn id="2478" name="Column2478"/>
    <tableColumn id="2479" name="Column2479"/>
    <tableColumn id="2480" name="Column2480"/>
    <tableColumn id="2481" name="Column2481"/>
    <tableColumn id="2482" name="Column2482"/>
    <tableColumn id="2483" name="Column2483"/>
    <tableColumn id="2484" name="Column2484"/>
    <tableColumn id="2485" name="Column2485"/>
    <tableColumn id="2486" name="Column2486"/>
    <tableColumn id="2487" name="Column2487"/>
    <tableColumn id="2488" name="Column2488"/>
    <tableColumn id="2489" name="Column2489"/>
    <tableColumn id="2490" name="Column2490"/>
    <tableColumn id="2491" name="Column2491"/>
    <tableColumn id="2492" name="Column2492"/>
    <tableColumn id="2493" name="Column2493"/>
    <tableColumn id="2494" name="Column2494"/>
    <tableColumn id="2495" name="Column2495"/>
    <tableColumn id="2496" name="Column2496"/>
    <tableColumn id="2497" name="Column2497"/>
    <tableColumn id="2498" name="Column2498"/>
    <tableColumn id="2499" name="Column2499"/>
    <tableColumn id="2500" name="Column2500"/>
    <tableColumn id="2501" name="Column2501"/>
    <tableColumn id="2502" name="Column2502"/>
    <tableColumn id="2503" name="Column2503"/>
    <tableColumn id="2504" name="Column2504"/>
    <tableColumn id="2505" name="Column2505"/>
    <tableColumn id="2506" name="Column2506"/>
    <tableColumn id="2507" name="Column2507"/>
    <tableColumn id="2508" name="Column2508"/>
    <tableColumn id="2509" name="Column2509"/>
    <tableColumn id="2510" name="Column2510"/>
    <tableColumn id="2511" name="Column2511"/>
    <tableColumn id="2512" name="Column2512"/>
    <tableColumn id="2513" name="Column2513"/>
    <tableColumn id="2514" name="Column2514"/>
    <tableColumn id="2515" name="Column2515"/>
    <tableColumn id="2516" name="Column2516"/>
    <tableColumn id="2517" name="Column2517"/>
    <tableColumn id="2518" name="Column2518"/>
    <tableColumn id="2519" name="Column2519"/>
    <tableColumn id="2520" name="Column2520"/>
    <tableColumn id="2521" name="Column2521"/>
    <tableColumn id="2522" name="Column2522"/>
    <tableColumn id="2523" name="Column2523"/>
    <tableColumn id="2524" name="Column2524"/>
    <tableColumn id="2525" name="Column2525"/>
    <tableColumn id="2526" name="Column2526"/>
    <tableColumn id="2527" name="Column2527"/>
    <tableColumn id="2528" name="Column2528"/>
    <tableColumn id="2529" name="Column2529"/>
    <tableColumn id="2530" name="Column2530"/>
    <tableColumn id="2531" name="Column2531"/>
    <tableColumn id="2532" name="Column2532"/>
    <tableColumn id="2533" name="Column2533"/>
    <tableColumn id="2534" name="Column2534"/>
    <tableColumn id="2535" name="Column2535"/>
    <tableColumn id="2536" name="Column2536"/>
    <tableColumn id="2537" name="Column2537"/>
    <tableColumn id="2538" name="Column2538"/>
    <tableColumn id="2539" name="Column2539"/>
    <tableColumn id="2540" name="Column2540"/>
    <tableColumn id="2541" name="Column2541"/>
    <tableColumn id="2542" name="Column2542"/>
    <tableColumn id="2543" name="Column2543"/>
    <tableColumn id="2544" name="Column2544"/>
    <tableColumn id="2545" name="Column2545"/>
    <tableColumn id="2546" name="Column2546"/>
    <tableColumn id="2547" name="Column2547"/>
    <tableColumn id="2548" name="Column2548"/>
    <tableColumn id="2549" name="Column2549"/>
    <tableColumn id="2550" name="Column2550"/>
    <tableColumn id="2551" name="Column2551"/>
    <tableColumn id="2552" name="Column2552"/>
    <tableColumn id="2553" name="Column2553"/>
    <tableColumn id="2554" name="Column2554"/>
    <tableColumn id="2555" name="Column2555"/>
    <tableColumn id="2556" name="Column2556"/>
    <tableColumn id="2557" name="Column2557"/>
    <tableColumn id="2558" name="Column2558"/>
    <tableColumn id="2559" name="Column2559"/>
    <tableColumn id="2560" name="Column2560"/>
    <tableColumn id="2561" name="Column2561"/>
    <tableColumn id="2562" name="Column2562"/>
    <tableColumn id="2563" name="Column2563"/>
    <tableColumn id="2564" name="Column2564"/>
    <tableColumn id="2565" name="Column2565"/>
    <tableColumn id="2566" name="Column2566"/>
    <tableColumn id="2567" name="Column2567"/>
    <tableColumn id="2568" name="Column2568"/>
    <tableColumn id="2569" name="Column2569"/>
    <tableColumn id="2570" name="Column2570"/>
    <tableColumn id="2571" name="Column2571"/>
    <tableColumn id="2572" name="Column2572"/>
    <tableColumn id="2573" name="Column2573"/>
    <tableColumn id="2574" name="Column2574"/>
    <tableColumn id="2575" name="Column2575"/>
    <tableColumn id="2576" name="Column2576"/>
    <tableColumn id="2577" name="Column2577"/>
    <tableColumn id="2578" name="Column2578"/>
    <tableColumn id="2579" name="Column2579"/>
    <tableColumn id="2580" name="Column2580"/>
    <tableColumn id="2581" name="Column2581"/>
    <tableColumn id="2582" name="Column2582"/>
    <tableColumn id="2583" name="Column2583"/>
    <tableColumn id="2584" name="Column2584"/>
    <tableColumn id="2585" name="Column2585"/>
    <tableColumn id="2586" name="Column2586"/>
    <tableColumn id="2587" name="Column2587"/>
    <tableColumn id="2588" name="Column2588"/>
    <tableColumn id="2589" name="Column2589"/>
    <tableColumn id="2590" name="Column2590"/>
    <tableColumn id="2591" name="Column2591"/>
    <tableColumn id="2592" name="Column2592"/>
    <tableColumn id="2593" name="Column2593"/>
    <tableColumn id="2594" name="Column2594"/>
    <tableColumn id="2595" name="Column2595"/>
    <tableColumn id="2596" name="Column2596"/>
    <tableColumn id="2597" name="Column2597"/>
    <tableColumn id="2598" name="Column2598"/>
    <tableColumn id="2599" name="Column2599"/>
    <tableColumn id="2600" name="Column2600"/>
    <tableColumn id="2601" name="Column2601"/>
    <tableColumn id="2602" name="Column2602"/>
    <tableColumn id="2603" name="Column2603"/>
    <tableColumn id="2604" name="Column2604"/>
    <tableColumn id="2605" name="Column2605"/>
    <tableColumn id="2606" name="Column2606"/>
    <tableColumn id="2607" name="Column2607"/>
    <tableColumn id="2608" name="Column2608"/>
    <tableColumn id="2609" name="Column2609"/>
    <tableColumn id="2610" name="Column2610"/>
    <tableColumn id="2611" name="Column2611"/>
    <tableColumn id="2612" name="Column2612"/>
    <tableColumn id="2613" name="Column2613"/>
    <tableColumn id="2614" name="Column2614"/>
    <tableColumn id="2615" name="Column2615"/>
    <tableColumn id="2616" name="Column2616"/>
    <tableColumn id="2617" name="Column2617"/>
    <tableColumn id="2618" name="Column2618"/>
    <tableColumn id="2619" name="Column2619"/>
    <tableColumn id="2620" name="Column2620"/>
    <tableColumn id="2621" name="Column2621"/>
    <tableColumn id="2622" name="Column2622"/>
    <tableColumn id="2623" name="Column2623"/>
    <tableColumn id="2624" name="Column2624"/>
    <tableColumn id="2625" name="Column2625"/>
    <tableColumn id="2626" name="Column2626"/>
    <tableColumn id="2627" name="Column2627"/>
    <tableColumn id="2628" name="Column2628"/>
    <tableColumn id="2629" name="Column2629"/>
    <tableColumn id="2630" name="Column2630"/>
    <tableColumn id="2631" name="Column2631"/>
    <tableColumn id="2632" name="Column2632"/>
    <tableColumn id="2633" name="Column2633"/>
    <tableColumn id="2634" name="Column2634"/>
    <tableColumn id="2635" name="Column2635"/>
    <tableColumn id="2636" name="Column2636"/>
    <tableColumn id="2637" name="Column2637"/>
    <tableColumn id="2638" name="Column2638"/>
    <tableColumn id="2639" name="Column2639"/>
    <tableColumn id="2640" name="Column2640"/>
    <tableColumn id="2641" name="Column2641"/>
    <tableColumn id="2642" name="Column2642"/>
    <tableColumn id="2643" name="Column2643"/>
    <tableColumn id="2644" name="Column2644"/>
    <tableColumn id="2645" name="Column2645"/>
    <tableColumn id="2646" name="Column2646"/>
    <tableColumn id="2647" name="Column2647"/>
    <tableColumn id="2648" name="Column2648"/>
    <tableColumn id="2649" name="Column2649"/>
    <tableColumn id="2650" name="Column2650"/>
    <tableColumn id="2651" name="Column2651"/>
    <tableColumn id="2652" name="Column2652"/>
    <tableColumn id="2653" name="Column2653"/>
    <tableColumn id="2654" name="Column2654"/>
    <tableColumn id="2655" name="Column2655"/>
    <tableColumn id="2656" name="Column2656"/>
    <tableColumn id="2657" name="Column2657"/>
    <tableColumn id="2658" name="Column2658"/>
    <tableColumn id="2659" name="Column2659"/>
    <tableColumn id="2660" name="Column2660"/>
    <tableColumn id="2661" name="Column2661"/>
    <tableColumn id="2662" name="Column2662"/>
    <tableColumn id="2663" name="Column2663"/>
    <tableColumn id="2664" name="Column2664"/>
    <tableColumn id="2665" name="Column2665"/>
    <tableColumn id="2666" name="Column2666"/>
    <tableColumn id="2667" name="Column2667"/>
    <tableColumn id="2668" name="Column2668"/>
    <tableColumn id="2669" name="Column2669"/>
    <tableColumn id="2670" name="Column2670"/>
    <tableColumn id="2671" name="Column2671"/>
    <tableColumn id="2672" name="Column2672"/>
    <tableColumn id="2673" name="Column2673"/>
    <tableColumn id="2674" name="Column2674"/>
    <tableColumn id="2675" name="Column2675"/>
    <tableColumn id="2676" name="Column2676"/>
    <tableColumn id="2677" name="Column2677"/>
    <tableColumn id="2678" name="Column2678"/>
    <tableColumn id="2679" name="Column2679"/>
    <tableColumn id="2680" name="Column2680"/>
    <tableColumn id="2681" name="Column2681"/>
    <tableColumn id="2682" name="Column2682"/>
    <tableColumn id="2683" name="Column2683"/>
    <tableColumn id="2684" name="Column2684"/>
    <tableColumn id="2685" name="Column2685"/>
    <tableColumn id="2686" name="Column2686"/>
    <tableColumn id="2687" name="Column2687"/>
    <tableColumn id="2688" name="Column2688"/>
    <tableColumn id="2689" name="Column2689"/>
    <tableColumn id="2690" name="Column2690"/>
    <tableColumn id="2691" name="Column2691"/>
    <tableColumn id="2692" name="Column2692"/>
    <tableColumn id="2693" name="Column2693"/>
    <tableColumn id="2694" name="Column2694"/>
    <tableColumn id="2695" name="Column2695"/>
    <tableColumn id="2696" name="Column2696"/>
    <tableColumn id="2697" name="Column2697"/>
    <tableColumn id="2698" name="Column2698"/>
    <tableColumn id="2699" name="Column2699"/>
    <tableColumn id="2700" name="Column2700"/>
    <tableColumn id="2701" name="Column2701"/>
    <tableColumn id="2702" name="Column2702"/>
    <tableColumn id="2703" name="Column2703"/>
    <tableColumn id="2704" name="Column2704"/>
    <tableColumn id="2705" name="Column2705"/>
    <tableColumn id="2706" name="Column2706"/>
    <tableColumn id="2707" name="Column2707"/>
    <tableColumn id="2708" name="Column2708"/>
    <tableColumn id="2709" name="Column2709"/>
    <tableColumn id="2710" name="Column2710"/>
    <tableColumn id="2711" name="Column2711"/>
    <tableColumn id="2712" name="Column2712"/>
    <tableColumn id="2713" name="Column2713"/>
    <tableColumn id="2714" name="Column2714"/>
    <tableColumn id="2715" name="Column2715"/>
    <tableColumn id="2716" name="Column2716"/>
    <tableColumn id="2717" name="Column2717"/>
    <tableColumn id="2718" name="Column2718"/>
    <tableColumn id="2719" name="Column2719"/>
    <tableColumn id="2720" name="Column2720"/>
    <tableColumn id="2721" name="Column2721"/>
    <tableColumn id="2722" name="Column2722"/>
    <tableColumn id="2723" name="Column2723"/>
    <tableColumn id="2724" name="Column2724"/>
    <tableColumn id="2725" name="Column2725"/>
    <tableColumn id="2726" name="Column2726"/>
    <tableColumn id="2727" name="Column2727"/>
    <tableColumn id="2728" name="Column2728"/>
    <tableColumn id="2729" name="Column2729"/>
    <tableColumn id="2730" name="Column2730"/>
    <tableColumn id="2731" name="Column2731"/>
    <tableColumn id="2732" name="Column2732"/>
    <tableColumn id="2733" name="Column2733"/>
    <tableColumn id="2734" name="Column2734"/>
    <tableColumn id="2735" name="Column2735"/>
    <tableColumn id="2736" name="Column2736"/>
    <tableColumn id="2737" name="Column2737"/>
    <tableColumn id="2738" name="Column2738"/>
    <tableColumn id="2739" name="Column2739"/>
    <tableColumn id="2740" name="Column2740"/>
    <tableColumn id="2741" name="Column2741"/>
    <tableColumn id="2742" name="Column2742"/>
    <tableColumn id="2743" name="Column2743"/>
    <tableColumn id="2744" name="Column2744"/>
    <tableColumn id="2745" name="Column2745"/>
    <tableColumn id="2746" name="Column2746"/>
    <tableColumn id="2747" name="Column2747"/>
    <tableColumn id="2748" name="Column2748"/>
    <tableColumn id="2749" name="Column2749"/>
    <tableColumn id="2750" name="Column2750"/>
    <tableColumn id="2751" name="Column2751"/>
    <tableColumn id="2752" name="Column2752"/>
    <tableColumn id="2753" name="Column2753"/>
    <tableColumn id="2754" name="Column2754"/>
    <tableColumn id="2755" name="Column2755"/>
    <tableColumn id="2756" name="Column2756"/>
    <tableColumn id="2757" name="Column2757"/>
    <tableColumn id="2758" name="Column2758"/>
    <tableColumn id="2759" name="Column2759"/>
    <tableColumn id="2760" name="Column2760"/>
    <tableColumn id="2761" name="Column2761"/>
    <tableColumn id="2762" name="Column2762"/>
    <tableColumn id="2763" name="Column2763"/>
    <tableColumn id="2764" name="Column2764"/>
    <tableColumn id="2765" name="Column2765"/>
    <tableColumn id="2766" name="Column2766"/>
    <tableColumn id="2767" name="Column2767"/>
    <tableColumn id="2768" name="Column2768"/>
    <tableColumn id="2769" name="Column2769"/>
    <tableColumn id="2770" name="Column2770"/>
    <tableColumn id="2771" name="Column2771"/>
    <tableColumn id="2772" name="Column2772"/>
    <tableColumn id="2773" name="Column2773"/>
    <tableColumn id="2774" name="Column2774"/>
    <tableColumn id="2775" name="Column2775"/>
    <tableColumn id="2776" name="Column2776"/>
    <tableColumn id="2777" name="Column2777"/>
    <tableColumn id="2778" name="Column2778"/>
    <tableColumn id="2779" name="Column2779"/>
    <tableColumn id="2780" name="Column2780"/>
    <tableColumn id="2781" name="Column2781"/>
    <tableColumn id="2782" name="Column2782"/>
    <tableColumn id="2783" name="Column2783"/>
    <tableColumn id="2784" name="Column2784"/>
    <tableColumn id="2785" name="Column2785"/>
    <tableColumn id="2786" name="Column2786"/>
    <tableColumn id="2787" name="Column2787"/>
    <tableColumn id="2788" name="Column2788"/>
    <tableColumn id="2789" name="Column2789"/>
    <tableColumn id="2790" name="Column2790"/>
    <tableColumn id="2791" name="Column2791"/>
    <tableColumn id="2792" name="Column2792"/>
    <tableColumn id="2793" name="Column2793"/>
    <tableColumn id="2794" name="Column2794"/>
    <tableColumn id="2795" name="Column2795"/>
    <tableColumn id="2796" name="Column2796"/>
    <tableColumn id="2797" name="Column2797"/>
    <tableColumn id="2798" name="Column2798"/>
    <tableColumn id="2799" name="Column2799"/>
    <tableColumn id="2800" name="Column2800"/>
    <tableColumn id="2801" name="Column2801"/>
    <tableColumn id="2802" name="Column2802"/>
    <tableColumn id="2803" name="Column2803"/>
    <tableColumn id="2804" name="Column2804"/>
    <tableColumn id="2805" name="Column2805"/>
    <tableColumn id="2806" name="Column2806"/>
    <tableColumn id="2807" name="Column2807"/>
    <tableColumn id="2808" name="Column2808"/>
    <tableColumn id="2809" name="Column2809"/>
    <tableColumn id="2810" name="Column2810"/>
    <tableColumn id="2811" name="Column2811"/>
    <tableColumn id="2812" name="Column2812"/>
    <tableColumn id="2813" name="Column2813"/>
    <tableColumn id="2814" name="Column2814"/>
    <tableColumn id="2815" name="Column2815"/>
    <tableColumn id="2816" name="Column2816"/>
    <tableColumn id="2817" name="Column2817"/>
    <tableColumn id="2818" name="Column2818"/>
    <tableColumn id="2819" name="Column2819"/>
    <tableColumn id="2820" name="Column2820"/>
    <tableColumn id="2821" name="Column2821"/>
    <tableColumn id="2822" name="Column2822"/>
    <tableColumn id="2823" name="Column2823"/>
    <tableColumn id="2824" name="Column2824"/>
    <tableColumn id="2825" name="Column2825"/>
    <tableColumn id="2826" name="Column2826"/>
    <tableColumn id="2827" name="Column2827"/>
    <tableColumn id="2828" name="Column2828"/>
    <tableColumn id="2829" name="Column2829"/>
    <tableColumn id="2830" name="Column2830"/>
    <tableColumn id="2831" name="Column2831"/>
    <tableColumn id="2832" name="Column2832"/>
    <tableColumn id="2833" name="Column2833"/>
    <tableColumn id="2834" name="Column2834"/>
    <tableColumn id="2835" name="Column2835"/>
    <tableColumn id="2836" name="Column2836"/>
    <tableColumn id="2837" name="Column2837"/>
    <tableColumn id="2838" name="Column2838"/>
    <tableColumn id="2839" name="Column2839"/>
    <tableColumn id="2840" name="Column2840"/>
    <tableColumn id="2841" name="Column2841"/>
    <tableColumn id="2842" name="Column2842"/>
    <tableColumn id="2843" name="Column2843"/>
    <tableColumn id="2844" name="Column2844"/>
    <tableColumn id="2845" name="Column2845"/>
    <tableColumn id="2846" name="Column2846"/>
    <tableColumn id="2847" name="Column2847"/>
    <tableColumn id="2848" name="Column2848"/>
    <tableColumn id="2849" name="Column2849"/>
    <tableColumn id="2850" name="Column2850"/>
    <tableColumn id="2851" name="Column2851"/>
    <tableColumn id="2852" name="Column2852"/>
    <tableColumn id="2853" name="Column2853"/>
    <tableColumn id="2854" name="Column2854"/>
    <tableColumn id="2855" name="Column2855"/>
    <tableColumn id="2856" name="Column2856"/>
    <tableColumn id="2857" name="Column2857"/>
    <tableColumn id="2858" name="Column2858"/>
    <tableColumn id="2859" name="Column2859"/>
    <tableColumn id="2860" name="Column2860"/>
    <tableColumn id="2861" name="Column2861"/>
    <tableColumn id="2862" name="Column2862"/>
    <tableColumn id="2863" name="Column2863"/>
    <tableColumn id="2864" name="Column2864"/>
    <tableColumn id="2865" name="Column2865"/>
    <tableColumn id="2866" name="Column2866"/>
    <tableColumn id="2867" name="Column2867"/>
    <tableColumn id="2868" name="Column2868"/>
    <tableColumn id="2869" name="Column2869"/>
    <tableColumn id="2870" name="Column2870"/>
    <tableColumn id="2871" name="Column2871"/>
    <tableColumn id="2872" name="Column2872"/>
    <tableColumn id="2873" name="Column2873"/>
    <tableColumn id="2874" name="Column2874"/>
    <tableColumn id="2875" name="Column2875"/>
    <tableColumn id="2876" name="Column2876"/>
    <tableColumn id="2877" name="Column2877"/>
    <tableColumn id="2878" name="Column2878"/>
    <tableColumn id="2879" name="Column2879"/>
    <tableColumn id="2880" name="Column2880"/>
    <tableColumn id="2881" name="Column2881"/>
    <tableColumn id="2882" name="Column2882"/>
    <tableColumn id="2883" name="Column2883"/>
    <tableColumn id="2884" name="Column2884"/>
    <tableColumn id="2885" name="Column2885"/>
    <tableColumn id="2886" name="Column2886"/>
    <tableColumn id="2887" name="Column2887"/>
    <tableColumn id="2888" name="Column2888"/>
    <tableColumn id="2889" name="Column2889"/>
    <tableColumn id="2890" name="Column2890"/>
    <tableColumn id="2891" name="Column2891"/>
    <tableColumn id="2892" name="Column2892"/>
    <tableColumn id="2893" name="Column2893"/>
    <tableColumn id="2894" name="Column2894"/>
    <tableColumn id="2895" name="Column2895"/>
    <tableColumn id="2896" name="Column2896"/>
    <tableColumn id="2897" name="Column2897"/>
    <tableColumn id="2898" name="Column2898"/>
    <tableColumn id="2899" name="Column2899"/>
    <tableColumn id="2900" name="Column2900"/>
    <tableColumn id="2901" name="Column2901"/>
    <tableColumn id="2902" name="Column2902"/>
    <tableColumn id="2903" name="Column2903"/>
    <tableColumn id="2904" name="Column2904"/>
    <tableColumn id="2905" name="Column2905"/>
    <tableColumn id="2906" name="Column2906"/>
    <tableColumn id="2907" name="Column2907"/>
    <tableColumn id="2908" name="Column2908"/>
    <tableColumn id="2909" name="Column2909"/>
    <tableColumn id="2910" name="Column2910"/>
    <tableColumn id="2911" name="Column2911"/>
    <tableColumn id="2912" name="Column2912"/>
    <tableColumn id="2913" name="Column2913"/>
    <tableColumn id="2914" name="Column2914"/>
    <tableColumn id="2915" name="Column2915"/>
    <tableColumn id="2916" name="Column2916"/>
    <tableColumn id="2917" name="Column2917"/>
    <tableColumn id="2918" name="Column2918"/>
    <tableColumn id="2919" name="Column2919"/>
    <tableColumn id="2920" name="Column2920"/>
    <tableColumn id="2921" name="Column2921"/>
    <tableColumn id="2922" name="Column2922"/>
    <tableColumn id="2923" name="Column2923"/>
    <tableColumn id="2924" name="Column2924"/>
    <tableColumn id="2925" name="Column2925"/>
    <tableColumn id="2926" name="Column2926"/>
    <tableColumn id="2927" name="Column2927"/>
    <tableColumn id="2928" name="Column2928"/>
    <tableColumn id="2929" name="Column2929"/>
    <tableColumn id="2930" name="Column2930"/>
    <tableColumn id="2931" name="Column2931"/>
    <tableColumn id="2932" name="Column2932"/>
    <tableColumn id="2933" name="Column2933"/>
    <tableColumn id="2934" name="Column2934"/>
    <tableColumn id="2935" name="Column2935"/>
    <tableColumn id="2936" name="Column2936"/>
    <tableColumn id="2937" name="Column2937"/>
    <tableColumn id="2938" name="Column2938"/>
    <tableColumn id="2939" name="Column2939"/>
    <tableColumn id="2940" name="Column2940"/>
    <tableColumn id="2941" name="Column2941"/>
    <tableColumn id="2942" name="Column2942"/>
    <tableColumn id="2943" name="Column2943"/>
    <tableColumn id="2944" name="Column2944"/>
    <tableColumn id="2945" name="Column2945"/>
    <tableColumn id="2946" name="Column2946"/>
    <tableColumn id="2947" name="Column2947"/>
    <tableColumn id="2948" name="Column2948"/>
    <tableColumn id="2949" name="Column2949"/>
    <tableColumn id="2950" name="Column2950"/>
    <tableColumn id="2951" name="Column2951"/>
    <tableColumn id="2952" name="Column2952"/>
    <tableColumn id="2953" name="Column2953"/>
    <tableColumn id="2954" name="Column2954"/>
    <tableColumn id="2955" name="Column2955"/>
    <tableColumn id="2956" name="Column2956"/>
    <tableColumn id="2957" name="Column2957"/>
    <tableColumn id="2958" name="Column2958"/>
    <tableColumn id="2959" name="Column2959"/>
    <tableColumn id="2960" name="Column2960"/>
    <tableColumn id="2961" name="Column2961"/>
    <tableColumn id="2962" name="Column2962"/>
    <tableColumn id="2963" name="Column2963"/>
    <tableColumn id="2964" name="Column2964"/>
    <tableColumn id="2965" name="Column2965"/>
    <tableColumn id="2966" name="Column2966"/>
    <tableColumn id="2967" name="Column2967"/>
    <tableColumn id="2968" name="Column2968"/>
    <tableColumn id="2969" name="Column2969"/>
    <tableColumn id="2970" name="Column2970"/>
    <tableColumn id="2971" name="Column2971"/>
    <tableColumn id="2972" name="Column2972"/>
    <tableColumn id="2973" name="Column2973"/>
    <tableColumn id="2974" name="Column2974"/>
    <tableColumn id="2975" name="Column2975"/>
    <tableColumn id="2976" name="Column2976"/>
    <tableColumn id="2977" name="Column2977"/>
    <tableColumn id="2978" name="Column2978"/>
    <tableColumn id="2979" name="Column2979"/>
    <tableColumn id="2980" name="Column2980"/>
    <tableColumn id="2981" name="Column2981"/>
    <tableColumn id="2982" name="Column2982"/>
    <tableColumn id="2983" name="Column2983"/>
    <tableColumn id="2984" name="Column2984"/>
    <tableColumn id="2985" name="Column2985"/>
    <tableColumn id="2986" name="Column2986"/>
    <tableColumn id="2987" name="Column2987"/>
    <tableColumn id="2988" name="Column2988"/>
    <tableColumn id="2989" name="Column2989"/>
    <tableColumn id="2990" name="Column2990"/>
    <tableColumn id="2991" name="Column2991"/>
    <tableColumn id="2992" name="Column2992"/>
    <tableColumn id="2993" name="Column2993"/>
    <tableColumn id="2994" name="Column2994"/>
    <tableColumn id="2995" name="Column2995"/>
    <tableColumn id="2996" name="Column2996"/>
    <tableColumn id="2997" name="Column2997"/>
    <tableColumn id="2998" name="Column2998"/>
    <tableColumn id="2999" name="Column2999"/>
    <tableColumn id="3000" name="Column3000"/>
    <tableColumn id="3001" name="Column3001"/>
    <tableColumn id="3002" name="Column3002"/>
    <tableColumn id="3003" name="Column3003"/>
    <tableColumn id="3004" name="Column3004"/>
    <tableColumn id="3005" name="Column3005"/>
    <tableColumn id="3006" name="Column3006"/>
    <tableColumn id="3007" name="Column3007"/>
    <tableColumn id="3008" name="Column3008"/>
    <tableColumn id="3009" name="Column3009"/>
    <tableColumn id="3010" name="Column3010"/>
    <tableColumn id="3011" name="Column3011"/>
    <tableColumn id="3012" name="Column3012"/>
    <tableColumn id="3013" name="Column3013"/>
    <tableColumn id="3014" name="Column3014"/>
    <tableColumn id="3015" name="Column3015"/>
    <tableColumn id="3016" name="Column3016"/>
    <tableColumn id="3017" name="Column3017"/>
    <tableColumn id="3018" name="Column3018"/>
    <tableColumn id="3019" name="Column3019"/>
    <tableColumn id="3020" name="Column3020"/>
    <tableColumn id="3021" name="Column3021"/>
    <tableColumn id="3022" name="Column3022"/>
    <tableColumn id="3023" name="Column3023"/>
    <tableColumn id="3024" name="Column3024"/>
    <tableColumn id="3025" name="Column3025"/>
    <tableColumn id="3026" name="Column3026"/>
    <tableColumn id="3027" name="Column3027"/>
    <tableColumn id="3028" name="Column3028"/>
    <tableColumn id="3029" name="Column3029"/>
    <tableColumn id="3030" name="Column3030"/>
    <tableColumn id="3031" name="Column3031"/>
    <tableColumn id="3032" name="Column3032"/>
    <tableColumn id="3033" name="Column3033"/>
    <tableColumn id="3034" name="Column3034"/>
    <tableColumn id="3035" name="Column3035"/>
    <tableColumn id="3036" name="Column3036"/>
    <tableColumn id="3037" name="Column3037"/>
    <tableColumn id="3038" name="Column3038"/>
    <tableColumn id="3039" name="Column3039"/>
    <tableColumn id="3040" name="Column3040"/>
    <tableColumn id="3041" name="Column3041"/>
    <tableColumn id="3042" name="Column3042"/>
    <tableColumn id="3043" name="Column3043"/>
    <tableColumn id="3044" name="Column3044"/>
    <tableColumn id="3045" name="Column3045"/>
    <tableColumn id="3046" name="Column3046"/>
    <tableColumn id="3047" name="Column3047"/>
    <tableColumn id="3048" name="Column3048"/>
    <tableColumn id="3049" name="Column3049"/>
    <tableColumn id="3050" name="Column3050"/>
    <tableColumn id="3051" name="Column3051"/>
    <tableColumn id="3052" name="Column3052"/>
    <tableColumn id="3053" name="Column3053"/>
    <tableColumn id="3054" name="Column3054"/>
    <tableColumn id="3055" name="Column3055"/>
    <tableColumn id="3056" name="Column3056"/>
    <tableColumn id="3057" name="Column3057"/>
    <tableColumn id="3058" name="Column3058"/>
    <tableColumn id="3059" name="Column3059"/>
    <tableColumn id="3060" name="Column3060"/>
    <tableColumn id="3061" name="Column3061"/>
    <tableColumn id="3062" name="Column3062"/>
    <tableColumn id="3063" name="Column3063"/>
    <tableColumn id="3064" name="Column3064"/>
    <tableColumn id="3065" name="Column3065"/>
    <tableColumn id="3066" name="Column3066"/>
    <tableColumn id="3067" name="Column3067"/>
    <tableColumn id="3068" name="Column3068"/>
    <tableColumn id="3069" name="Column3069"/>
    <tableColumn id="3070" name="Column3070"/>
    <tableColumn id="3071" name="Column3071"/>
    <tableColumn id="3072" name="Column3072"/>
    <tableColumn id="3073" name="Column3073"/>
    <tableColumn id="3074" name="Column3074"/>
    <tableColumn id="3075" name="Column3075"/>
    <tableColumn id="3076" name="Column3076"/>
    <tableColumn id="3077" name="Column3077"/>
    <tableColumn id="3078" name="Column3078"/>
    <tableColumn id="3079" name="Column3079"/>
    <tableColumn id="3080" name="Column3080"/>
    <tableColumn id="3081" name="Column3081"/>
    <tableColumn id="3082" name="Column3082"/>
    <tableColumn id="3083" name="Column3083"/>
    <tableColumn id="3084" name="Column3084"/>
    <tableColumn id="3085" name="Column3085"/>
    <tableColumn id="3086" name="Column3086"/>
    <tableColumn id="3087" name="Column3087"/>
    <tableColumn id="3088" name="Column3088"/>
    <tableColumn id="3089" name="Column3089"/>
    <tableColumn id="3090" name="Column3090"/>
    <tableColumn id="3091" name="Column3091"/>
    <tableColumn id="3092" name="Column3092"/>
    <tableColumn id="3093" name="Column3093"/>
    <tableColumn id="3094" name="Column3094"/>
    <tableColumn id="3095" name="Column3095"/>
    <tableColumn id="3096" name="Column3096"/>
    <tableColumn id="3097" name="Column3097"/>
    <tableColumn id="3098" name="Column3098"/>
    <tableColumn id="3099" name="Column3099"/>
    <tableColumn id="3100" name="Column3100"/>
    <tableColumn id="3101" name="Column3101"/>
    <tableColumn id="3102" name="Column3102"/>
    <tableColumn id="3103" name="Column3103"/>
    <tableColumn id="3104" name="Column3104"/>
    <tableColumn id="3105" name="Column3105"/>
    <tableColumn id="3106" name="Column3106"/>
    <tableColumn id="3107" name="Column3107"/>
    <tableColumn id="3108" name="Column3108"/>
    <tableColumn id="3109" name="Column3109"/>
    <tableColumn id="3110" name="Column3110"/>
    <tableColumn id="3111" name="Column3111"/>
    <tableColumn id="3112" name="Column3112"/>
    <tableColumn id="3113" name="Column3113"/>
    <tableColumn id="3114" name="Column3114"/>
    <tableColumn id="3115" name="Column3115"/>
    <tableColumn id="3116" name="Column3116"/>
    <tableColumn id="3117" name="Column3117"/>
    <tableColumn id="3118" name="Column3118"/>
    <tableColumn id="3119" name="Column3119"/>
    <tableColumn id="3120" name="Column3120"/>
    <tableColumn id="3121" name="Column3121"/>
    <tableColumn id="3122" name="Column3122"/>
    <tableColumn id="3123" name="Column3123"/>
    <tableColumn id="3124" name="Column3124"/>
    <tableColumn id="3125" name="Column3125"/>
    <tableColumn id="3126" name="Column3126"/>
    <tableColumn id="3127" name="Column3127"/>
    <tableColumn id="3128" name="Column3128"/>
    <tableColumn id="3129" name="Column3129"/>
    <tableColumn id="3130" name="Column3130"/>
    <tableColumn id="3131" name="Column3131"/>
    <tableColumn id="3132" name="Column3132"/>
    <tableColumn id="3133" name="Column3133"/>
    <tableColumn id="3134" name="Column3134"/>
    <tableColumn id="3135" name="Column3135"/>
    <tableColumn id="3136" name="Column3136"/>
    <tableColumn id="3137" name="Column3137"/>
    <tableColumn id="3138" name="Column3138"/>
    <tableColumn id="3139" name="Column3139"/>
    <tableColumn id="3140" name="Column3140"/>
    <tableColumn id="3141" name="Column3141"/>
    <tableColumn id="3142" name="Column3142"/>
    <tableColumn id="3143" name="Column3143"/>
    <tableColumn id="3144" name="Column3144"/>
    <tableColumn id="3145" name="Column3145"/>
    <tableColumn id="3146" name="Column3146"/>
    <tableColumn id="3147" name="Column3147"/>
    <tableColumn id="3148" name="Column3148"/>
    <tableColumn id="3149" name="Column3149"/>
    <tableColumn id="3150" name="Column3150"/>
    <tableColumn id="3151" name="Column3151"/>
    <tableColumn id="3152" name="Column3152"/>
    <tableColumn id="3153" name="Column3153"/>
    <tableColumn id="3154" name="Column3154"/>
    <tableColumn id="3155" name="Column3155"/>
    <tableColumn id="3156" name="Column3156"/>
    <tableColumn id="3157" name="Column3157"/>
    <tableColumn id="3158" name="Column3158"/>
    <tableColumn id="3159" name="Column3159"/>
    <tableColumn id="3160" name="Column3160"/>
    <tableColumn id="3161" name="Column3161"/>
    <tableColumn id="3162" name="Column3162"/>
    <tableColumn id="3163" name="Column3163"/>
    <tableColumn id="3164" name="Column3164"/>
    <tableColumn id="3165" name="Column3165"/>
    <tableColumn id="3166" name="Column3166"/>
    <tableColumn id="3167" name="Column3167"/>
    <tableColumn id="3168" name="Column3168"/>
    <tableColumn id="3169" name="Column3169"/>
    <tableColumn id="3170" name="Column3170"/>
    <tableColumn id="3171" name="Column3171"/>
    <tableColumn id="3172" name="Column3172"/>
    <tableColumn id="3173" name="Column3173"/>
    <tableColumn id="3174" name="Column3174"/>
    <tableColumn id="3175" name="Column3175"/>
    <tableColumn id="3176" name="Column3176"/>
    <tableColumn id="3177" name="Column3177"/>
    <tableColumn id="3178" name="Column3178"/>
    <tableColumn id="3179" name="Column3179"/>
    <tableColumn id="3180" name="Column3180"/>
    <tableColumn id="3181" name="Column3181"/>
    <tableColumn id="3182" name="Column3182"/>
    <tableColumn id="3183" name="Column3183"/>
    <tableColumn id="3184" name="Column3184"/>
    <tableColumn id="3185" name="Column3185"/>
    <tableColumn id="3186" name="Column3186"/>
    <tableColumn id="3187" name="Column3187"/>
    <tableColumn id="3188" name="Column3188"/>
    <tableColumn id="3189" name="Column3189"/>
    <tableColumn id="3190" name="Column3190"/>
    <tableColumn id="3191" name="Column3191"/>
    <tableColumn id="3192" name="Column3192"/>
    <tableColumn id="3193" name="Column3193"/>
    <tableColumn id="3194" name="Column3194"/>
    <tableColumn id="3195" name="Column3195"/>
    <tableColumn id="3196" name="Column3196"/>
    <tableColumn id="3197" name="Column3197"/>
    <tableColumn id="3198" name="Column3198"/>
    <tableColumn id="3199" name="Column3199"/>
    <tableColumn id="3200" name="Column3200"/>
    <tableColumn id="3201" name="Column3201"/>
    <tableColumn id="3202" name="Column3202"/>
    <tableColumn id="3203" name="Column3203"/>
    <tableColumn id="3204" name="Column3204"/>
    <tableColumn id="3205" name="Column3205"/>
    <tableColumn id="3206" name="Column3206"/>
    <tableColumn id="3207" name="Column3207"/>
    <tableColumn id="3208" name="Column3208"/>
    <tableColumn id="3209" name="Column3209"/>
    <tableColumn id="3210" name="Column3210"/>
    <tableColumn id="3211" name="Column3211"/>
    <tableColumn id="3212" name="Column3212"/>
    <tableColumn id="3213" name="Column3213"/>
    <tableColumn id="3214" name="Column3214"/>
    <tableColumn id="3215" name="Column3215"/>
    <tableColumn id="3216" name="Column3216"/>
    <tableColumn id="3217" name="Column3217"/>
    <tableColumn id="3218" name="Column3218"/>
    <tableColumn id="3219" name="Column3219"/>
    <tableColumn id="3220" name="Column3220"/>
    <tableColumn id="3221" name="Column3221"/>
    <tableColumn id="3222" name="Column3222"/>
    <tableColumn id="3223" name="Column3223"/>
    <tableColumn id="3224" name="Column3224"/>
    <tableColumn id="3225" name="Column3225"/>
    <tableColumn id="3226" name="Column3226"/>
    <tableColumn id="3227" name="Column3227"/>
    <tableColumn id="3228" name="Column3228"/>
    <tableColumn id="3229" name="Column3229"/>
    <tableColumn id="3230" name="Column3230"/>
    <tableColumn id="3231" name="Column3231"/>
    <tableColumn id="3232" name="Column3232"/>
    <tableColumn id="3233" name="Column3233"/>
    <tableColumn id="3234" name="Column3234"/>
    <tableColumn id="3235" name="Column3235"/>
    <tableColumn id="3236" name="Column3236"/>
    <tableColumn id="3237" name="Column3237"/>
    <tableColumn id="3238" name="Column3238"/>
    <tableColumn id="3239" name="Column3239"/>
    <tableColumn id="3240" name="Column3240"/>
    <tableColumn id="3241" name="Column3241"/>
    <tableColumn id="3242" name="Column3242"/>
    <tableColumn id="3243" name="Column3243"/>
    <tableColumn id="3244" name="Column3244"/>
    <tableColumn id="3245" name="Column3245"/>
    <tableColumn id="3246" name="Column3246"/>
    <tableColumn id="3247" name="Column3247"/>
    <tableColumn id="3248" name="Column3248"/>
    <tableColumn id="3249" name="Column3249"/>
    <tableColumn id="3250" name="Column3250"/>
    <tableColumn id="3251" name="Column3251"/>
    <tableColumn id="3252" name="Column3252"/>
    <tableColumn id="3253" name="Column3253"/>
    <tableColumn id="3254" name="Column3254"/>
    <tableColumn id="3255" name="Column3255"/>
    <tableColumn id="3256" name="Column3256"/>
    <tableColumn id="3257" name="Column3257"/>
    <tableColumn id="3258" name="Column3258"/>
    <tableColumn id="3259" name="Column3259"/>
    <tableColumn id="3260" name="Column3260"/>
    <tableColumn id="3261" name="Column3261"/>
    <tableColumn id="3262" name="Column3262"/>
    <tableColumn id="3263" name="Column3263"/>
    <tableColumn id="3264" name="Column3264"/>
    <tableColumn id="3265" name="Column3265"/>
    <tableColumn id="3266" name="Column3266"/>
    <tableColumn id="3267" name="Column3267"/>
    <tableColumn id="3268" name="Column3268"/>
    <tableColumn id="3269" name="Column3269"/>
    <tableColumn id="3270" name="Column3270"/>
    <tableColumn id="3271" name="Column3271"/>
    <tableColumn id="3272" name="Column3272"/>
    <tableColumn id="3273" name="Column3273"/>
    <tableColumn id="3274" name="Column3274"/>
    <tableColumn id="3275" name="Column3275"/>
    <tableColumn id="3276" name="Column3276"/>
    <tableColumn id="3277" name="Column3277"/>
    <tableColumn id="3278" name="Column3278"/>
    <tableColumn id="3279" name="Column3279"/>
    <tableColumn id="3280" name="Column3280"/>
    <tableColumn id="3281" name="Column3281"/>
    <tableColumn id="3282" name="Column3282"/>
    <tableColumn id="3283" name="Column3283"/>
    <tableColumn id="3284" name="Column3284"/>
    <tableColumn id="3285" name="Column3285"/>
    <tableColumn id="3286" name="Column3286"/>
    <tableColumn id="3287" name="Column3287"/>
    <tableColumn id="3288" name="Column3288"/>
    <tableColumn id="3289" name="Column3289"/>
    <tableColumn id="3290" name="Column3290"/>
    <tableColumn id="3291" name="Column3291"/>
    <tableColumn id="3292" name="Column3292"/>
    <tableColumn id="3293" name="Column3293"/>
    <tableColumn id="3294" name="Column3294"/>
    <tableColumn id="3295" name="Column3295"/>
    <tableColumn id="3296" name="Column3296"/>
    <tableColumn id="3297" name="Column3297"/>
    <tableColumn id="3298" name="Column3298"/>
    <tableColumn id="3299" name="Column3299"/>
    <tableColumn id="3300" name="Column3300"/>
    <tableColumn id="3301" name="Column3301"/>
    <tableColumn id="3302" name="Column3302"/>
    <tableColumn id="3303" name="Column3303"/>
    <tableColumn id="3304" name="Column3304"/>
    <tableColumn id="3305" name="Column3305"/>
    <tableColumn id="3306" name="Column3306"/>
    <tableColumn id="3307" name="Column3307"/>
    <tableColumn id="3308" name="Column3308"/>
    <tableColumn id="3309" name="Column3309"/>
    <tableColumn id="3310" name="Column3310"/>
    <tableColumn id="3311" name="Column3311"/>
    <tableColumn id="3312" name="Column3312"/>
    <tableColumn id="3313" name="Column3313"/>
    <tableColumn id="3314" name="Column3314"/>
    <tableColumn id="3315" name="Column3315"/>
    <tableColumn id="3316" name="Column3316"/>
    <tableColumn id="3317" name="Column3317"/>
    <tableColumn id="3318" name="Column3318"/>
    <tableColumn id="3319" name="Column3319"/>
    <tableColumn id="3320" name="Column3320"/>
    <tableColumn id="3321" name="Column3321"/>
    <tableColumn id="3322" name="Column3322"/>
    <tableColumn id="3323" name="Column3323"/>
    <tableColumn id="3324" name="Column3324"/>
    <tableColumn id="3325" name="Column3325"/>
    <tableColumn id="3326" name="Column3326"/>
    <tableColumn id="3327" name="Column3327"/>
    <tableColumn id="3328" name="Column3328"/>
    <tableColumn id="3329" name="Column3329"/>
    <tableColumn id="3330" name="Column3330"/>
    <tableColumn id="3331" name="Column3331"/>
    <tableColumn id="3332" name="Column3332"/>
    <tableColumn id="3333" name="Column3333"/>
    <tableColumn id="3334" name="Column3334"/>
    <tableColumn id="3335" name="Column3335"/>
    <tableColumn id="3336" name="Column3336"/>
    <tableColumn id="3337" name="Column3337"/>
    <tableColumn id="3338" name="Column3338"/>
    <tableColumn id="3339" name="Column3339"/>
    <tableColumn id="3340" name="Column3340"/>
    <tableColumn id="3341" name="Column3341"/>
    <tableColumn id="3342" name="Column3342"/>
    <tableColumn id="3343" name="Column3343"/>
    <tableColumn id="3344" name="Column3344"/>
    <tableColumn id="3345" name="Column3345"/>
    <tableColumn id="3346" name="Column3346"/>
    <tableColumn id="3347" name="Column3347"/>
    <tableColumn id="3348" name="Column3348"/>
    <tableColumn id="3349" name="Column3349"/>
    <tableColumn id="3350" name="Column3350"/>
    <tableColumn id="3351" name="Column3351"/>
    <tableColumn id="3352" name="Column3352"/>
    <tableColumn id="3353" name="Column3353"/>
    <tableColumn id="3354" name="Column3354"/>
    <tableColumn id="3355" name="Column3355"/>
    <tableColumn id="3356" name="Column3356"/>
    <tableColumn id="3357" name="Column3357"/>
    <tableColumn id="3358" name="Column3358"/>
    <tableColumn id="3359" name="Column3359"/>
    <tableColumn id="3360" name="Column3360"/>
    <tableColumn id="3361" name="Column3361"/>
    <tableColumn id="3362" name="Column3362"/>
    <tableColumn id="3363" name="Column3363"/>
    <tableColumn id="3364" name="Column3364"/>
    <tableColumn id="3365" name="Column3365"/>
    <tableColumn id="3366" name="Column3366"/>
    <tableColumn id="3367" name="Column3367"/>
    <tableColumn id="3368" name="Column3368"/>
    <tableColumn id="3369" name="Column3369"/>
    <tableColumn id="3370" name="Column3370"/>
    <tableColumn id="3371" name="Column3371"/>
    <tableColumn id="3372" name="Column3372"/>
    <tableColumn id="3373" name="Column3373"/>
    <tableColumn id="3374" name="Column3374"/>
    <tableColumn id="3375" name="Column3375"/>
    <tableColumn id="3376" name="Column3376"/>
    <tableColumn id="3377" name="Column3377"/>
    <tableColumn id="3378" name="Column3378"/>
    <tableColumn id="3379" name="Column3379"/>
    <tableColumn id="3380" name="Column3380"/>
    <tableColumn id="3381" name="Column3381"/>
    <tableColumn id="3382" name="Column3382"/>
    <tableColumn id="3383" name="Column3383"/>
    <tableColumn id="3384" name="Column3384"/>
    <tableColumn id="3385" name="Column3385"/>
    <tableColumn id="3386" name="Column3386"/>
    <tableColumn id="3387" name="Column3387"/>
    <tableColumn id="3388" name="Column3388"/>
    <tableColumn id="3389" name="Column3389"/>
    <tableColumn id="3390" name="Column3390"/>
    <tableColumn id="3391" name="Column3391"/>
    <tableColumn id="3392" name="Column3392"/>
    <tableColumn id="3393" name="Column3393"/>
    <tableColumn id="3394" name="Column3394"/>
    <tableColumn id="3395" name="Column3395"/>
    <tableColumn id="3396" name="Column3396"/>
    <tableColumn id="3397" name="Column3397"/>
    <tableColumn id="3398" name="Column3398"/>
    <tableColumn id="3399" name="Column3399"/>
    <tableColumn id="3400" name="Column3400"/>
    <tableColumn id="3401" name="Column3401"/>
    <tableColumn id="3402" name="Column3402"/>
    <tableColumn id="3403" name="Column3403"/>
    <tableColumn id="3404" name="Column3404"/>
    <tableColumn id="3405" name="Column3405"/>
    <tableColumn id="3406" name="Column3406"/>
    <tableColumn id="3407" name="Column3407"/>
    <tableColumn id="3408" name="Column3408"/>
    <tableColumn id="3409" name="Column3409"/>
    <tableColumn id="3410" name="Column3410"/>
    <tableColumn id="3411" name="Column3411"/>
    <tableColumn id="3412" name="Column3412"/>
    <tableColumn id="3413" name="Column3413"/>
    <tableColumn id="3414" name="Column3414"/>
    <tableColumn id="3415" name="Column3415"/>
    <tableColumn id="3416" name="Column3416"/>
    <tableColumn id="3417" name="Column3417"/>
    <tableColumn id="3418" name="Column3418"/>
    <tableColumn id="3419" name="Column3419"/>
    <tableColumn id="3420" name="Column3420"/>
    <tableColumn id="3421" name="Column3421"/>
    <tableColumn id="3422" name="Column3422"/>
    <tableColumn id="3423" name="Column3423"/>
    <tableColumn id="3424" name="Column3424"/>
    <tableColumn id="3425" name="Column3425"/>
    <tableColumn id="3426" name="Column3426"/>
    <tableColumn id="3427" name="Column3427"/>
    <tableColumn id="3428" name="Column3428"/>
    <tableColumn id="3429" name="Column3429"/>
    <tableColumn id="3430" name="Column3430"/>
    <tableColumn id="3431" name="Column3431"/>
    <tableColumn id="3432" name="Column3432"/>
    <tableColumn id="3433" name="Column3433"/>
    <tableColumn id="3434" name="Column3434"/>
    <tableColumn id="3435" name="Column3435"/>
    <tableColumn id="3436" name="Column3436"/>
    <tableColumn id="3437" name="Column3437"/>
    <tableColumn id="3438" name="Column3438"/>
    <tableColumn id="3439" name="Column3439"/>
    <tableColumn id="3440" name="Column3440"/>
    <tableColumn id="3441" name="Column3441"/>
    <tableColumn id="3442" name="Column3442"/>
    <tableColumn id="3443" name="Column3443"/>
    <tableColumn id="3444" name="Column3444"/>
    <tableColumn id="3445" name="Column3445"/>
    <tableColumn id="3446" name="Column3446"/>
    <tableColumn id="3447" name="Column3447"/>
    <tableColumn id="3448" name="Column3448"/>
    <tableColumn id="3449" name="Column3449"/>
    <tableColumn id="3450" name="Column3450"/>
    <tableColumn id="3451" name="Column3451"/>
    <tableColumn id="3452" name="Column3452"/>
    <tableColumn id="3453" name="Column3453"/>
    <tableColumn id="3454" name="Column3454"/>
    <tableColumn id="3455" name="Column3455"/>
    <tableColumn id="3456" name="Column3456"/>
    <tableColumn id="3457" name="Column3457"/>
    <tableColumn id="3458" name="Column3458"/>
    <tableColumn id="3459" name="Column3459"/>
    <tableColumn id="3460" name="Column3460"/>
    <tableColumn id="3461" name="Column3461"/>
    <tableColumn id="3462" name="Column3462"/>
    <tableColumn id="3463" name="Column3463"/>
    <tableColumn id="3464" name="Column3464"/>
    <tableColumn id="3465" name="Column3465"/>
    <tableColumn id="3466" name="Column3466"/>
    <tableColumn id="3467" name="Column3467"/>
    <tableColumn id="3468" name="Column3468"/>
    <tableColumn id="3469" name="Column3469"/>
    <tableColumn id="3470" name="Column3470"/>
    <tableColumn id="3471" name="Column3471"/>
    <tableColumn id="3472" name="Column3472"/>
    <tableColumn id="3473" name="Column3473"/>
    <tableColumn id="3474" name="Column3474"/>
    <tableColumn id="3475" name="Column3475"/>
    <tableColumn id="3476" name="Column3476"/>
    <tableColumn id="3477" name="Column3477"/>
    <tableColumn id="3478" name="Column3478"/>
    <tableColumn id="3479" name="Column3479"/>
    <tableColumn id="3480" name="Column3480"/>
    <tableColumn id="3481" name="Column3481"/>
    <tableColumn id="3482" name="Column3482"/>
    <tableColumn id="3483" name="Column3483"/>
    <tableColumn id="3484" name="Column3484"/>
    <tableColumn id="3485" name="Column3485"/>
    <tableColumn id="3486" name="Column3486"/>
    <tableColumn id="3487" name="Column3487"/>
    <tableColumn id="3488" name="Column3488"/>
    <tableColumn id="3489" name="Column3489"/>
    <tableColumn id="3490" name="Column3490"/>
    <tableColumn id="3491" name="Column3491"/>
    <tableColumn id="3492" name="Column3492"/>
    <tableColumn id="3493" name="Column3493"/>
    <tableColumn id="3494" name="Column3494"/>
    <tableColumn id="3495" name="Column3495"/>
    <tableColumn id="3496" name="Column3496"/>
    <tableColumn id="3497" name="Column3497"/>
    <tableColumn id="3498" name="Column3498"/>
    <tableColumn id="3499" name="Column3499"/>
    <tableColumn id="3500" name="Column3500"/>
    <tableColumn id="3501" name="Column3501"/>
    <tableColumn id="3502" name="Column3502"/>
    <tableColumn id="3503" name="Column3503"/>
    <tableColumn id="3504" name="Column3504"/>
    <tableColumn id="3505" name="Column3505"/>
    <tableColumn id="3506" name="Column3506"/>
    <tableColumn id="3507" name="Column3507"/>
    <tableColumn id="3508" name="Column3508"/>
    <tableColumn id="3509" name="Column3509"/>
    <tableColumn id="3510" name="Column3510"/>
    <tableColumn id="3511" name="Column3511"/>
    <tableColumn id="3512" name="Column3512"/>
    <tableColumn id="3513" name="Column3513"/>
    <tableColumn id="3514" name="Column3514"/>
    <tableColumn id="3515" name="Column3515"/>
    <tableColumn id="3516" name="Column3516"/>
    <tableColumn id="3517" name="Column3517"/>
    <tableColumn id="3518" name="Column3518"/>
    <tableColumn id="3519" name="Column3519"/>
    <tableColumn id="3520" name="Column3520"/>
    <tableColumn id="3521" name="Column3521"/>
    <tableColumn id="3522" name="Column3522"/>
    <tableColumn id="3523" name="Column3523"/>
    <tableColumn id="3524" name="Column3524"/>
    <tableColumn id="3525" name="Column3525"/>
    <tableColumn id="3526" name="Column3526"/>
    <tableColumn id="3527" name="Column3527"/>
    <tableColumn id="3528" name="Column3528"/>
    <tableColumn id="3529" name="Column3529"/>
    <tableColumn id="3530" name="Column3530"/>
    <tableColumn id="3531" name="Column3531"/>
    <tableColumn id="3532" name="Column3532"/>
    <tableColumn id="3533" name="Column3533"/>
    <tableColumn id="3534" name="Column3534"/>
    <tableColumn id="3535" name="Column3535"/>
    <tableColumn id="3536" name="Column3536"/>
    <tableColumn id="3537" name="Column3537"/>
    <tableColumn id="3538" name="Column3538"/>
    <tableColumn id="3539" name="Column3539"/>
    <tableColumn id="3540" name="Column3540"/>
    <tableColumn id="3541" name="Column3541"/>
    <tableColumn id="3542" name="Column3542"/>
    <tableColumn id="3543" name="Column3543"/>
    <tableColumn id="3544" name="Column3544"/>
    <tableColumn id="3545" name="Column3545"/>
    <tableColumn id="3546" name="Column3546"/>
    <tableColumn id="3547" name="Column3547"/>
    <tableColumn id="3548" name="Column3548"/>
    <tableColumn id="3549" name="Column3549"/>
    <tableColumn id="3550" name="Column3550"/>
    <tableColumn id="3551" name="Column3551"/>
    <tableColumn id="3552" name="Column3552"/>
    <tableColumn id="3553" name="Column3553"/>
    <tableColumn id="3554" name="Column3554"/>
    <tableColumn id="3555" name="Column3555"/>
    <tableColumn id="3556" name="Column3556"/>
    <tableColumn id="3557" name="Column3557"/>
    <tableColumn id="3558" name="Column3558"/>
    <tableColumn id="3559" name="Column3559"/>
    <tableColumn id="3560" name="Column3560"/>
    <tableColumn id="3561" name="Column3561"/>
    <tableColumn id="3562" name="Column3562"/>
    <tableColumn id="3563" name="Column3563"/>
    <tableColumn id="3564" name="Column3564"/>
    <tableColumn id="3565" name="Column3565"/>
    <tableColumn id="3566" name="Column3566"/>
    <tableColumn id="3567" name="Column3567"/>
    <tableColumn id="3568" name="Column3568"/>
    <tableColumn id="3569" name="Column3569"/>
    <tableColumn id="3570" name="Column3570"/>
    <tableColumn id="3571" name="Column3571"/>
    <tableColumn id="3572" name="Column3572"/>
    <tableColumn id="3573" name="Column3573"/>
    <tableColumn id="3574" name="Column3574"/>
    <tableColumn id="3575" name="Column3575"/>
    <tableColumn id="3576" name="Column3576"/>
    <tableColumn id="3577" name="Column3577"/>
    <tableColumn id="3578" name="Column3578"/>
    <tableColumn id="3579" name="Column3579"/>
    <tableColumn id="3580" name="Column3580"/>
    <tableColumn id="3581" name="Column3581"/>
    <tableColumn id="3582" name="Column3582"/>
    <tableColumn id="3583" name="Column3583"/>
    <tableColumn id="3584" name="Column3584"/>
    <tableColumn id="3585" name="Column3585"/>
    <tableColumn id="3586" name="Column3586"/>
    <tableColumn id="3587" name="Column3587"/>
    <tableColumn id="3588" name="Column3588"/>
    <tableColumn id="3589" name="Column3589"/>
    <tableColumn id="3590" name="Column3590"/>
    <tableColumn id="3591" name="Column3591"/>
    <tableColumn id="3592" name="Column3592"/>
    <tableColumn id="3593" name="Column3593"/>
    <tableColumn id="3594" name="Column3594"/>
    <tableColumn id="3595" name="Column3595"/>
    <tableColumn id="3596" name="Column3596"/>
    <tableColumn id="3597" name="Column3597"/>
    <tableColumn id="3598" name="Column3598"/>
    <tableColumn id="3599" name="Column3599"/>
    <tableColumn id="3600" name="Column3600"/>
    <tableColumn id="3601" name="Column3601"/>
    <tableColumn id="3602" name="Column3602"/>
    <tableColumn id="3603" name="Column3603"/>
    <tableColumn id="3604" name="Column3604"/>
    <tableColumn id="3605" name="Column3605"/>
    <tableColumn id="3606" name="Column3606"/>
    <tableColumn id="3607" name="Column3607"/>
    <tableColumn id="3608" name="Column3608"/>
    <tableColumn id="3609" name="Column3609"/>
    <tableColumn id="3610" name="Column3610"/>
    <tableColumn id="3611" name="Column3611"/>
    <tableColumn id="3612" name="Column3612"/>
    <tableColumn id="3613" name="Column3613"/>
    <tableColumn id="3614" name="Column3614"/>
    <tableColumn id="3615" name="Column3615"/>
    <tableColumn id="3616" name="Column3616"/>
    <tableColumn id="3617" name="Column3617"/>
    <tableColumn id="3618" name="Column3618"/>
    <tableColumn id="3619" name="Column3619"/>
    <tableColumn id="3620" name="Column3620"/>
    <tableColumn id="3621" name="Column3621"/>
    <tableColumn id="3622" name="Column3622"/>
    <tableColumn id="3623" name="Column3623"/>
    <tableColumn id="3624" name="Column3624"/>
    <tableColumn id="3625" name="Column3625"/>
    <tableColumn id="3626" name="Column3626"/>
    <tableColumn id="3627" name="Column3627"/>
    <tableColumn id="3628" name="Column3628"/>
    <tableColumn id="3629" name="Column3629"/>
    <tableColumn id="3630" name="Column3630"/>
    <tableColumn id="3631" name="Column3631"/>
    <tableColumn id="3632" name="Column3632"/>
    <tableColumn id="3633" name="Column3633"/>
    <tableColumn id="3634" name="Column3634"/>
    <tableColumn id="3635" name="Column3635"/>
    <tableColumn id="3636" name="Column3636"/>
    <tableColumn id="3637" name="Column3637"/>
    <tableColumn id="3638" name="Column3638"/>
    <tableColumn id="3639" name="Column3639"/>
    <tableColumn id="3640" name="Column3640"/>
    <tableColumn id="3641" name="Column3641"/>
    <tableColumn id="3642" name="Column3642"/>
    <tableColumn id="3643" name="Column3643"/>
    <tableColumn id="3644" name="Column3644"/>
    <tableColumn id="3645" name="Column3645"/>
    <tableColumn id="3646" name="Column3646"/>
    <tableColumn id="3647" name="Column3647"/>
    <tableColumn id="3648" name="Column3648"/>
    <tableColumn id="3649" name="Column3649"/>
    <tableColumn id="3650" name="Column3650"/>
    <tableColumn id="3651" name="Column3651"/>
    <tableColumn id="3652" name="Column3652"/>
    <tableColumn id="3653" name="Column3653"/>
    <tableColumn id="3654" name="Column3654"/>
    <tableColumn id="3655" name="Column3655"/>
    <tableColumn id="3656" name="Column3656"/>
    <tableColumn id="3657" name="Column3657"/>
    <tableColumn id="3658" name="Column3658"/>
    <tableColumn id="3659" name="Column3659"/>
    <tableColumn id="3660" name="Column3660"/>
    <tableColumn id="3661" name="Column3661"/>
    <tableColumn id="3662" name="Column3662"/>
    <tableColumn id="3663" name="Column3663"/>
    <tableColumn id="3664" name="Column3664"/>
    <tableColumn id="3665" name="Column3665"/>
    <tableColumn id="3666" name="Column3666"/>
    <tableColumn id="3667" name="Column3667"/>
    <tableColumn id="3668" name="Column3668"/>
    <tableColumn id="3669" name="Column3669"/>
    <tableColumn id="3670" name="Column3670"/>
    <tableColumn id="3671" name="Column3671"/>
    <tableColumn id="3672" name="Column3672"/>
    <tableColumn id="3673" name="Column3673"/>
    <tableColumn id="3674" name="Column3674"/>
    <tableColumn id="3675" name="Column3675"/>
    <tableColumn id="3676" name="Column3676"/>
    <tableColumn id="3677" name="Column3677"/>
    <tableColumn id="3678" name="Column3678"/>
    <tableColumn id="3679" name="Column3679"/>
    <tableColumn id="3680" name="Column3680"/>
    <tableColumn id="3681" name="Column3681"/>
    <tableColumn id="3682" name="Column3682"/>
    <tableColumn id="3683" name="Column3683"/>
    <tableColumn id="3684" name="Column3684"/>
    <tableColumn id="3685" name="Column3685"/>
    <tableColumn id="3686" name="Column3686"/>
    <tableColumn id="3687" name="Column3687"/>
    <tableColumn id="3688" name="Column3688"/>
    <tableColumn id="3689" name="Column3689"/>
    <tableColumn id="3690" name="Column3690"/>
    <tableColumn id="3691" name="Column3691"/>
    <tableColumn id="3692" name="Column3692"/>
    <tableColumn id="3693" name="Column3693"/>
    <tableColumn id="3694" name="Column3694"/>
    <tableColumn id="3695" name="Column3695"/>
    <tableColumn id="3696" name="Column3696"/>
    <tableColumn id="3697" name="Column3697"/>
    <tableColumn id="3698" name="Column3698"/>
    <tableColumn id="3699" name="Column3699"/>
    <tableColumn id="3700" name="Column3700"/>
    <tableColumn id="3701" name="Column3701"/>
    <tableColumn id="3702" name="Column3702"/>
    <tableColumn id="3703" name="Column3703"/>
    <tableColumn id="3704" name="Column3704"/>
    <tableColumn id="3705" name="Column3705"/>
    <tableColumn id="3706" name="Column3706"/>
    <tableColumn id="3707" name="Column3707"/>
    <tableColumn id="3708" name="Column3708"/>
    <tableColumn id="3709" name="Column3709"/>
    <tableColumn id="3710" name="Column3710"/>
    <tableColumn id="3711" name="Column3711"/>
    <tableColumn id="3712" name="Column3712"/>
    <tableColumn id="3713" name="Column3713"/>
    <tableColumn id="3714" name="Column3714"/>
    <tableColumn id="3715" name="Column3715"/>
    <tableColumn id="3716" name="Column3716"/>
    <tableColumn id="3717" name="Column3717"/>
    <tableColumn id="3718" name="Column3718"/>
    <tableColumn id="3719" name="Column3719"/>
    <tableColumn id="3720" name="Column3720"/>
    <tableColumn id="3721" name="Column3721"/>
    <tableColumn id="3722" name="Column3722"/>
    <tableColumn id="3723" name="Column3723"/>
    <tableColumn id="3724" name="Column3724"/>
    <tableColumn id="3725" name="Column3725"/>
    <tableColumn id="3726" name="Column3726"/>
    <tableColumn id="3727" name="Column3727"/>
    <tableColumn id="3728" name="Column3728"/>
    <tableColumn id="3729" name="Column3729"/>
    <tableColumn id="3730" name="Column3730"/>
    <tableColumn id="3731" name="Column3731"/>
    <tableColumn id="3732" name="Column3732"/>
    <tableColumn id="3733" name="Column3733"/>
    <tableColumn id="3734" name="Column3734"/>
    <tableColumn id="3735" name="Column3735"/>
    <tableColumn id="3736" name="Column3736"/>
    <tableColumn id="3737" name="Column3737"/>
    <tableColumn id="3738" name="Column3738"/>
    <tableColumn id="3739" name="Column3739"/>
    <tableColumn id="3740" name="Column3740"/>
    <tableColumn id="3741" name="Column3741"/>
    <tableColumn id="3742" name="Column3742"/>
    <tableColumn id="3743" name="Column3743"/>
    <tableColumn id="3744" name="Column3744"/>
    <tableColumn id="3745" name="Column3745"/>
    <tableColumn id="3746" name="Column3746"/>
    <tableColumn id="3747" name="Column3747"/>
    <tableColumn id="3748" name="Column3748"/>
    <tableColumn id="3749" name="Column3749"/>
    <tableColumn id="3750" name="Column3750"/>
    <tableColumn id="3751" name="Column3751"/>
    <tableColumn id="3752" name="Column3752"/>
    <tableColumn id="3753" name="Column3753"/>
    <tableColumn id="3754" name="Column3754"/>
    <tableColumn id="3755" name="Column3755"/>
    <tableColumn id="3756" name="Column3756"/>
    <tableColumn id="3757" name="Column3757"/>
    <tableColumn id="3758" name="Column3758"/>
    <tableColumn id="3759" name="Column3759"/>
    <tableColumn id="3760" name="Column3760"/>
    <tableColumn id="3761" name="Column3761"/>
    <tableColumn id="3762" name="Column3762"/>
    <tableColumn id="3763" name="Column3763"/>
    <tableColumn id="3764" name="Column3764"/>
    <tableColumn id="3765" name="Column3765"/>
    <tableColumn id="3766" name="Column3766"/>
    <tableColumn id="3767" name="Column3767"/>
    <tableColumn id="3768" name="Column3768"/>
    <tableColumn id="3769" name="Column3769"/>
    <tableColumn id="3770" name="Column3770"/>
    <tableColumn id="3771" name="Column3771"/>
    <tableColumn id="3772" name="Column3772"/>
    <tableColumn id="3773" name="Column3773"/>
    <tableColumn id="3774" name="Column3774"/>
    <tableColumn id="3775" name="Column3775"/>
    <tableColumn id="3776" name="Column3776"/>
    <tableColumn id="3777" name="Column3777"/>
    <tableColumn id="3778" name="Column3778"/>
    <tableColumn id="3779" name="Column3779"/>
    <tableColumn id="3780" name="Column3780"/>
    <tableColumn id="3781" name="Column3781"/>
    <tableColumn id="3782" name="Column3782"/>
    <tableColumn id="3783" name="Column3783"/>
    <tableColumn id="3784" name="Column3784"/>
    <tableColumn id="3785" name="Column3785"/>
    <tableColumn id="3786" name="Column3786"/>
    <tableColumn id="3787" name="Column3787"/>
    <tableColumn id="3788" name="Column3788"/>
    <tableColumn id="3789" name="Column3789"/>
    <tableColumn id="3790" name="Column3790"/>
    <tableColumn id="3791" name="Column3791"/>
    <tableColumn id="3792" name="Column3792"/>
    <tableColumn id="3793" name="Column3793"/>
    <tableColumn id="3794" name="Column3794"/>
    <tableColumn id="3795" name="Column3795"/>
    <tableColumn id="3796" name="Column3796"/>
    <tableColumn id="3797" name="Column3797"/>
    <tableColumn id="3798" name="Column3798"/>
    <tableColumn id="3799" name="Column3799"/>
    <tableColumn id="3800" name="Column3800"/>
    <tableColumn id="3801" name="Column3801"/>
    <tableColumn id="3802" name="Column3802"/>
    <tableColumn id="3803" name="Column3803"/>
    <tableColumn id="3804" name="Column3804"/>
    <tableColumn id="3805" name="Column3805"/>
    <tableColumn id="3806" name="Column3806"/>
    <tableColumn id="3807" name="Column3807"/>
    <tableColumn id="3808" name="Column3808"/>
    <tableColumn id="3809" name="Column3809"/>
    <tableColumn id="3810" name="Column3810"/>
    <tableColumn id="3811" name="Column3811"/>
    <tableColumn id="3812" name="Column3812"/>
    <tableColumn id="3813" name="Column3813"/>
    <tableColumn id="3814" name="Column3814"/>
    <tableColumn id="3815" name="Column3815"/>
    <tableColumn id="3816" name="Column3816"/>
    <tableColumn id="3817" name="Column3817"/>
    <tableColumn id="3818" name="Column3818"/>
    <tableColumn id="3819" name="Column3819"/>
    <tableColumn id="3820" name="Column3820"/>
    <tableColumn id="3821" name="Column3821"/>
    <tableColumn id="3822" name="Column3822"/>
    <tableColumn id="3823" name="Column3823"/>
    <tableColumn id="3824" name="Column3824"/>
    <tableColumn id="3825" name="Column3825"/>
    <tableColumn id="3826" name="Column3826"/>
    <tableColumn id="3827" name="Column3827"/>
    <tableColumn id="3828" name="Column3828"/>
    <tableColumn id="3829" name="Column3829"/>
    <tableColumn id="3830" name="Column3830"/>
    <tableColumn id="3831" name="Column3831"/>
    <tableColumn id="3832" name="Column3832"/>
    <tableColumn id="3833" name="Column3833"/>
    <tableColumn id="3834" name="Column3834"/>
    <tableColumn id="3835" name="Column3835"/>
    <tableColumn id="3836" name="Column3836"/>
    <tableColumn id="3837" name="Column3837"/>
    <tableColumn id="3838" name="Column3838"/>
    <tableColumn id="3839" name="Column3839"/>
    <tableColumn id="3840" name="Column3840"/>
    <tableColumn id="3841" name="Column3841"/>
    <tableColumn id="3842" name="Column3842"/>
    <tableColumn id="3843" name="Column3843"/>
    <tableColumn id="3844" name="Column3844"/>
    <tableColumn id="3845" name="Column3845"/>
    <tableColumn id="3846" name="Column3846"/>
    <tableColumn id="3847" name="Column3847"/>
    <tableColumn id="3848" name="Column3848"/>
    <tableColumn id="3849" name="Column3849"/>
    <tableColumn id="3850" name="Column3850"/>
    <tableColumn id="3851" name="Column3851"/>
    <tableColumn id="3852" name="Column3852"/>
    <tableColumn id="3853" name="Column3853"/>
    <tableColumn id="3854" name="Column3854"/>
    <tableColumn id="3855" name="Column3855"/>
    <tableColumn id="3856" name="Column3856"/>
    <tableColumn id="3857" name="Column3857"/>
    <tableColumn id="3858" name="Column3858"/>
    <tableColumn id="3859" name="Column3859"/>
    <tableColumn id="3860" name="Column3860"/>
    <tableColumn id="3861" name="Column3861"/>
    <tableColumn id="3862" name="Column3862"/>
    <tableColumn id="3863" name="Column3863"/>
    <tableColumn id="3864" name="Column3864"/>
    <tableColumn id="3865" name="Column3865"/>
    <tableColumn id="3866" name="Column3866"/>
    <tableColumn id="3867" name="Column3867"/>
    <tableColumn id="3868" name="Column3868"/>
    <tableColumn id="3869" name="Column3869"/>
    <tableColumn id="3870" name="Column3870"/>
    <tableColumn id="3871" name="Column3871"/>
    <tableColumn id="3872" name="Column3872"/>
    <tableColumn id="3873" name="Column3873"/>
    <tableColumn id="3874" name="Column3874"/>
    <tableColumn id="3875" name="Column3875"/>
    <tableColumn id="3876" name="Column3876"/>
    <tableColumn id="3877" name="Column3877"/>
    <tableColumn id="3878" name="Column3878"/>
    <tableColumn id="3879" name="Column3879"/>
    <tableColumn id="3880" name="Column3880"/>
    <tableColumn id="3881" name="Column3881"/>
    <tableColumn id="3882" name="Column3882"/>
    <tableColumn id="3883" name="Column3883"/>
    <tableColumn id="3884" name="Column3884"/>
    <tableColumn id="3885" name="Column3885"/>
    <tableColumn id="3886" name="Column3886"/>
    <tableColumn id="3887" name="Column3887"/>
    <tableColumn id="3888" name="Column3888"/>
    <tableColumn id="3889" name="Column3889"/>
    <tableColumn id="3890" name="Column3890"/>
    <tableColumn id="3891" name="Column3891"/>
    <tableColumn id="3892" name="Column3892"/>
    <tableColumn id="3893" name="Column3893"/>
    <tableColumn id="3894" name="Column3894"/>
    <tableColumn id="3895" name="Column3895"/>
    <tableColumn id="3896" name="Column3896"/>
    <tableColumn id="3897" name="Column3897"/>
    <tableColumn id="3898" name="Column3898"/>
    <tableColumn id="3899" name="Column3899"/>
    <tableColumn id="3900" name="Column3900"/>
    <tableColumn id="3901" name="Column3901"/>
    <tableColumn id="3902" name="Column3902"/>
    <tableColumn id="3903" name="Column3903"/>
    <tableColumn id="3904" name="Column3904"/>
    <tableColumn id="3905" name="Column3905"/>
    <tableColumn id="3906" name="Column3906"/>
    <tableColumn id="3907" name="Column3907"/>
    <tableColumn id="3908" name="Column3908"/>
    <tableColumn id="3909" name="Column3909"/>
    <tableColumn id="3910" name="Column3910"/>
    <tableColumn id="3911" name="Column3911"/>
    <tableColumn id="3912" name="Column3912"/>
    <tableColumn id="3913" name="Column3913"/>
    <tableColumn id="3914" name="Column3914"/>
    <tableColumn id="3915" name="Column3915"/>
    <tableColumn id="3916" name="Column3916"/>
    <tableColumn id="3917" name="Column3917"/>
    <tableColumn id="3918" name="Column3918"/>
    <tableColumn id="3919" name="Column3919"/>
    <tableColumn id="3920" name="Column3920"/>
    <tableColumn id="3921" name="Column3921"/>
    <tableColumn id="3922" name="Column3922"/>
    <tableColumn id="3923" name="Column3923"/>
    <tableColumn id="3924" name="Column3924"/>
    <tableColumn id="3925" name="Column3925"/>
    <tableColumn id="3926" name="Column3926"/>
    <tableColumn id="3927" name="Column3927"/>
    <tableColumn id="3928" name="Column3928"/>
    <tableColumn id="3929" name="Column3929"/>
    <tableColumn id="3930" name="Column3930"/>
    <tableColumn id="3931" name="Column3931"/>
    <tableColumn id="3932" name="Column3932"/>
    <tableColumn id="3933" name="Column3933"/>
    <tableColumn id="3934" name="Column3934"/>
    <tableColumn id="3935" name="Column3935"/>
    <tableColumn id="3936" name="Column3936"/>
    <tableColumn id="3937" name="Column3937"/>
    <tableColumn id="3938" name="Column3938"/>
    <tableColumn id="3939" name="Column3939"/>
    <tableColumn id="3940" name="Column3940"/>
    <tableColumn id="3941" name="Column3941"/>
    <tableColumn id="3942" name="Column3942"/>
    <tableColumn id="3943" name="Column3943"/>
    <tableColumn id="3944" name="Column3944"/>
    <tableColumn id="3945" name="Column3945"/>
    <tableColumn id="3946" name="Column3946"/>
    <tableColumn id="3947" name="Column3947"/>
    <tableColumn id="3948" name="Column3948"/>
    <tableColumn id="3949" name="Column3949"/>
    <tableColumn id="3950" name="Column3950"/>
    <tableColumn id="3951" name="Column3951"/>
    <tableColumn id="3952" name="Column3952"/>
    <tableColumn id="3953" name="Column3953"/>
    <tableColumn id="3954" name="Column3954"/>
    <tableColumn id="3955" name="Column3955"/>
    <tableColumn id="3956" name="Column3956"/>
    <tableColumn id="3957" name="Column3957"/>
    <tableColumn id="3958" name="Column3958"/>
    <tableColumn id="3959" name="Column3959"/>
    <tableColumn id="3960" name="Column3960"/>
    <tableColumn id="3961" name="Column3961"/>
    <tableColumn id="3962" name="Column3962"/>
    <tableColumn id="3963" name="Column3963"/>
    <tableColumn id="3964" name="Column3964"/>
    <tableColumn id="3965" name="Column3965"/>
    <tableColumn id="3966" name="Column3966"/>
    <tableColumn id="3967" name="Column3967"/>
    <tableColumn id="3968" name="Column3968"/>
    <tableColumn id="3969" name="Column3969"/>
    <tableColumn id="3970" name="Column3970"/>
    <tableColumn id="3971" name="Column3971"/>
    <tableColumn id="3972" name="Column3972"/>
    <tableColumn id="3973" name="Column3973"/>
    <tableColumn id="3974" name="Column3974"/>
    <tableColumn id="3975" name="Column3975"/>
    <tableColumn id="3976" name="Column3976"/>
    <tableColumn id="3977" name="Column3977"/>
    <tableColumn id="3978" name="Column3978"/>
    <tableColumn id="3979" name="Column3979"/>
    <tableColumn id="3980" name="Column3980"/>
    <tableColumn id="3981" name="Column3981"/>
    <tableColumn id="3982" name="Column3982"/>
    <tableColumn id="3983" name="Column3983"/>
    <tableColumn id="3984" name="Column3984"/>
    <tableColumn id="3985" name="Column3985"/>
    <tableColumn id="3986" name="Column3986"/>
    <tableColumn id="3987" name="Column3987"/>
    <tableColumn id="3988" name="Column3988"/>
    <tableColumn id="3989" name="Column3989"/>
    <tableColumn id="3990" name="Column3990"/>
    <tableColumn id="3991" name="Column3991"/>
    <tableColumn id="3992" name="Column3992"/>
    <tableColumn id="3993" name="Column3993"/>
    <tableColumn id="3994" name="Column3994"/>
    <tableColumn id="3995" name="Column3995"/>
    <tableColumn id="3996" name="Column3996"/>
    <tableColumn id="3997" name="Column3997"/>
    <tableColumn id="3998" name="Column3998"/>
    <tableColumn id="3999" name="Column3999"/>
    <tableColumn id="4000" name="Column4000"/>
    <tableColumn id="4001" name="Column4001"/>
    <tableColumn id="4002" name="Column4002"/>
    <tableColumn id="4003" name="Column4003"/>
    <tableColumn id="4004" name="Column4004"/>
    <tableColumn id="4005" name="Column4005"/>
    <tableColumn id="4006" name="Column4006"/>
    <tableColumn id="4007" name="Column4007"/>
    <tableColumn id="4008" name="Column4008"/>
    <tableColumn id="4009" name="Column4009"/>
    <tableColumn id="4010" name="Column4010"/>
    <tableColumn id="4011" name="Column4011"/>
    <tableColumn id="4012" name="Column4012"/>
    <tableColumn id="4013" name="Column4013"/>
    <tableColumn id="4014" name="Column4014"/>
    <tableColumn id="4015" name="Column4015"/>
    <tableColumn id="4016" name="Column4016"/>
    <tableColumn id="4017" name="Column4017"/>
    <tableColumn id="4018" name="Column4018"/>
    <tableColumn id="4019" name="Column4019"/>
    <tableColumn id="4020" name="Column4020"/>
    <tableColumn id="4021" name="Column4021"/>
    <tableColumn id="4022" name="Column4022"/>
    <tableColumn id="4023" name="Column4023"/>
    <tableColumn id="4024" name="Column4024"/>
    <tableColumn id="4025" name="Column4025"/>
    <tableColumn id="4026" name="Column4026"/>
    <tableColumn id="4027" name="Column4027"/>
    <tableColumn id="4028" name="Column4028"/>
    <tableColumn id="4029" name="Column4029"/>
    <tableColumn id="4030" name="Column4030"/>
    <tableColumn id="4031" name="Column4031"/>
    <tableColumn id="4032" name="Column4032"/>
    <tableColumn id="4033" name="Column4033"/>
    <tableColumn id="4034" name="Column4034"/>
    <tableColumn id="4035" name="Column4035"/>
    <tableColumn id="4036" name="Column4036"/>
    <tableColumn id="4037" name="Column4037"/>
    <tableColumn id="4038" name="Column4038"/>
    <tableColumn id="4039" name="Column4039"/>
    <tableColumn id="4040" name="Column4040"/>
    <tableColumn id="4041" name="Column4041"/>
    <tableColumn id="4042" name="Column4042"/>
    <tableColumn id="4043" name="Column4043"/>
    <tableColumn id="4044" name="Column4044"/>
    <tableColumn id="4045" name="Column4045"/>
    <tableColumn id="4046" name="Column4046"/>
    <tableColumn id="4047" name="Column4047"/>
    <tableColumn id="4048" name="Column4048"/>
    <tableColumn id="4049" name="Column4049"/>
    <tableColumn id="4050" name="Column4050"/>
    <tableColumn id="4051" name="Column4051"/>
    <tableColumn id="4052" name="Column4052"/>
    <tableColumn id="4053" name="Column4053"/>
    <tableColumn id="4054" name="Column4054"/>
    <tableColumn id="4055" name="Column4055"/>
    <tableColumn id="4056" name="Column4056"/>
    <tableColumn id="4057" name="Column4057"/>
    <tableColumn id="4058" name="Column4058"/>
    <tableColumn id="4059" name="Column4059"/>
    <tableColumn id="4060" name="Column4060"/>
    <tableColumn id="4061" name="Column4061"/>
    <tableColumn id="4062" name="Column4062"/>
    <tableColumn id="4063" name="Column4063"/>
    <tableColumn id="4064" name="Column4064"/>
    <tableColumn id="4065" name="Column4065"/>
    <tableColumn id="4066" name="Column4066"/>
    <tableColumn id="4067" name="Column4067"/>
    <tableColumn id="4068" name="Column4068"/>
    <tableColumn id="4069" name="Column4069"/>
    <tableColumn id="4070" name="Column4070"/>
    <tableColumn id="4071" name="Column4071"/>
    <tableColumn id="4072" name="Column4072"/>
    <tableColumn id="4073" name="Column4073"/>
    <tableColumn id="4074" name="Column4074"/>
    <tableColumn id="4075" name="Column4075"/>
    <tableColumn id="4076" name="Column4076"/>
    <tableColumn id="4077" name="Column4077"/>
    <tableColumn id="4078" name="Column4078"/>
    <tableColumn id="4079" name="Column4079"/>
    <tableColumn id="4080" name="Column4080"/>
    <tableColumn id="4081" name="Column4081"/>
    <tableColumn id="4082" name="Column4082"/>
    <tableColumn id="4083" name="Column4083"/>
    <tableColumn id="4084" name="Column4084"/>
    <tableColumn id="4085" name="Column4085"/>
    <tableColumn id="4086" name="Column4086"/>
    <tableColumn id="4087" name="Column4087"/>
    <tableColumn id="4088" name="Column4088"/>
    <tableColumn id="4089" name="Column4089"/>
    <tableColumn id="4090" name="Column4090"/>
    <tableColumn id="4091" name="Column4091"/>
    <tableColumn id="4092" name="Column4092"/>
    <tableColumn id="4093" name="Column4093"/>
    <tableColumn id="4094" name="Column4094"/>
    <tableColumn id="4095" name="Column4095"/>
    <tableColumn id="4096" name="Column4096"/>
    <tableColumn id="4097" name="Column4097"/>
    <tableColumn id="4098" name="Column4098"/>
    <tableColumn id="4099" name="Column4099"/>
    <tableColumn id="4100" name="Column4100"/>
    <tableColumn id="4101" name="Column4101"/>
    <tableColumn id="4102" name="Column4102"/>
    <tableColumn id="4103" name="Column4103"/>
    <tableColumn id="4104" name="Column4104"/>
    <tableColumn id="4105" name="Column4105"/>
    <tableColumn id="4106" name="Column4106"/>
    <tableColumn id="4107" name="Column4107"/>
    <tableColumn id="4108" name="Column4108"/>
    <tableColumn id="4109" name="Column4109"/>
    <tableColumn id="4110" name="Column4110"/>
    <tableColumn id="4111" name="Column4111"/>
    <tableColumn id="4112" name="Column4112"/>
    <tableColumn id="4113" name="Column4113"/>
    <tableColumn id="4114" name="Column4114"/>
    <tableColumn id="4115" name="Column4115"/>
    <tableColumn id="4116" name="Column4116"/>
    <tableColumn id="4117" name="Column4117"/>
    <tableColumn id="4118" name="Column4118"/>
    <tableColumn id="4119" name="Column4119"/>
    <tableColumn id="4120" name="Column4120"/>
    <tableColumn id="4121" name="Column4121"/>
    <tableColumn id="4122" name="Column4122"/>
    <tableColumn id="4123" name="Column4123"/>
    <tableColumn id="4124" name="Column4124"/>
    <tableColumn id="4125" name="Column4125"/>
    <tableColumn id="4126" name="Column4126"/>
    <tableColumn id="4127" name="Column4127"/>
    <tableColumn id="4128" name="Column4128"/>
    <tableColumn id="4129" name="Column4129"/>
    <tableColumn id="4130" name="Column4130"/>
    <tableColumn id="4131" name="Column4131"/>
    <tableColumn id="4132" name="Column4132"/>
    <tableColumn id="4133" name="Column4133"/>
    <tableColumn id="4134" name="Column4134"/>
    <tableColumn id="4135" name="Column4135"/>
    <tableColumn id="4136" name="Column4136"/>
    <tableColumn id="4137" name="Column4137"/>
    <tableColumn id="4138" name="Column4138"/>
    <tableColumn id="4139" name="Column4139"/>
    <tableColumn id="4140" name="Column4140"/>
    <tableColumn id="4141" name="Column4141"/>
    <tableColumn id="4142" name="Column4142"/>
    <tableColumn id="4143" name="Column4143"/>
    <tableColumn id="4144" name="Column4144"/>
    <tableColumn id="4145" name="Column4145"/>
    <tableColumn id="4146" name="Column4146"/>
    <tableColumn id="4147" name="Column4147"/>
    <tableColumn id="4148" name="Column4148"/>
    <tableColumn id="4149" name="Column4149"/>
    <tableColumn id="4150" name="Column4150"/>
    <tableColumn id="4151" name="Column4151"/>
    <tableColumn id="4152" name="Column4152"/>
    <tableColumn id="4153" name="Column4153"/>
    <tableColumn id="4154" name="Column4154"/>
    <tableColumn id="4155" name="Column4155"/>
    <tableColumn id="4156" name="Column4156"/>
    <tableColumn id="4157" name="Column4157"/>
    <tableColumn id="4158" name="Column4158"/>
    <tableColumn id="4159" name="Column4159"/>
    <tableColumn id="4160" name="Column4160"/>
    <tableColumn id="4161" name="Column4161"/>
    <tableColumn id="4162" name="Column4162"/>
    <tableColumn id="4163" name="Column4163"/>
    <tableColumn id="4164" name="Column4164"/>
    <tableColumn id="4165" name="Column4165"/>
    <tableColumn id="4166" name="Column4166"/>
    <tableColumn id="4167" name="Column4167"/>
    <tableColumn id="4168" name="Column4168"/>
    <tableColumn id="4169" name="Column4169"/>
    <tableColumn id="4170" name="Column4170"/>
    <tableColumn id="4171" name="Column4171"/>
    <tableColumn id="4172" name="Column4172"/>
    <tableColumn id="4173" name="Column4173"/>
    <tableColumn id="4174" name="Column4174"/>
    <tableColumn id="4175" name="Column4175"/>
    <tableColumn id="4176" name="Column4176"/>
    <tableColumn id="4177" name="Column4177"/>
    <tableColumn id="4178" name="Column4178"/>
    <tableColumn id="4179" name="Column4179"/>
    <tableColumn id="4180" name="Column4180"/>
    <tableColumn id="4181" name="Column4181"/>
    <tableColumn id="4182" name="Column4182"/>
    <tableColumn id="4183" name="Column4183"/>
    <tableColumn id="4184" name="Column4184"/>
    <tableColumn id="4185" name="Column4185"/>
    <tableColumn id="4186" name="Column4186"/>
    <tableColumn id="4187" name="Column4187"/>
    <tableColumn id="4188" name="Column4188"/>
    <tableColumn id="4189" name="Column4189"/>
    <tableColumn id="4190" name="Column4190"/>
    <tableColumn id="4191" name="Column4191"/>
    <tableColumn id="4192" name="Column4192"/>
    <tableColumn id="4193" name="Column4193"/>
    <tableColumn id="4194" name="Column4194"/>
    <tableColumn id="4195" name="Column4195"/>
    <tableColumn id="4196" name="Column4196"/>
    <tableColumn id="4197" name="Column4197"/>
    <tableColumn id="4198" name="Column4198"/>
    <tableColumn id="4199" name="Column4199"/>
    <tableColumn id="4200" name="Column4200"/>
    <tableColumn id="4201" name="Column4201"/>
    <tableColumn id="4202" name="Column4202"/>
    <tableColumn id="4203" name="Column4203"/>
    <tableColumn id="4204" name="Column4204"/>
    <tableColumn id="4205" name="Column4205"/>
    <tableColumn id="4206" name="Column4206"/>
    <tableColumn id="4207" name="Column4207"/>
    <tableColumn id="4208" name="Column4208"/>
    <tableColumn id="4209" name="Column4209"/>
    <tableColumn id="4210" name="Column4210"/>
    <tableColumn id="4211" name="Column4211"/>
    <tableColumn id="4212" name="Column4212"/>
    <tableColumn id="4213" name="Column4213"/>
    <tableColumn id="4214" name="Column4214"/>
    <tableColumn id="4215" name="Column4215"/>
    <tableColumn id="4216" name="Column4216"/>
    <tableColumn id="4217" name="Column4217"/>
    <tableColumn id="4218" name="Column4218"/>
    <tableColumn id="4219" name="Column4219"/>
    <tableColumn id="4220" name="Column4220"/>
    <tableColumn id="4221" name="Column4221"/>
    <tableColumn id="4222" name="Column4222"/>
    <tableColumn id="4223" name="Column4223"/>
    <tableColumn id="4224" name="Column4224"/>
    <tableColumn id="4225" name="Column4225"/>
    <tableColumn id="4226" name="Column4226"/>
    <tableColumn id="4227" name="Column4227"/>
    <tableColumn id="4228" name="Column4228"/>
    <tableColumn id="4229" name="Column4229"/>
    <tableColumn id="4230" name="Column4230"/>
    <tableColumn id="4231" name="Column4231"/>
    <tableColumn id="4232" name="Column4232"/>
    <tableColumn id="4233" name="Column4233"/>
    <tableColumn id="4234" name="Column4234"/>
    <tableColumn id="4235" name="Column4235"/>
    <tableColumn id="4236" name="Column4236"/>
    <tableColumn id="4237" name="Column4237"/>
    <tableColumn id="4238" name="Column4238"/>
    <tableColumn id="4239" name="Column4239"/>
    <tableColumn id="4240" name="Column4240"/>
    <tableColumn id="4241" name="Column4241"/>
    <tableColumn id="4242" name="Column4242"/>
    <tableColumn id="4243" name="Column4243"/>
    <tableColumn id="4244" name="Column4244"/>
    <tableColumn id="4245" name="Column4245"/>
    <tableColumn id="4246" name="Column4246"/>
    <tableColumn id="4247" name="Column4247"/>
    <tableColumn id="4248" name="Column4248"/>
    <tableColumn id="4249" name="Column4249"/>
    <tableColumn id="4250" name="Column4250"/>
    <tableColumn id="4251" name="Column4251"/>
    <tableColumn id="4252" name="Column4252"/>
    <tableColumn id="4253" name="Column4253"/>
    <tableColumn id="4254" name="Column4254"/>
    <tableColumn id="4255" name="Column4255"/>
    <tableColumn id="4256" name="Column4256"/>
    <tableColumn id="4257" name="Column4257"/>
    <tableColumn id="4258" name="Column4258"/>
    <tableColumn id="4259" name="Column4259"/>
    <tableColumn id="4260" name="Column4260"/>
    <tableColumn id="4261" name="Column4261"/>
    <tableColumn id="4262" name="Column4262"/>
    <tableColumn id="4263" name="Column4263"/>
    <tableColumn id="4264" name="Column4264"/>
    <tableColumn id="4265" name="Column4265"/>
    <tableColumn id="4266" name="Column4266"/>
    <tableColumn id="4267" name="Column4267"/>
    <tableColumn id="4268" name="Column4268"/>
    <tableColumn id="4269" name="Column4269"/>
    <tableColumn id="4270" name="Column4270"/>
    <tableColumn id="4271" name="Column4271"/>
    <tableColumn id="4272" name="Column4272"/>
    <tableColumn id="4273" name="Column4273"/>
    <tableColumn id="4274" name="Column4274"/>
    <tableColumn id="4275" name="Column4275"/>
    <tableColumn id="4276" name="Column4276"/>
    <tableColumn id="4277" name="Column4277"/>
    <tableColumn id="4278" name="Column4278"/>
    <tableColumn id="4279" name="Column4279"/>
    <tableColumn id="4280" name="Column4280"/>
    <tableColumn id="4281" name="Column4281"/>
    <tableColumn id="4282" name="Column4282"/>
    <tableColumn id="4283" name="Column4283"/>
    <tableColumn id="4284" name="Column4284"/>
    <tableColumn id="4285" name="Column4285"/>
    <tableColumn id="4286" name="Column4286"/>
    <tableColumn id="4287" name="Column4287"/>
    <tableColumn id="4288" name="Column4288"/>
    <tableColumn id="4289" name="Column4289"/>
    <tableColumn id="4290" name="Column4290"/>
    <tableColumn id="4291" name="Column4291"/>
    <tableColumn id="4292" name="Column4292"/>
    <tableColumn id="4293" name="Column4293"/>
    <tableColumn id="4294" name="Column4294"/>
    <tableColumn id="4295" name="Column4295"/>
    <tableColumn id="4296" name="Column4296"/>
    <tableColumn id="4297" name="Column4297"/>
    <tableColumn id="4298" name="Column4298"/>
    <tableColumn id="4299" name="Column4299"/>
    <tableColumn id="4300" name="Column4300"/>
    <tableColumn id="4301" name="Column4301"/>
    <tableColumn id="4302" name="Column4302"/>
    <tableColumn id="4303" name="Column4303"/>
    <tableColumn id="4304" name="Column4304"/>
    <tableColumn id="4305" name="Column4305"/>
    <tableColumn id="4306" name="Column4306"/>
    <tableColumn id="4307" name="Column4307"/>
    <tableColumn id="4308" name="Column4308"/>
    <tableColumn id="4309" name="Column4309"/>
    <tableColumn id="4310" name="Column4310"/>
    <tableColumn id="4311" name="Column4311"/>
    <tableColumn id="4312" name="Column4312"/>
    <tableColumn id="4313" name="Column4313"/>
    <tableColumn id="4314" name="Column4314"/>
    <tableColumn id="4315" name="Column4315"/>
    <tableColumn id="4316" name="Column4316"/>
    <tableColumn id="4317" name="Column4317"/>
    <tableColumn id="4318" name="Column4318"/>
    <tableColumn id="4319" name="Column4319"/>
    <tableColumn id="4320" name="Column4320"/>
    <tableColumn id="4321" name="Column4321"/>
    <tableColumn id="4322" name="Column4322"/>
    <tableColumn id="4323" name="Column4323"/>
    <tableColumn id="4324" name="Column4324"/>
    <tableColumn id="4325" name="Column4325"/>
    <tableColumn id="4326" name="Column4326"/>
    <tableColumn id="4327" name="Column4327"/>
    <tableColumn id="4328" name="Column4328"/>
    <tableColumn id="4329" name="Column4329"/>
    <tableColumn id="4330" name="Column4330"/>
    <tableColumn id="4331" name="Column4331"/>
    <tableColumn id="4332" name="Column4332"/>
    <tableColumn id="4333" name="Column4333"/>
    <tableColumn id="4334" name="Column4334"/>
    <tableColumn id="4335" name="Column4335"/>
    <tableColumn id="4336" name="Column4336"/>
    <tableColumn id="4337" name="Column4337"/>
    <tableColumn id="4338" name="Column4338"/>
    <tableColumn id="4339" name="Column4339"/>
    <tableColumn id="4340" name="Column4340"/>
    <tableColumn id="4341" name="Column4341"/>
    <tableColumn id="4342" name="Column4342"/>
    <tableColumn id="4343" name="Column4343"/>
    <tableColumn id="4344" name="Column4344"/>
    <tableColumn id="4345" name="Column4345"/>
    <tableColumn id="4346" name="Column4346"/>
    <tableColumn id="4347" name="Column4347"/>
    <tableColumn id="4348" name="Column4348"/>
    <tableColumn id="4349" name="Column4349"/>
    <tableColumn id="4350" name="Column4350"/>
    <tableColumn id="4351" name="Column4351"/>
    <tableColumn id="4352" name="Column4352"/>
    <tableColumn id="4353" name="Column4353"/>
    <tableColumn id="4354" name="Column4354"/>
    <tableColumn id="4355" name="Column4355"/>
    <tableColumn id="4356" name="Column4356"/>
    <tableColumn id="4357" name="Column4357"/>
    <tableColumn id="4358" name="Column4358"/>
    <tableColumn id="4359" name="Column4359"/>
    <tableColumn id="4360" name="Column4360"/>
    <tableColumn id="4361" name="Column4361"/>
    <tableColumn id="4362" name="Column4362"/>
    <tableColumn id="4363" name="Column4363"/>
    <tableColumn id="4364" name="Column4364"/>
    <tableColumn id="4365" name="Column4365"/>
    <tableColumn id="4366" name="Column4366"/>
    <tableColumn id="4367" name="Column4367"/>
    <tableColumn id="4368" name="Column4368"/>
    <tableColumn id="4369" name="Column4369"/>
    <tableColumn id="4370" name="Column4370"/>
    <tableColumn id="4371" name="Column4371"/>
    <tableColumn id="4372" name="Column4372"/>
    <tableColumn id="4373" name="Column4373"/>
    <tableColumn id="4374" name="Column4374"/>
    <tableColumn id="4375" name="Column4375"/>
    <tableColumn id="4376" name="Column4376"/>
    <tableColumn id="4377" name="Column4377"/>
    <tableColumn id="4378" name="Column4378"/>
    <tableColumn id="4379" name="Column4379"/>
    <tableColumn id="4380" name="Column4380"/>
    <tableColumn id="4381" name="Column4381"/>
    <tableColumn id="4382" name="Column4382"/>
    <tableColumn id="4383" name="Column4383"/>
    <tableColumn id="4384" name="Column4384"/>
    <tableColumn id="4385" name="Column4385"/>
    <tableColumn id="4386" name="Column4386"/>
    <tableColumn id="4387" name="Column4387"/>
    <tableColumn id="4388" name="Column4388"/>
    <tableColumn id="4389" name="Column4389"/>
    <tableColumn id="4390" name="Column4390"/>
    <tableColumn id="4391" name="Column4391"/>
    <tableColumn id="4392" name="Column4392"/>
    <tableColumn id="4393" name="Column4393"/>
    <tableColumn id="4394" name="Column4394"/>
    <tableColumn id="4395" name="Column4395"/>
    <tableColumn id="4396" name="Column4396"/>
    <tableColumn id="4397" name="Column4397"/>
    <tableColumn id="4398" name="Column4398"/>
    <tableColumn id="4399" name="Column4399"/>
    <tableColumn id="4400" name="Column4400"/>
    <tableColumn id="4401" name="Column4401"/>
    <tableColumn id="4402" name="Column4402"/>
    <tableColumn id="4403" name="Column4403"/>
    <tableColumn id="4404" name="Column4404"/>
    <tableColumn id="4405" name="Column4405"/>
    <tableColumn id="4406" name="Column4406"/>
    <tableColumn id="4407" name="Column4407"/>
    <tableColumn id="4408" name="Column4408"/>
    <tableColumn id="4409" name="Column4409"/>
    <tableColumn id="4410" name="Column4410"/>
    <tableColumn id="4411" name="Column4411"/>
    <tableColumn id="4412" name="Column4412"/>
    <tableColumn id="4413" name="Column4413"/>
    <tableColumn id="4414" name="Column4414"/>
    <tableColumn id="4415" name="Column4415"/>
    <tableColumn id="4416" name="Column4416"/>
    <tableColumn id="4417" name="Column4417"/>
    <tableColumn id="4418" name="Column4418"/>
    <tableColumn id="4419" name="Column4419"/>
    <tableColumn id="4420" name="Column4420"/>
    <tableColumn id="4421" name="Column4421"/>
    <tableColumn id="4422" name="Column4422"/>
    <tableColumn id="4423" name="Column4423"/>
    <tableColumn id="4424" name="Column4424"/>
    <tableColumn id="4425" name="Column4425"/>
    <tableColumn id="4426" name="Column4426"/>
    <tableColumn id="4427" name="Column4427"/>
    <tableColumn id="4428" name="Column4428"/>
    <tableColumn id="4429" name="Column4429"/>
    <tableColumn id="4430" name="Column4430"/>
    <tableColumn id="4431" name="Column4431"/>
    <tableColumn id="4432" name="Column4432"/>
    <tableColumn id="4433" name="Column4433"/>
    <tableColumn id="4434" name="Column4434"/>
    <tableColumn id="4435" name="Column4435"/>
    <tableColumn id="4436" name="Column4436"/>
    <tableColumn id="4437" name="Column4437"/>
    <tableColumn id="4438" name="Column4438"/>
    <tableColumn id="4439" name="Column4439"/>
    <tableColumn id="4440" name="Column4440"/>
    <tableColumn id="4441" name="Column4441"/>
    <tableColumn id="4442" name="Column4442"/>
    <tableColumn id="4443" name="Column4443"/>
    <tableColumn id="4444" name="Column4444"/>
    <tableColumn id="4445" name="Column4445"/>
    <tableColumn id="4446" name="Column4446"/>
    <tableColumn id="4447" name="Column4447"/>
    <tableColumn id="4448" name="Column4448"/>
    <tableColumn id="4449" name="Column4449"/>
    <tableColumn id="4450" name="Column4450"/>
    <tableColumn id="4451" name="Column4451"/>
    <tableColumn id="4452" name="Column4452"/>
    <tableColumn id="4453" name="Column4453"/>
    <tableColumn id="4454" name="Column4454"/>
    <tableColumn id="4455" name="Column4455"/>
    <tableColumn id="4456" name="Column4456"/>
    <tableColumn id="4457" name="Column4457"/>
    <tableColumn id="4458" name="Column4458"/>
    <tableColumn id="4459" name="Column4459"/>
    <tableColumn id="4460" name="Column4460"/>
    <tableColumn id="4461" name="Column4461"/>
    <tableColumn id="4462" name="Column4462"/>
    <tableColumn id="4463" name="Column4463"/>
    <tableColumn id="4464" name="Column4464"/>
    <tableColumn id="4465" name="Column4465"/>
    <tableColumn id="4466" name="Column4466"/>
    <tableColumn id="4467" name="Column4467"/>
    <tableColumn id="4468" name="Column4468"/>
    <tableColumn id="4469" name="Column4469"/>
    <tableColumn id="4470" name="Column4470"/>
    <tableColumn id="4471" name="Column4471"/>
    <tableColumn id="4472" name="Column4472"/>
    <tableColumn id="4473" name="Column4473"/>
    <tableColumn id="4474" name="Column4474"/>
    <tableColumn id="4475" name="Column4475"/>
    <tableColumn id="4476" name="Column4476"/>
    <tableColumn id="4477" name="Column4477"/>
    <tableColumn id="4478" name="Column4478"/>
    <tableColumn id="4479" name="Column4479"/>
    <tableColumn id="4480" name="Column4480"/>
    <tableColumn id="4481" name="Column4481"/>
    <tableColumn id="4482" name="Column4482"/>
    <tableColumn id="4483" name="Column4483"/>
    <tableColumn id="4484" name="Column4484"/>
    <tableColumn id="4485" name="Column4485"/>
    <tableColumn id="4486" name="Column4486"/>
    <tableColumn id="4487" name="Column4487"/>
    <tableColumn id="4488" name="Column4488"/>
    <tableColumn id="4489" name="Column4489"/>
    <tableColumn id="4490" name="Column4490"/>
    <tableColumn id="4491" name="Column4491"/>
    <tableColumn id="4492" name="Column4492"/>
    <tableColumn id="4493" name="Column4493"/>
    <tableColumn id="4494" name="Column4494"/>
    <tableColumn id="4495" name="Column4495"/>
    <tableColumn id="4496" name="Column4496"/>
    <tableColumn id="4497" name="Column4497"/>
    <tableColumn id="4498" name="Column4498"/>
    <tableColumn id="4499" name="Column4499"/>
    <tableColumn id="4500" name="Column4500"/>
    <tableColumn id="4501" name="Column4501"/>
    <tableColumn id="4502" name="Column4502"/>
    <tableColumn id="4503" name="Column4503"/>
    <tableColumn id="4504" name="Column4504"/>
    <tableColumn id="4505" name="Column4505"/>
    <tableColumn id="4506" name="Column4506"/>
    <tableColumn id="4507" name="Column4507"/>
    <tableColumn id="4508" name="Column4508"/>
    <tableColumn id="4509" name="Column4509"/>
    <tableColumn id="4510" name="Column4510"/>
    <tableColumn id="4511" name="Column4511"/>
    <tableColumn id="4512" name="Column4512"/>
    <tableColumn id="4513" name="Column4513"/>
    <tableColumn id="4514" name="Column4514"/>
    <tableColumn id="4515" name="Column4515"/>
    <tableColumn id="4516" name="Column4516"/>
    <tableColumn id="4517" name="Column4517"/>
    <tableColumn id="4518" name="Column4518"/>
    <tableColumn id="4519" name="Column4519"/>
    <tableColumn id="4520" name="Column4520"/>
    <tableColumn id="4521" name="Column4521"/>
    <tableColumn id="4522" name="Column4522"/>
    <tableColumn id="4523" name="Column4523"/>
    <tableColumn id="4524" name="Column4524"/>
    <tableColumn id="4525" name="Column4525"/>
    <tableColumn id="4526" name="Column4526"/>
    <tableColumn id="4527" name="Column4527"/>
    <tableColumn id="4528" name="Column4528"/>
    <tableColumn id="4529" name="Column4529"/>
    <tableColumn id="4530" name="Column4530"/>
    <tableColumn id="4531" name="Column4531"/>
    <tableColumn id="4532" name="Column4532"/>
    <tableColumn id="4533" name="Column4533"/>
    <tableColumn id="4534" name="Column4534"/>
    <tableColumn id="4535" name="Column4535"/>
    <tableColumn id="4536" name="Column4536"/>
    <tableColumn id="4537" name="Column4537"/>
    <tableColumn id="4538" name="Column4538"/>
    <tableColumn id="4539" name="Column4539"/>
    <tableColumn id="4540" name="Column4540"/>
    <tableColumn id="4541" name="Column4541"/>
    <tableColumn id="4542" name="Column4542"/>
    <tableColumn id="4543" name="Column4543"/>
    <tableColumn id="4544" name="Column4544"/>
    <tableColumn id="4545" name="Column4545"/>
    <tableColumn id="4546" name="Column4546"/>
    <tableColumn id="4547" name="Column4547"/>
    <tableColumn id="4548" name="Column4548"/>
    <tableColumn id="4549" name="Column4549"/>
    <tableColumn id="4550" name="Column4550"/>
    <tableColumn id="4551" name="Column4551"/>
    <tableColumn id="4552" name="Column4552"/>
    <tableColumn id="4553" name="Column4553"/>
    <tableColumn id="4554" name="Column4554"/>
    <tableColumn id="4555" name="Column4555"/>
    <tableColumn id="4556" name="Column4556"/>
    <tableColumn id="4557" name="Column4557"/>
    <tableColumn id="4558" name="Column4558"/>
    <tableColumn id="4559" name="Column4559"/>
    <tableColumn id="4560" name="Column4560"/>
    <tableColumn id="4561" name="Column4561"/>
    <tableColumn id="4562" name="Column4562"/>
    <tableColumn id="4563" name="Column4563"/>
    <tableColumn id="4564" name="Column4564"/>
    <tableColumn id="4565" name="Column4565"/>
    <tableColumn id="4566" name="Column4566"/>
    <tableColumn id="4567" name="Column4567"/>
    <tableColumn id="4568" name="Column4568"/>
    <tableColumn id="4569" name="Column4569"/>
    <tableColumn id="4570" name="Column4570"/>
    <tableColumn id="4571" name="Column4571"/>
    <tableColumn id="4572" name="Column4572"/>
    <tableColumn id="4573" name="Column4573"/>
    <tableColumn id="4574" name="Column4574"/>
    <tableColumn id="4575" name="Column4575"/>
    <tableColumn id="4576" name="Column4576"/>
    <tableColumn id="4577" name="Column4577"/>
    <tableColumn id="4578" name="Column4578"/>
    <tableColumn id="4579" name="Column4579"/>
    <tableColumn id="4580" name="Column4580"/>
    <tableColumn id="4581" name="Column4581"/>
    <tableColumn id="4582" name="Column4582"/>
    <tableColumn id="4583" name="Column4583"/>
    <tableColumn id="4584" name="Column4584"/>
    <tableColumn id="4585" name="Column4585"/>
    <tableColumn id="4586" name="Column4586"/>
    <tableColumn id="4587" name="Column4587"/>
    <tableColumn id="4588" name="Column4588"/>
    <tableColumn id="4589" name="Column4589"/>
    <tableColumn id="4590" name="Column4590"/>
    <tableColumn id="4591" name="Column4591"/>
    <tableColumn id="4592" name="Column4592"/>
    <tableColumn id="4593" name="Column4593"/>
    <tableColumn id="4594" name="Column4594"/>
    <tableColumn id="4595" name="Column4595"/>
    <tableColumn id="4596" name="Column4596"/>
    <tableColumn id="4597" name="Column4597"/>
    <tableColumn id="4598" name="Column4598"/>
    <tableColumn id="4599" name="Column4599"/>
    <tableColumn id="4600" name="Column4600"/>
    <tableColumn id="4601" name="Column4601"/>
    <tableColumn id="4602" name="Column4602"/>
    <tableColumn id="4603" name="Column4603"/>
    <tableColumn id="4604" name="Column4604"/>
    <tableColumn id="4605" name="Column4605"/>
    <tableColumn id="4606" name="Column4606"/>
    <tableColumn id="4607" name="Column4607"/>
    <tableColumn id="4608" name="Column4608"/>
    <tableColumn id="4609" name="Column4609"/>
    <tableColumn id="4610" name="Column4610"/>
    <tableColumn id="4611" name="Column4611"/>
    <tableColumn id="4612" name="Column4612"/>
    <tableColumn id="4613" name="Column4613"/>
    <tableColumn id="4614" name="Column4614"/>
    <tableColumn id="4615" name="Column4615"/>
    <tableColumn id="4616" name="Column4616"/>
    <tableColumn id="4617" name="Column4617"/>
    <tableColumn id="4618" name="Column4618"/>
    <tableColumn id="4619" name="Column4619"/>
    <tableColumn id="4620" name="Column4620"/>
    <tableColumn id="4621" name="Column4621"/>
    <tableColumn id="4622" name="Column4622"/>
    <tableColumn id="4623" name="Column4623"/>
    <tableColumn id="4624" name="Column4624"/>
    <tableColumn id="4625" name="Column4625"/>
    <tableColumn id="4626" name="Column4626"/>
    <tableColumn id="4627" name="Column4627"/>
    <tableColumn id="4628" name="Column4628"/>
    <tableColumn id="4629" name="Column4629"/>
    <tableColumn id="4630" name="Column4630"/>
    <tableColumn id="4631" name="Column4631"/>
    <tableColumn id="4632" name="Column4632"/>
    <tableColumn id="4633" name="Column4633"/>
    <tableColumn id="4634" name="Column4634"/>
    <tableColumn id="4635" name="Column4635"/>
    <tableColumn id="4636" name="Column4636"/>
    <tableColumn id="4637" name="Column4637"/>
    <tableColumn id="4638" name="Column4638"/>
    <tableColumn id="4639" name="Column4639"/>
    <tableColumn id="4640" name="Column4640"/>
    <tableColumn id="4641" name="Column4641"/>
    <tableColumn id="4642" name="Column4642"/>
    <tableColumn id="4643" name="Column4643"/>
    <tableColumn id="4644" name="Column4644"/>
    <tableColumn id="4645" name="Column4645"/>
    <tableColumn id="4646" name="Column4646"/>
    <tableColumn id="4647" name="Column4647"/>
    <tableColumn id="4648" name="Column4648"/>
    <tableColumn id="4649" name="Column4649"/>
    <tableColumn id="4650" name="Column4650"/>
    <tableColumn id="4651" name="Column4651"/>
    <tableColumn id="4652" name="Column4652"/>
    <tableColumn id="4653" name="Column4653"/>
    <tableColumn id="4654" name="Column4654"/>
    <tableColumn id="4655" name="Column4655"/>
    <tableColumn id="4656" name="Column4656"/>
    <tableColumn id="4657" name="Column4657"/>
    <tableColumn id="4658" name="Column4658"/>
    <tableColumn id="4659" name="Column4659"/>
    <tableColumn id="4660" name="Column4660"/>
    <tableColumn id="4661" name="Column4661"/>
    <tableColumn id="4662" name="Column4662"/>
    <tableColumn id="4663" name="Column4663"/>
    <tableColumn id="4664" name="Column4664"/>
    <tableColumn id="4665" name="Column4665"/>
    <tableColumn id="4666" name="Column4666"/>
    <tableColumn id="4667" name="Column4667"/>
    <tableColumn id="4668" name="Column4668"/>
    <tableColumn id="4669" name="Column4669"/>
    <tableColumn id="4670" name="Column4670"/>
    <tableColumn id="4671" name="Column4671"/>
    <tableColumn id="4672" name="Column4672"/>
    <tableColumn id="4673" name="Column4673"/>
    <tableColumn id="4674" name="Column4674"/>
    <tableColumn id="4675" name="Column4675"/>
    <tableColumn id="4676" name="Column4676"/>
    <tableColumn id="4677" name="Column4677"/>
    <tableColumn id="4678" name="Column4678"/>
    <tableColumn id="4679" name="Column4679"/>
    <tableColumn id="4680" name="Column4680"/>
    <tableColumn id="4681" name="Column4681"/>
    <tableColumn id="4682" name="Column4682"/>
    <tableColumn id="4683" name="Column4683"/>
    <tableColumn id="4684" name="Column4684"/>
    <tableColumn id="4685" name="Column4685"/>
    <tableColumn id="4686" name="Column4686"/>
    <tableColumn id="4687" name="Column4687"/>
    <tableColumn id="4688" name="Column4688"/>
    <tableColumn id="4689" name="Column4689"/>
    <tableColumn id="4690" name="Column4690"/>
    <tableColumn id="4691" name="Column4691"/>
    <tableColumn id="4692" name="Column4692"/>
    <tableColumn id="4693" name="Column4693"/>
    <tableColumn id="4694" name="Column4694"/>
    <tableColumn id="4695" name="Column4695"/>
    <tableColumn id="4696" name="Column4696"/>
    <tableColumn id="4697" name="Column4697"/>
    <tableColumn id="4698" name="Column4698"/>
    <tableColumn id="4699" name="Column4699"/>
    <tableColumn id="4700" name="Column4700"/>
    <tableColumn id="4701" name="Column4701"/>
    <tableColumn id="4702" name="Column4702"/>
    <tableColumn id="4703" name="Column4703"/>
    <tableColumn id="4704" name="Column4704"/>
    <tableColumn id="4705" name="Column4705"/>
    <tableColumn id="4706" name="Column4706"/>
    <tableColumn id="4707" name="Column4707"/>
    <tableColumn id="4708" name="Column4708"/>
    <tableColumn id="4709" name="Column4709"/>
    <tableColumn id="4710" name="Column4710"/>
    <tableColumn id="4711" name="Column4711"/>
    <tableColumn id="4712" name="Column4712"/>
    <tableColumn id="4713" name="Column4713"/>
    <tableColumn id="4714" name="Column4714"/>
    <tableColumn id="4715" name="Column4715"/>
    <tableColumn id="4716" name="Column4716"/>
    <tableColumn id="4717" name="Column4717"/>
    <tableColumn id="4718" name="Column4718"/>
    <tableColumn id="4719" name="Column4719"/>
    <tableColumn id="4720" name="Column4720"/>
    <tableColumn id="4721" name="Column4721"/>
    <tableColumn id="4722" name="Column4722"/>
    <tableColumn id="4723" name="Column4723"/>
    <tableColumn id="4724" name="Column4724"/>
    <tableColumn id="4725" name="Column4725"/>
    <tableColumn id="4726" name="Column4726"/>
    <tableColumn id="4727" name="Column4727"/>
    <tableColumn id="4728" name="Column4728"/>
    <tableColumn id="4729" name="Column4729"/>
    <tableColumn id="4730" name="Column4730"/>
    <tableColumn id="4731" name="Column4731"/>
    <tableColumn id="4732" name="Column4732"/>
    <tableColumn id="4733" name="Column4733"/>
    <tableColumn id="4734" name="Column4734"/>
    <tableColumn id="4735" name="Column4735"/>
    <tableColumn id="4736" name="Column4736"/>
    <tableColumn id="4737" name="Column4737"/>
    <tableColumn id="4738" name="Column4738"/>
    <tableColumn id="4739" name="Column4739"/>
    <tableColumn id="4740" name="Column4740"/>
    <tableColumn id="4741" name="Column4741"/>
    <tableColumn id="4742" name="Column4742"/>
    <tableColumn id="4743" name="Column4743"/>
    <tableColumn id="4744" name="Column4744"/>
    <tableColumn id="4745" name="Column4745"/>
    <tableColumn id="4746" name="Column4746"/>
    <tableColumn id="4747" name="Column4747"/>
    <tableColumn id="4748" name="Column4748"/>
    <tableColumn id="4749" name="Column4749"/>
    <tableColumn id="4750" name="Column4750"/>
    <tableColumn id="4751" name="Column4751"/>
    <tableColumn id="4752" name="Column4752"/>
    <tableColumn id="4753" name="Column4753"/>
    <tableColumn id="4754" name="Column4754"/>
    <tableColumn id="4755" name="Column4755"/>
    <tableColumn id="4756" name="Column4756"/>
    <tableColumn id="4757" name="Column4757"/>
    <tableColumn id="4758" name="Column4758"/>
    <tableColumn id="4759" name="Column4759"/>
    <tableColumn id="4760" name="Column4760"/>
    <tableColumn id="4761" name="Column4761"/>
    <tableColumn id="4762" name="Column4762"/>
    <tableColumn id="4763" name="Column4763"/>
    <tableColumn id="4764" name="Column4764"/>
    <tableColumn id="4765" name="Column4765"/>
    <tableColumn id="4766" name="Column4766"/>
    <tableColumn id="4767" name="Column4767"/>
    <tableColumn id="4768" name="Column4768"/>
    <tableColumn id="4769" name="Column4769"/>
    <tableColumn id="4770" name="Column4770"/>
    <tableColumn id="4771" name="Column4771"/>
    <tableColumn id="4772" name="Column4772"/>
    <tableColumn id="4773" name="Column4773"/>
    <tableColumn id="4774" name="Column4774"/>
    <tableColumn id="4775" name="Column4775"/>
    <tableColumn id="4776" name="Column4776"/>
    <tableColumn id="4777" name="Column4777"/>
    <tableColumn id="4778" name="Column4778"/>
    <tableColumn id="4779" name="Column4779"/>
    <tableColumn id="4780" name="Column4780"/>
    <tableColumn id="4781" name="Column4781"/>
    <tableColumn id="4782" name="Column4782"/>
    <tableColumn id="4783" name="Column4783"/>
    <tableColumn id="4784" name="Column4784"/>
    <tableColumn id="4785" name="Column4785"/>
    <tableColumn id="4786" name="Column4786"/>
    <tableColumn id="4787" name="Column4787"/>
    <tableColumn id="4788" name="Column4788"/>
    <tableColumn id="4789" name="Column4789"/>
    <tableColumn id="4790" name="Column4790"/>
    <tableColumn id="4791" name="Column4791"/>
    <tableColumn id="4792" name="Column4792"/>
    <tableColumn id="4793" name="Column4793"/>
    <tableColumn id="4794" name="Column4794"/>
    <tableColumn id="4795" name="Column4795"/>
    <tableColumn id="4796" name="Column4796"/>
    <tableColumn id="4797" name="Column4797"/>
    <tableColumn id="4798" name="Column4798"/>
    <tableColumn id="4799" name="Column4799"/>
    <tableColumn id="4800" name="Column4800"/>
    <tableColumn id="4801" name="Column4801"/>
    <tableColumn id="4802" name="Column4802"/>
    <tableColumn id="4803" name="Column4803"/>
    <tableColumn id="4804" name="Column4804"/>
    <tableColumn id="4805" name="Column4805"/>
    <tableColumn id="4806" name="Column4806"/>
    <tableColumn id="4807" name="Column4807"/>
    <tableColumn id="4808" name="Column4808"/>
    <tableColumn id="4809" name="Column4809"/>
    <tableColumn id="4810" name="Column4810"/>
    <tableColumn id="4811" name="Column4811"/>
    <tableColumn id="4812" name="Column4812"/>
    <tableColumn id="4813" name="Column4813"/>
    <tableColumn id="4814" name="Column4814"/>
    <tableColumn id="4815" name="Column4815"/>
    <tableColumn id="4816" name="Column4816"/>
    <tableColumn id="4817" name="Column4817"/>
    <tableColumn id="4818" name="Column4818"/>
    <tableColumn id="4819" name="Column4819"/>
    <tableColumn id="4820" name="Column4820"/>
    <tableColumn id="4821" name="Column4821"/>
    <tableColumn id="4822" name="Column4822"/>
    <tableColumn id="4823" name="Column4823"/>
    <tableColumn id="4824" name="Column4824"/>
    <tableColumn id="4825" name="Column4825"/>
    <tableColumn id="4826" name="Column4826"/>
    <tableColumn id="4827" name="Column4827"/>
    <tableColumn id="4828" name="Column4828"/>
    <tableColumn id="4829" name="Column4829"/>
    <tableColumn id="4830" name="Column4830"/>
    <tableColumn id="4831" name="Column4831"/>
    <tableColumn id="4832" name="Column4832"/>
    <tableColumn id="4833" name="Column4833"/>
    <tableColumn id="4834" name="Column4834"/>
    <tableColumn id="4835" name="Column4835"/>
    <tableColumn id="4836" name="Column4836"/>
    <tableColumn id="4837" name="Column4837"/>
    <tableColumn id="4838" name="Column4838"/>
    <tableColumn id="4839" name="Column4839"/>
    <tableColumn id="4840" name="Column4840"/>
    <tableColumn id="4841" name="Column4841"/>
    <tableColumn id="4842" name="Column4842"/>
    <tableColumn id="4843" name="Column4843"/>
    <tableColumn id="4844" name="Column4844"/>
    <tableColumn id="4845" name="Column4845"/>
    <tableColumn id="4846" name="Column4846"/>
    <tableColumn id="4847" name="Column4847"/>
    <tableColumn id="4848" name="Column4848"/>
    <tableColumn id="4849" name="Column4849"/>
    <tableColumn id="4850" name="Column4850"/>
    <tableColumn id="4851" name="Column4851"/>
    <tableColumn id="4852" name="Column4852"/>
    <tableColumn id="4853" name="Column4853"/>
    <tableColumn id="4854" name="Column4854"/>
    <tableColumn id="4855" name="Column4855"/>
    <tableColumn id="4856" name="Column4856"/>
    <tableColumn id="4857" name="Column4857"/>
    <tableColumn id="4858" name="Column4858"/>
    <tableColumn id="4859" name="Column4859"/>
    <tableColumn id="4860" name="Column4860"/>
    <tableColumn id="4861" name="Column4861"/>
    <tableColumn id="4862" name="Column4862"/>
    <tableColumn id="4863" name="Column4863"/>
    <tableColumn id="4864" name="Column4864"/>
    <tableColumn id="4865" name="Column4865"/>
    <tableColumn id="4866" name="Column4866"/>
    <tableColumn id="4867" name="Column4867"/>
    <tableColumn id="4868" name="Column4868"/>
    <tableColumn id="4869" name="Column4869"/>
    <tableColumn id="4870" name="Column4870"/>
    <tableColumn id="4871" name="Column4871"/>
    <tableColumn id="4872" name="Column4872"/>
    <tableColumn id="4873" name="Column4873"/>
    <tableColumn id="4874" name="Column4874"/>
    <tableColumn id="4875" name="Column4875"/>
    <tableColumn id="4876" name="Column4876"/>
    <tableColumn id="4877" name="Column4877"/>
    <tableColumn id="4878" name="Column4878"/>
    <tableColumn id="4879" name="Column4879"/>
    <tableColumn id="4880" name="Column4880"/>
    <tableColumn id="4881" name="Column4881"/>
    <tableColumn id="4882" name="Column4882"/>
    <tableColumn id="4883" name="Column4883"/>
    <tableColumn id="4884" name="Column4884"/>
    <tableColumn id="4885" name="Column4885"/>
    <tableColumn id="4886" name="Column4886"/>
    <tableColumn id="4887" name="Column4887"/>
    <tableColumn id="4888" name="Column4888"/>
    <tableColumn id="4889" name="Column4889"/>
    <tableColumn id="4890" name="Column4890"/>
    <tableColumn id="4891" name="Column4891"/>
    <tableColumn id="4892" name="Column4892"/>
    <tableColumn id="4893" name="Column4893"/>
    <tableColumn id="4894" name="Column4894"/>
    <tableColumn id="4895" name="Column4895"/>
    <tableColumn id="4896" name="Column4896"/>
    <tableColumn id="4897" name="Column4897"/>
    <tableColumn id="4898" name="Column4898"/>
    <tableColumn id="4899" name="Column4899"/>
    <tableColumn id="4900" name="Column4900"/>
    <tableColumn id="4901" name="Column4901"/>
    <tableColumn id="4902" name="Column4902"/>
    <tableColumn id="4903" name="Column4903"/>
    <tableColumn id="4904" name="Column4904"/>
    <tableColumn id="4905" name="Column4905"/>
    <tableColumn id="4906" name="Column4906"/>
    <tableColumn id="4907" name="Column4907"/>
    <tableColumn id="4908" name="Column4908"/>
    <tableColumn id="4909" name="Column4909"/>
    <tableColumn id="4910" name="Column4910"/>
    <tableColumn id="4911" name="Column4911"/>
    <tableColumn id="4912" name="Column4912"/>
    <tableColumn id="4913" name="Column4913"/>
    <tableColumn id="4914" name="Column4914"/>
    <tableColumn id="4915" name="Column4915"/>
    <tableColumn id="4916" name="Column4916"/>
    <tableColumn id="4917" name="Column4917"/>
    <tableColumn id="4918" name="Column4918"/>
    <tableColumn id="4919" name="Column4919"/>
    <tableColumn id="4920" name="Column4920"/>
    <tableColumn id="4921" name="Column4921"/>
    <tableColumn id="4922" name="Column4922"/>
    <tableColumn id="4923" name="Column4923"/>
    <tableColumn id="4924" name="Column4924"/>
    <tableColumn id="4925" name="Column4925"/>
    <tableColumn id="4926" name="Column4926"/>
    <tableColumn id="4927" name="Column4927"/>
    <tableColumn id="4928" name="Column4928"/>
    <tableColumn id="4929" name="Column4929"/>
    <tableColumn id="4930" name="Column4930"/>
    <tableColumn id="4931" name="Column4931"/>
    <tableColumn id="4932" name="Column4932"/>
    <tableColumn id="4933" name="Column4933"/>
    <tableColumn id="4934" name="Column4934"/>
    <tableColumn id="4935" name="Column4935"/>
    <tableColumn id="4936" name="Column4936"/>
    <tableColumn id="4937" name="Column4937"/>
    <tableColumn id="4938" name="Column4938"/>
    <tableColumn id="4939" name="Column4939"/>
    <tableColumn id="4940" name="Column4940"/>
    <tableColumn id="4941" name="Column4941"/>
    <tableColumn id="4942" name="Column4942"/>
    <tableColumn id="4943" name="Column4943"/>
    <tableColumn id="4944" name="Column4944"/>
    <tableColumn id="4945" name="Column4945"/>
    <tableColumn id="4946" name="Column4946"/>
    <tableColumn id="4947" name="Column4947"/>
    <tableColumn id="4948" name="Column4948"/>
    <tableColumn id="4949" name="Column4949"/>
    <tableColumn id="4950" name="Column4950"/>
    <tableColumn id="4951" name="Column4951"/>
    <tableColumn id="4952" name="Column4952"/>
    <tableColumn id="4953" name="Column4953"/>
    <tableColumn id="4954" name="Column4954"/>
    <tableColumn id="4955" name="Column4955"/>
    <tableColumn id="4956" name="Column4956"/>
    <tableColumn id="4957" name="Column4957"/>
    <tableColumn id="4958" name="Column4958"/>
    <tableColumn id="4959" name="Column4959"/>
    <tableColumn id="4960" name="Column4960"/>
    <tableColumn id="4961" name="Column4961"/>
    <tableColumn id="4962" name="Column4962"/>
    <tableColumn id="4963" name="Column4963"/>
    <tableColumn id="4964" name="Column4964"/>
    <tableColumn id="4965" name="Column4965"/>
    <tableColumn id="4966" name="Column4966"/>
    <tableColumn id="4967" name="Column4967"/>
    <tableColumn id="4968" name="Column4968"/>
    <tableColumn id="4969" name="Column4969"/>
    <tableColumn id="4970" name="Column4970"/>
    <tableColumn id="4971" name="Column4971"/>
    <tableColumn id="4972" name="Column4972"/>
    <tableColumn id="4973" name="Column4973"/>
    <tableColumn id="4974" name="Column4974"/>
    <tableColumn id="4975" name="Column4975"/>
    <tableColumn id="4976" name="Column4976"/>
    <tableColumn id="4977" name="Column4977"/>
    <tableColumn id="4978" name="Column4978"/>
    <tableColumn id="4979" name="Column4979"/>
    <tableColumn id="4980" name="Column4980"/>
    <tableColumn id="4981" name="Column4981"/>
    <tableColumn id="4982" name="Column4982"/>
    <tableColumn id="4983" name="Column4983"/>
    <tableColumn id="4984" name="Column4984"/>
    <tableColumn id="4985" name="Column4985"/>
    <tableColumn id="4986" name="Column4986"/>
    <tableColumn id="4987" name="Column4987"/>
    <tableColumn id="4988" name="Column4988"/>
    <tableColumn id="4989" name="Column4989"/>
    <tableColumn id="4990" name="Column4990"/>
    <tableColumn id="4991" name="Column4991"/>
    <tableColumn id="4992" name="Column4992"/>
    <tableColumn id="4993" name="Column4993"/>
    <tableColumn id="4994" name="Column4994"/>
    <tableColumn id="4995" name="Column4995"/>
    <tableColumn id="4996" name="Column4996"/>
    <tableColumn id="4997" name="Column4997"/>
    <tableColumn id="4998" name="Column4998"/>
    <tableColumn id="4999" name="Column4999"/>
    <tableColumn id="5000" name="Column5000"/>
    <tableColumn id="5001" name="Column5001"/>
    <tableColumn id="5002" name="Column5002"/>
    <tableColumn id="5003" name="Column5003"/>
    <tableColumn id="5004" name="Column5004"/>
    <tableColumn id="5005" name="Column5005"/>
    <tableColumn id="5006" name="Column5006"/>
    <tableColumn id="5007" name="Column5007"/>
    <tableColumn id="5008" name="Column5008"/>
    <tableColumn id="5009" name="Column5009"/>
    <tableColumn id="5010" name="Column5010"/>
    <tableColumn id="5011" name="Column5011"/>
    <tableColumn id="5012" name="Column5012"/>
    <tableColumn id="5013" name="Column5013"/>
    <tableColumn id="5014" name="Column5014"/>
    <tableColumn id="5015" name="Column5015"/>
    <tableColumn id="5016" name="Column5016"/>
    <tableColumn id="5017" name="Column5017"/>
    <tableColumn id="5018" name="Column5018"/>
    <tableColumn id="5019" name="Column5019"/>
    <tableColumn id="5020" name="Column5020"/>
    <tableColumn id="5021" name="Column5021"/>
    <tableColumn id="5022" name="Column5022"/>
    <tableColumn id="5023" name="Column5023"/>
    <tableColumn id="5024" name="Column5024"/>
    <tableColumn id="5025" name="Column5025"/>
    <tableColumn id="5026" name="Column5026"/>
    <tableColumn id="5027" name="Column5027"/>
    <tableColumn id="5028" name="Column5028"/>
    <tableColumn id="5029" name="Column5029"/>
    <tableColumn id="5030" name="Column5030"/>
    <tableColumn id="5031" name="Column5031"/>
    <tableColumn id="5032" name="Column5032"/>
    <tableColumn id="5033" name="Column5033"/>
    <tableColumn id="5034" name="Column5034"/>
    <tableColumn id="5035" name="Column5035"/>
    <tableColumn id="5036" name="Column5036"/>
    <tableColumn id="5037" name="Column5037"/>
    <tableColumn id="5038" name="Column5038"/>
    <tableColumn id="5039" name="Column5039"/>
    <tableColumn id="5040" name="Column5040"/>
    <tableColumn id="5041" name="Column5041"/>
    <tableColumn id="5042" name="Column5042"/>
    <tableColumn id="5043" name="Column5043"/>
    <tableColumn id="5044" name="Column5044"/>
    <tableColumn id="5045" name="Column5045"/>
    <tableColumn id="5046" name="Column5046"/>
    <tableColumn id="5047" name="Column5047"/>
    <tableColumn id="5048" name="Column5048"/>
    <tableColumn id="5049" name="Column5049"/>
    <tableColumn id="5050" name="Column5050"/>
    <tableColumn id="5051" name="Column5051"/>
    <tableColumn id="5052" name="Column5052"/>
    <tableColumn id="5053" name="Column5053"/>
    <tableColumn id="5054" name="Column5054"/>
    <tableColumn id="5055" name="Column5055"/>
    <tableColumn id="5056" name="Column5056"/>
    <tableColumn id="5057" name="Column5057"/>
    <tableColumn id="5058" name="Column5058"/>
    <tableColumn id="5059" name="Column5059"/>
    <tableColumn id="5060" name="Column5060"/>
    <tableColumn id="5061" name="Column5061"/>
    <tableColumn id="5062" name="Column5062"/>
    <tableColumn id="5063" name="Column5063"/>
    <tableColumn id="5064" name="Column5064"/>
    <tableColumn id="5065" name="Column5065"/>
    <tableColumn id="5066" name="Column5066"/>
    <tableColumn id="5067" name="Column5067"/>
    <tableColumn id="5068" name="Column5068"/>
    <tableColumn id="5069" name="Column5069"/>
    <tableColumn id="5070" name="Column5070"/>
    <tableColumn id="5071" name="Column5071"/>
    <tableColumn id="5072" name="Column5072"/>
    <tableColumn id="5073" name="Column5073"/>
    <tableColumn id="5074" name="Column5074"/>
    <tableColumn id="5075" name="Column5075"/>
    <tableColumn id="5076" name="Column5076"/>
    <tableColumn id="5077" name="Column5077"/>
    <tableColumn id="5078" name="Column5078"/>
    <tableColumn id="5079" name="Column5079"/>
    <tableColumn id="5080" name="Column5080"/>
    <tableColumn id="5081" name="Column5081"/>
    <tableColumn id="5082" name="Column5082"/>
    <tableColumn id="5083" name="Column5083"/>
    <tableColumn id="5084" name="Column5084"/>
    <tableColumn id="5085" name="Column5085"/>
    <tableColumn id="5086" name="Column5086"/>
    <tableColumn id="5087" name="Column5087"/>
    <tableColumn id="5088" name="Column5088"/>
    <tableColumn id="5089" name="Column5089"/>
    <tableColumn id="5090" name="Column5090"/>
    <tableColumn id="5091" name="Column5091"/>
    <tableColumn id="5092" name="Column5092"/>
    <tableColumn id="5093" name="Column5093"/>
    <tableColumn id="5094" name="Column5094"/>
    <tableColumn id="5095" name="Column5095"/>
    <tableColumn id="5096" name="Column5096"/>
    <tableColumn id="5097" name="Column5097"/>
    <tableColumn id="5098" name="Column5098"/>
    <tableColumn id="5099" name="Column5099"/>
    <tableColumn id="5100" name="Column5100"/>
    <tableColumn id="5101" name="Column5101"/>
    <tableColumn id="5102" name="Column5102"/>
    <tableColumn id="5103" name="Column5103"/>
    <tableColumn id="5104" name="Column5104"/>
    <tableColumn id="5105" name="Column5105"/>
    <tableColumn id="5106" name="Column5106"/>
    <tableColumn id="5107" name="Column5107"/>
    <tableColumn id="5108" name="Column5108"/>
    <tableColumn id="5109" name="Column5109"/>
    <tableColumn id="5110" name="Column5110"/>
    <tableColumn id="5111" name="Column5111"/>
    <tableColumn id="5112" name="Column5112"/>
    <tableColumn id="5113" name="Column5113"/>
    <tableColumn id="5114" name="Column5114"/>
    <tableColumn id="5115" name="Column5115"/>
    <tableColumn id="5116" name="Column5116"/>
    <tableColumn id="5117" name="Column5117"/>
    <tableColumn id="5118" name="Column5118"/>
    <tableColumn id="5119" name="Column5119"/>
    <tableColumn id="5120" name="Column5120"/>
    <tableColumn id="5121" name="Column5121"/>
    <tableColumn id="5122" name="Column5122"/>
    <tableColumn id="5123" name="Column5123"/>
    <tableColumn id="5124" name="Column5124"/>
    <tableColumn id="5125" name="Column5125"/>
    <tableColumn id="5126" name="Column5126"/>
    <tableColumn id="5127" name="Column5127"/>
    <tableColumn id="5128" name="Column5128"/>
    <tableColumn id="5129" name="Column5129"/>
    <tableColumn id="5130" name="Column5130"/>
    <tableColumn id="5131" name="Column5131"/>
    <tableColumn id="5132" name="Column5132"/>
    <tableColumn id="5133" name="Column5133"/>
    <tableColumn id="5134" name="Column5134"/>
    <tableColumn id="5135" name="Column5135"/>
    <tableColumn id="5136" name="Column5136"/>
    <tableColumn id="5137" name="Column5137"/>
    <tableColumn id="5138" name="Column5138"/>
    <tableColumn id="5139" name="Column5139"/>
    <tableColumn id="5140" name="Column5140"/>
    <tableColumn id="5141" name="Column5141"/>
    <tableColumn id="5142" name="Column5142"/>
    <tableColumn id="5143" name="Column5143"/>
    <tableColumn id="5144" name="Column5144"/>
    <tableColumn id="5145" name="Column5145"/>
    <tableColumn id="5146" name="Column5146"/>
    <tableColumn id="5147" name="Column5147"/>
    <tableColumn id="5148" name="Column5148"/>
    <tableColumn id="5149" name="Column5149"/>
    <tableColumn id="5150" name="Column5150"/>
    <tableColumn id="5151" name="Column5151"/>
    <tableColumn id="5152" name="Column5152"/>
    <tableColumn id="5153" name="Column5153"/>
    <tableColumn id="5154" name="Column5154"/>
    <tableColumn id="5155" name="Column5155"/>
    <tableColumn id="5156" name="Column5156"/>
    <tableColumn id="5157" name="Column5157"/>
    <tableColumn id="5158" name="Column5158"/>
    <tableColumn id="5159" name="Column5159"/>
    <tableColumn id="5160" name="Column5160"/>
    <tableColumn id="5161" name="Column5161"/>
    <tableColumn id="5162" name="Column5162"/>
    <tableColumn id="5163" name="Column5163"/>
    <tableColumn id="5164" name="Column5164"/>
    <tableColumn id="5165" name="Column5165"/>
    <tableColumn id="5166" name="Column5166"/>
    <tableColumn id="5167" name="Column5167"/>
    <tableColumn id="5168" name="Column5168"/>
    <tableColumn id="5169" name="Column5169"/>
    <tableColumn id="5170" name="Column5170"/>
    <tableColumn id="5171" name="Column5171"/>
    <tableColumn id="5172" name="Column5172"/>
    <tableColumn id="5173" name="Column5173"/>
    <tableColumn id="5174" name="Column5174"/>
    <tableColumn id="5175" name="Column5175"/>
    <tableColumn id="5176" name="Column5176"/>
    <tableColumn id="5177" name="Column5177"/>
    <tableColumn id="5178" name="Column5178"/>
    <tableColumn id="5179" name="Column5179"/>
    <tableColumn id="5180" name="Column5180"/>
    <tableColumn id="5181" name="Column5181"/>
    <tableColumn id="5182" name="Column5182"/>
    <tableColumn id="5183" name="Column5183"/>
    <tableColumn id="5184" name="Column5184"/>
    <tableColumn id="5185" name="Column5185"/>
    <tableColumn id="5186" name="Column5186"/>
    <tableColumn id="5187" name="Column5187"/>
    <tableColumn id="5188" name="Column5188"/>
    <tableColumn id="5189" name="Column5189"/>
    <tableColumn id="5190" name="Column5190"/>
    <tableColumn id="5191" name="Column5191"/>
    <tableColumn id="5192" name="Column5192"/>
    <tableColumn id="5193" name="Column5193"/>
    <tableColumn id="5194" name="Column5194"/>
    <tableColumn id="5195" name="Column5195"/>
    <tableColumn id="5196" name="Column5196"/>
    <tableColumn id="5197" name="Column5197"/>
    <tableColumn id="5198" name="Column5198"/>
    <tableColumn id="5199" name="Column5199"/>
    <tableColumn id="5200" name="Column5200"/>
    <tableColumn id="5201" name="Column5201"/>
    <tableColumn id="5202" name="Column5202"/>
    <tableColumn id="5203" name="Column5203"/>
    <tableColumn id="5204" name="Column5204"/>
    <tableColumn id="5205" name="Column5205"/>
    <tableColumn id="5206" name="Column5206"/>
    <tableColumn id="5207" name="Column5207"/>
    <tableColumn id="5208" name="Column5208"/>
    <tableColumn id="5209" name="Column5209"/>
    <tableColumn id="5210" name="Column5210"/>
    <tableColumn id="5211" name="Column5211"/>
    <tableColumn id="5212" name="Column5212"/>
    <tableColumn id="5213" name="Column5213"/>
    <tableColumn id="5214" name="Column5214"/>
    <tableColumn id="5215" name="Column5215"/>
    <tableColumn id="5216" name="Column5216"/>
    <tableColumn id="5217" name="Column5217"/>
    <tableColumn id="5218" name="Column5218"/>
    <tableColumn id="5219" name="Column5219"/>
    <tableColumn id="5220" name="Column5220"/>
    <tableColumn id="5221" name="Column5221"/>
    <tableColumn id="5222" name="Column5222"/>
    <tableColumn id="5223" name="Column5223"/>
    <tableColumn id="5224" name="Column5224"/>
    <tableColumn id="5225" name="Column5225"/>
    <tableColumn id="5226" name="Column5226"/>
    <tableColumn id="5227" name="Column5227"/>
    <tableColumn id="5228" name="Column5228"/>
    <tableColumn id="5229" name="Column5229"/>
    <tableColumn id="5230" name="Column5230"/>
    <tableColumn id="5231" name="Column5231"/>
    <tableColumn id="5232" name="Column5232"/>
    <tableColumn id="5233" name="Column5233"/>
    <tableColumn id="5234" name="Column5234"/>
    <tableColumn id="5235" name="Column5235"/>
    <tableColumn id="5236" name="Column5236"/>
    <tableColumn id="5237" name="Column5237"/>
    <tableColumn id="5238" name="Column5238"/>
    <tableColumn id="5239" name="Column5239"/>
    <tableColumn id="5240" name="Column5240"/>
    <tableColumn id="5241" name="Column5241"/>
    <tableColumn id="5242" name="Column5242"/>
    <tableColumn id="5243" name="Column5243"/>
    <tableColumn id="5244" name="Column5244"/>
    <tableColumn id="5245" name="Column5245"/>
    <tableColumn id="5246" name="Column5246"/>
    <tableColumn id="5247" name="Column5247"/>
    <tableColumn id="5248" name="Column5248"/>
    <tableColumn id="5249" name="Column5249"/>
    <tableColumn id="5250" name="Column5250"/>
    <tableColumn id="5251" name="Column5251"/>
    <tableColumn id="5252" name="Column5252"/>
    <tableColumn id="5253" name="Column5253"/>
    <tableColumn id="5254" name="Column5254"/>
    <tableColumn id="5255" name="Column5255"/>
    <tableColumn id="5256" name="Column5256"/>
    <tableColumn id="5257" name="Column5257"/>
    <tableColumn id="5258" name="Column5258"/>
    <tableColumn id="5259" name="Column5259"/>
    <tableColumn id="5260" name="Column5260"/>
    <tableColumn id="5261" name="Column5261"/>
    <tableColumn id="5262" name="Column5262"/>
    <tableColumn id="5263" name="Column5263"/>
    <tableColumn id="5264" name="Column5264"/>
    <tableColumn id="5265" name="Column5265"/>
    <tableColumn id="5266" name="Column5266"/>
    <tableColumn id="5267" name="Column5267"/>
    <tableColumn id="5268" name="Column5268"/>
    <tableColumn id="5269" name="Column5269"/>
    <tableColumn id="5270" name="Column5270"/>
    <tableColumn id="5271" name="Column5271"/>
    <tableColumn id="5272" name="Column5272"/>
    <tableColumn id="5273" name="Column5273"/>
    <tableColumn id="5274" name="Column5274"/>
    <tableColumn id="5275" name="Column5275"/>
    <tableColumn id="5276" name="Column5276"/>
    <tableColumn id="5277" name="Column5277"/>
    <tableColumn id="5278" name="Column5278"/>
    <tableColumn id="5279" name="Column5279"/>
    <tableColumn id="5280" name="Column5280"/>
    <tableColumn id="5281" name="Column5281"/>
    <tableColumn id="5282" name="Column5282"/>
    <tableColumn id="5283" name="Column5283"/>
    <tableColumn id="5284" name="Column5284"/>
    <tableColumn id="5285" name="Column5285"/>
    <tableColumn id="5286" name="Column5286"/>
    <tableColumn id="5287" name="Column5287"/>
    <tableColumn id="5288" name="Column5288"/>
    <tableColumn id="5289" name="Column5289"/>
    <tableColumn id="5290" name="Column5290"/>
    <tableColumn id="5291" name="Column5291"/>
    <tableColumn id="5292" name="Column5292"/>
    <tableColumn id="5293" name="Column5293"/>
    <tableColumn id="5294" name="Column5294"/>
    <tableColumn id="5295" name="Column5295"/>
    <tableColumn id="5296" name="Column5296"/>
    <tableColumn id="5297" name="Column5297"/>
    <tableColumn id="5298" name="Column5298"/>
    <tableColumn id="5299" name="Column5299"/>
    <tableColumn id="5300" name="Column5300"/>
    <tableColumn id="5301" name="Column5301"/>
    <tableColumn id="5302" name="Column5302"/>
    <tableColumn id="5303" name="Column5303"/>
    <tableColumn id="5304" name="Column5304"/>
    <tableColumn id="5305" name="Column5305"/>
    <tableColumn id="5306" name="Column5306"/>
    <tableColumn id="5307" name="Column5307"/>
    <tableColumn id="5308" name="Column5308"/>
    <tableColumn id="5309" name="Column5309"/>
    <tableColumn id="5310" name="Column5310"/>
    <tableColumn id="5311" name="Column5311"/>
    <tableColumn id="5312" name="Column5312"/>
    <tableColumn id="5313" name="Column5313"/>
    <tableColumn id="5314" name="Column5314"/>
    <tableColumn id="5315" name="Column5315"/>
    <tableColumn id="5316" name="Column5316"/>
    <tableColumn id="5317" name="Column5317"/>
    <tableColumn id="5318" name="Column5318"/>
    <tableColumn id="5319" name="Column5319"/>
    <tableColumn id="5320" name="Column5320"/>
    <tableColumn id="5321" name="Column5321"/>
    <tableColumn id="5322" name="Column5322"/>
    <tableColumn id="5323" name="Column5323"/>
    <tableColumn id="5324" name="Column5324"/>
    <tableColumn id="5325" name="Column5325"/>
    <tableColumn id="5326" name="Column5326"/>
    <tableColumn id="5327" name="Column5327"/>
    <tableColumn id="5328" name="Column5328"/>
    <tableColumn id="5329" name="Column5329"/>
    <tableColumn id="5330" name="Column5330"/>
    <tableColumn id="5331" name="Column5331"/>
    <tableColumn id="5332" name="Column5332"/>
    <tableColumn id="5333" name="Column5333"/>
    <tableColumn id="5334" name="Column5334"/>
    <tableColumn id="5335" name="Column5335"/>
    <tableColumn id="5336" name="Column5336"/>
    <tableColumn id="5337" name="Column5337"/>
    <tableColumn id="5338" name="Column5338"/>
    <tableColumn id="5339" name="Column5339"/>
    <tableColumn id="5340" name="Column5340"/>
    <tableColumn id="5341" name="Column5341"/>
    <tableColumn id="5342" name="Column5342"/>
    <tableColumn id="5343" name="Column5343"/>
    <tableColumn id="5344" name="Column5344"/>
    <tableColumn id="5345" name="Column5345"/>
    <tableColumn id="5346" name="Column5346"/>
    <tableColumn id="5347" name="Column5347"/>
    <tableColumn id="5348" name="Column5348"/>
    <tableColumn id="5349" name="Column5349"/>
    <tableColumn id="5350" name="Column5350"/>
    <tableColumn id="5351" name="Column5351"/>
    <tableColumn id="5352" name="Column5352"/>
    <tableColumn id="5353" name="Column5353"/>
    <tableColumn id="5354" name="Column5354"/>
    <tableColumn id="5355" name="Column5355"/>
    <tableColumn id="5356" name="Column5356"/>
    <tableColumn id="5357" name="Column5357"/>
    <tableColumn id="5358" name="Column5358"/>
    <tableColumn id="5359" name="Column5359"/>
    <tableColumn id="5360" name="Column5360"/>
    <tableColumn id="5361" name="Column5361"/>
    <tableColumn id="5362" name="Column5362"/>
    <tableColumn id="5363" name="Column5363"/>
    <tableColumn id="5364" name="Column5364"/>
    <tableColumn id="5365" name="Column5365"/>
    <tableColumn id="5366" name="Column5366"/>
    <tableColumn id="5367" name="Column5367"/>
    <tableColumn id="5368" name="Column5368"/>
    <tableColumn id="5369" name="Column5369"/>
    <tableColumn id="5370" name="Column5370"/>
    <tableColumn id="5371" name="Column5371"/>
    <tableColumn id="5372" name="Column5372"/>
    <tableColumn id="5373" name="Column5373"/>
    <tableColumn id="5374" name="Column5374"/>
    <tableColumn id="5375" name="Column5375"/>
    <tableColumn id="5376" name="Column5376"/>
    <tableColumn id="5377" name="Column5377"/>
    <tableColumn id="5378" name="Column5378"/>
    <tableColumn id="5379" name="Column5379"/>
    <tableColumn id="5380" name="Column5380"/>
    <tableColumn id="5381" name="Column5381"/>
    <tableColumn id="5382" name="Column5382"/>
    <tableColumn id="5383" name="Column5383"/>
    <tableColumn id="5384" name="Column5384"/>
    <tableColumn id="5385" name="Column5385"/>
    <tableColumn id="5386" name="Column5386"/>
    <tableColumn id="5387" name="Column5387"/>
    <tableColumn id="5388" name="Column5388"/>
    <tableColumn id="5389" name="Column5389"/>
    <tableColumn id="5390" name="Column5390"/>
    <tableColumn id="5391" name="Column5391"/>
    <tableColumn id="5392" name="Column5392"/>
    <tableColumn id="5393" name="Column5393"/>
    <tableColumn id="5394" name="Column5394"/>
    <tableColumn id="5395" name="Column5395"/>
    <tableColumn id="5396" name="Column5396"/>
    <tableColumn id="5397" name="Column5397"/>
    <tableColumn id="5398" name="Column5398"/>
    <tableColumn id="5399" name="Column5399"/>
    <tableColumn id="5400" name="Column5400"/>
    <tableColumn id="5401" name="Column5401"/>
    <tableColumn id="5402" name="Column5402"/>
    <tableColumn id="5403" name="Column5403"/>
    <tableColumn id="5404" name="Column5404"/>
    <tableColumn id="5405" name="Column5405"/>
    <tableColumn id="5406" name="Column5406"/>
    <tableColumn id="5407" name="Column5407"/>
    <tableColumn id="5408" name="Column5408"/>
    <tableColumn id="5409" name="Column5409"/>
    <tableColumn id="5410" name="Column5410"/>
    <tableColumn id="5411" name="Column5411"/>
    <tableColumn id="5412" name="Column5412"/>
    <tableColumn id="5413" name="Column5413"/>
    <tableColumn id="5414" name="Column5414"/>
    <tableColumn id="5415" name="Column5415"/>
    <tableColumn id="5416" name="Column5416"/>
    <tableColumn id="5417" name="Column5417"/>
    <tableColumn id="5418" name="Column5418"/>
    <tableColumn id="5419" name="Column5419"/>
    <tableColumn id="5420" name="Column5420"/>
    <tableColumn id="5421" name="Column5421"/>
    <tableColumn id="5422" name="Column5422"/>
    <tableColumn id="5423" name="Column5423"/>
    <tableColumn id="5424" name="Column5424"/>
    <tableColumn id="5425" name="Column5425"/>
    <tableColumn id="5426" name="Column5426"/>
    <tableColumn id="5427" name="Column5427"/>
    <tableColumn id="5428" name="Column5428"/>
    <tableColumn id="5429" name="Column5429"/>
    <tableColumn id="5430" name="Column5430"/>
    <tableColumn id="5431" name="Column5431"/>
    <tableColumn id="5432" name="Column5432"/>
    <tableColumn id="5433" name="Column5433"/>
    <tableColumn id="5434" name="Column5434"/>
    <tableColumn id="5435" name="Column5435"/>
    <tableColumn id="5436" name="Column5436"/>
    <tableColumn id="5437" name="Column5437"/>
    <tableColumn id="5438" name="Column5438"/>
    <tableColumn id="5439" name="Column5439"/>
    <tableColumn id="5440" name="Column5440"/>
    <tableColumn id="5441" name="Column5441"/>
    <tableColumn id="5442" name="Column5442"/>
    <tableColumn id="5443" name="Column5443"/>
    <tableColumn id="5444" name="Column5444"/>
    <tableColumn id="5445" name="Column5445"/>
    <tableColumn id="5446" name="Column5446"/>
    <tableColumn id="5447" name="Column5447"/>
    <tableColumn id="5448" name="Column5448"/>
    <tableColumn id="5449" name="Column5449"/>
    <tableColumn id="5450" name="Column5450"/>
    <tableColumn id="5451" name="Column5451"/>
    <tableColumn id="5452" name="Column5452"/>
    <tableColumn id="5453" name="Column5453"/>
    <tableColumn id="5454" name="Column5454"/>
    <tableColumn id="5455" name="Column5455"/>
    <tableColumn id="5456" name="Column5456"/>
    <tableColumn id="5457" name="Column5457"/>
    <tableColumn id="5458" name="Column5458"/>
    <tableColumn id="5459" name="Column5459"/>
    <tableColumn id="5460" name="Column5460"/>
    <tableColumn id="5461" name="Column5461"/>
    <tableColumn id="5462" name="Column5462"/>
    <tableColumn id="5463" name="Column5463"/>
    <tableColumn id="5464" name="Column5464"/>
    <tableColumn id="5465" name="Column5465"/>
    <tableColumn id="5466" name="Column5466"/>
    <tableColumn id="5467" name="Column5467"/>
    <tableColumn id="5468" name="Column5468"/>
    <tableColumn id="5469" name="Column5469"/>
    <tableColumn id="5470" name="Column5470"/>
    <tableColumn id="5471" name="Column5471"/>
    <tableColumn id="5472" name="Column5472"/>
    <tableColumn id="5473" name="Column5473"/>
    <tableColumn id="5474" name="Column5474"/>
    <tableColumn id="5475" name="Column5475"/>
    <tableColumn id="5476" name="Column5476"/>
    <tableColumn id="5477" name="Column5477"/>
    <tableColumn id="5478" name="Column5478"/>
    <tableColumn id="5479" name="Column5479"/>
    <tableColumn id="5480" name="Column5480"/>
    <tableColumn id="5481" name="Column5481"/>
    <tableColumn id="5482" name="Column5482"/>
    <tableColumn id="5483" name="Column5483"/>
    <tableColumn id="5484" name="Column5484"/>
    <tableColumn id="5485" name="Column5485"/>
    <tableColumn id="5486" name="Column5486"/>
    <tableColumn id="5487" name="Column5487"/>
    <tableColumn id="5488" name="Column5488"/>
    <tableColumn id="5489" name="Column5489"/>
    <tableColumn id="5490" name="Column5490"/>
    <tableColumn id="5491" name="Column5491"/>
    <tableColumn id="5492" name="Column5492"/>
    <tableColumn id="5493" name="Column5493"/>
    <tableColumn id="5494" name="Column5494"/>
    <tableColumn id="5495" name="Column5495"/>
    <tableColumn id="5496" name="Column5496"/>
    <tableColumn id="5497" name="Column5497"/>
    <tableColumn id="5498" name="Column5498"/>
    <tableColumn id="5499" name="Column5499"/>
    <tableColumn id="5500" name="Column5500"/>
    <tableColumn id="5501" name="Column5501"/>
    <tableColumn id="5502" name="Column5502"/>
    <tableColumn id="5503" name="Column5503"/>
    <tableColumn id="5504" name="Column5504"/>
    <tableColumn id="5505" name="Column5505"/>
    <tableColumn id="5506" name="Column5506"/>
    <tableColumn id="5507" name="Column5507"/>
    <tableColumn id="5508" name="Column5508"/>
    <tableColumn id="5509" name="Column5509"/>
    <tableColumn id="5510" name="Column5510"/>
    <tableColumn id="5511" name="Column5511"/>
    <tableColumn id="5512" name="Column5512"/>
    <tableColumn id="5513" name="Column5513"/>
    <tableColumn id="5514" name="Column5514"/>
    <tableColumn id="5515" name="Column5515"/>
    <tableColumn id="5516" name="Column5516"/>
    <tableColumn id="5517" name="Column5517"/>
    <tableColumn id="5518" name="Column5518"/>
    <tableColumn id="5519" name="Column5519"/>
    <tableColumn id="5520" name="Column5520"/>
    <tableColumn id="5521" name="Column5521"/>
    <tableColumn id="5522" name="Column5522"/>
    <tableColumn id="5523" name="Column5523"/>
    <tableColumn id="5524" name="Column5524"/>
    <tableColumn id="5525" name="Column5525"/>
    <tableColumn id="5526" name="Column5526"/>
    <tableColumn id="5527" name="Column5527"/>
    <tableColumn id="5528" name="Column5528"/>
    <tableColumn id="5529" name="Column5529"/>
    <tableColumn id="5530" name="Column5530"/>
    <tableColumn id="5531" name="Column5531"/>
    <tableColumn id="5532" name="Column5532"/>
    <tableColumn id="5533" name="Column5533"/>
    <tableColumn id="5534" name="Column5534"/>
    <tableColumn id="5535" name="Column5535"/>
    <tableColumn id="5536" name="Column5536"/>
    <tableColumn id="5537" name="Column5537"/>
    <tableColumn id="5538" name="Column5538"/>
    <tableColumn id="5539" name="Column5539"/>
    <tableColumn id="5540" name="Column5540"/>
    <tableColumn id="5541" name="Column5541"/>
    <tableColumn id="5542" name="Column5542"/>
    <tableColumn id="5543" name="Column5543"/>
    <tableColumn id="5544" name="Column5544"/>
    <tableColumn id="5545" name="Column5545"/>
    <tableColumn id="5546" name="Column5546"/>
    <tableColumn id="5547" name="Column5547"/>
    <tableColumn id="5548" name="Column5548"/>
    <tableColumn id="5549" name="Column5549"/>
    <tableColumn id="5550" name="Column5550"/>
    <tableColumn id="5551" name="Column5551"/>
    <tableColumn id="5552" name="Column5552"/>
    <tableColumn id="5553" name="Column5553"/>
    <tableColumn id="5554" name="Column5554"/>
    <tableColumn id="5555" name="Column5555"/>
    <tableColumn id="5556" name="Column5556"/>
    <tableColumn id="5557" name="Column5557"/>
    <tableColumn id="5558" name="Column5558"/>
    <tableColumn id="5559" name="Column5559"/>
    <tableColumn id="5560" name="Column5560"/>
    <tableColumn id="5561" name="Column5561"/>
    <tableColumn id="5562" name="Column5562"/>
    <tableColumn id="5563" name="Column5563"/>
    <tableColumn id="5564" name="Column5564"/>
    <tableColumn id="5565" name="Column5565"/>
    <tableColumn id="5566" name="Column5566"/>
    <tableColumn id="5567" name="Column5567"/>
    <tableColumn id="5568" name="Column5568"/>
    <tableColumn id="5569" name="Column5569"/>
    <tableColumn id="5570" name="Column5570"/>
    <tableColumn id="5571" name="Column5571"/>
    <tableColumn id="5572" name="Column5572"/>
    <tableColumn id="5573" name="Column5573"/>
    <tableColumn id="5574" name="Column5574"/>
    <tableColumn id="5575" name="Column5575"/>
    <tableColumn id="5576" name="Column5576"/>
    <tableColumn id="5577" name="Column5577"/>
    <tableColumn id="5578" name="Column5578"/>
    <tableColumn id="5579" name="Column5579"/>
    <tableColumn id="5580" name="Column5580"/>
    <tableColumn id="5581" name="Column5581"/>
    <tableColumn id="5582" name="Column5582"/>
    <tableColumn id="5583" name="Column5583"/>
    <tableColumn id="5584" name="Column5584"/>
    <tableColumn id="5585" name="Column5585"/>
    <tableColumn id="5586" name="Column5586"/>
    <tableColumn id="5587" name="Column5587"/>
    <tableColumn id="5588" name="Column5588"/>
    <tableColumn id="5589" name="Column5589"/>
    <tableColumn id="5590" name="Column5590"/>
    <tableColumn id="5591" name="Column5591"/>
    <tableColumn id="5592" name="Column5592"/>
    <tableColumn id="5593" name="Column5593"/>
    <tableColumn id="5594" name="Column5594"/>
    <tableColumn id="5595" name="Column5595"/>
    <tableColumn id="5596" name="Column5596"/>
    <tableColumn id="5597" name="Column5597"/>
    <tableColumn id="5598" name="Column5598"/>
    <tableColumn id="5599" name="Column5599"/>
    <tableColumn id="5600" name="Column5600"/>
    <tableColumn id="5601" name="Column5601"/>
    <tableColumn id="5602" name="Column5602"/>
    <tableColumn id="5603" name="Column5603"/>
    <tableColumn id="5604" name="Column5604"/>
    <tableColumn id="5605" name="Column5605"/>
    <tableColumn id="5606" name="Column5606"/>
    <tableColumn id="5607" name="Column5607"/>
    <tableColumn id="5608" name="Column5608"/>
    <tableColumn id="5609" name="Column5609"/>
    <tableColumn id="5610" name="Column5610"/>
    <tableColumn id="5611" name="Column5611"/>
    <tableColumn id="5612" name="Column5612"/>
    <tableColumn id="5613" name="Column5613"/>
    <tableColumn id="5614" name="Column5614"/>
    <tableColumn id="5615" name="Column5615"/>
    <tableColumn id="5616" name="Column5616"/>
    <tableColumn id="5617" name="Column5617"/>
    <tableColumn id="5618" name="Column5618"/>
    <tableColumn id="5619" name="Column5619"/>
    <tableColumn id="5620" name="Column5620"/>
    <tableColumn id="5621" name="Column5621"/>
    <tableColumn id="5622" name="Column5622"/>
    <tableColumn id="5623" name="Column5623"/>
    <tableColumn id="5624" name="Column5624"/>
    <tableColumn id="5625" name="Column5625"/>
    <tableColumn id="5626" name="Column5626"/>
    <tableColumn id="5627" name="Column5627"/>
    <tableColumn id="5628" name="Column5628"/>
    <tableColumn id="5629" name="Column5629"/>
    <tableColumn id="5630" name="Column5630"/>
    <tableColumn id="5631" name="Column5631"/>
    <tableColumn id="5632" name="Column5632"/>
    <tableColumn id="5633" name="Column5633"/>
    <tableColumn id="5634" name="Column5634"/>
    <tableColumn id="5635" name="Column5635"/>
    <tableColumn id="5636" name="Column5636"/>
    <tableColumn id="5637" name="Column5637"/>
    <tableColumn id="5638" name="Column5638"/>
    <tableColumn id="5639" name="Column5639"/>
    <tableColumn id="5640" name="Column5640"/>
    <tableColumn id="5641" name="Column5641"/>
    <tableColumn id="5642" name="Column5642"/>
    <tableColumn id="5643" name="Column5643"/>
    <tableColumn id="5644" name="Column5644"/>
    <tableColumn id="5645" name="Column5645"/>
    <tableColumn id="5646" name="Column5646"/>
    <tableColumn id="5647" name="Column5647"/>
    <tableColumn id="5648" name="Column5648"/>
    <tableColumn id="5649" name="Column5649"/>
    <tableColumn id="5650" name="Column5650"/>
    <tableColumn id="5651" name="Column5651"/>
    <tableColumn id="5652" name="Column5652"/>
    <tableColumn id="5653" name="Column5653"/>
    <tableColumn id="5654" name="Column5654"/>
    <tableColumn id="5655" name="Column5655"/>
    <tableColumn id="5656" name="Column5656"/>
    <tableColumn id="5657" name="Column5657"/>
    <tableColumn id="5658" name="Column5658"/>
    <tableColumn id="5659" name="Column5659"/>
    <tableColumn id="5660" name="Column5660"/>
    <tableColumn id="5661" name="Column5661"/>
    <tableColumn id="5662" name="Column5662"/>
    <tableColumn id="5663" name="Column5663"/>
    <tableColumn id="5664" name="Column5664"/>
    <tableColumn id="5665" name="Column5665"/>
    <tableColumn id="5666" name="Column5666"/>
    <tableColumn id="5667" name="Column5667"/>
    <tableColumn id="5668" name="Column5668"/>
    <tableColumn id="5669" name="Column5669"/>
    <tableColumn id="5670" name="Column5670"/>
    <tableColumn id="5671" name="Column5671"/>
    <tableColumn id="5672" name="Column5672"/>
    <tableColumn id="5673" name="Column5673"/>
    <tableColumn id="5674" name="Column5674"/>
    <tableColumn id="5675" name="Column5675"/>
    <tableColumn id="5676" name="Column5676"/>
    <tableColumn id="5677" name="Column5677"/>
    <tableColumn id="5678" name="Column5678"/>
    <tableColumn id="5679" name="Column5679"/>
    <tableColumn id="5680" name="Column5680"/>
    <tableColumn id="5681" name="Column5681"/>
    <tableColumn id="5682" name="Column5682"/>
    <tableColumn id="5683" name="Column5683"/>
    <tableColumn id="5684" name="Column5684"/>
    <tableColumn id="5685" name="Column5685"/>
    <tableColumn id="5686" name="Column5686"/>
    <tableColumn id="5687" name="Column5687"/>
    <tableColumn id="5688" name="Column5688"/>
    <tableColumn id="5689" name="Column5689"/>
    <tableColumn id="5690" name="Column5690"/>
    <tableColumn id="5691" name="Column5691"/>
    <tableColumn id="5692" name="Column5692"/>
    <tableColumn id="5693" name="Column5693"/>
    <tableColumn id="5694" name="Column5694"/>
    <tableColumn id="5695" name="Column5695"/>
    <tableColumn id="5696" name="Column5696"/>
    <tableColumn id="5697" name="Column5697"/>
    <tableColumn id="5698" name="Column5698"/>
    <tableColumn id="5699" name="Column5699"/>
    <tableColumn id="5700" name="Column5700"/>
    <tableColumn id="5701" name="Column5701"/>
    <tableColumn id="5702" name="Column5702"/>
    <tableColumn id="5703" name="Column5703"/>
    <tableColumn id="5704" name="Column5704"/>
    <tableColumn id="5705" name="Column5705"/>
    <tableColumn id="5706" name="Column5706"/>
    <tableColumn id="5707" name="Column5707"/>
    <tableColumn id="5708" name="Column5708"/>
    <tableColumn id="5709" name="Column5709"/>
    <tableColumn id="5710" name="Column5710"/>
    <tableColumn id="5711" name="Column5711"/>
    <tableColumn id="5712" name="Column5712"/>
    <tableColumn id="5713" name="Column5713"/>
    <tableColumn id="5714" name="Column5714"/>
    <tableColumn id="5715" name="Column5715"/>
    <tableColumn id="5716" name="Column5716"/>
    <tableColumn id="5717" name="Column5717"/>
    <tableColumn id="5718" name="Column5718"/>
    <tableColumn id="5719" name="Column5719"/>
    <tableColumn id="5720" name="Column5720"/>
    <tableColumn id="5721" name="Column5721"/>
    <tableColumn id="5722" name="Column5722"/>
    <tableColumn id="5723" name="Column5723"/>
    <tableColumn id="5724" name="Column5724"/>
    <tableColumn id="5725" name="Column5725"/>
    <tableColumn id="5726" name="Column5726"/>
    <tableColumn id="5727" name="Column5727"/>
    <tableColumn id="5728" name="Column5728"/>
    <tableColumn id="5729" name="Column5729"/>
    <tableColumn id="5730" name="Column5730"/>
    <tableColumn id="5731" name="Column5731"/>
    <tableColumn id="5732" name="Column5732"/>
    <tableColumn id="5733" name="Column5733"/>
    <tableColumn id="5734" name="Column5734"/>
    <tableColumn id="5735" name="Column5735"/>
    <tableColumn id="5736" name="Column5736"/>
    <tableColumn id="5737" name="Column5737"/>
    <tableColumn id="5738" name="Column5738"/>
    <tableColumn id="5739" name="Column5739"/>
    <tableColumn id="5740" name="Column5740"/>
    <tableColumn id="5741" name="Column5741"/>
    <tableColumn id="5742" name="Column5742"/>
    <tableColumn id="5743" name="Column5743"/>
    <tableColumn id="5744" name="Column5744"/>
    <tableColumn id="5745" name="Column5745"/>
    <tableColumn id="5746" name="Column5746"/>
    <tableColumn id="5747" name="Column5747"/>
    <tableColumn id="5748" name="Column5748"/>
    <tableColumn id="5749" name="Column5749"/>
    <tableColumn id="5750" name="Column5750"/>
    <tableColumn id="5751" name="Column5751"/>
    <tableColumn id="5752" name="Column5752"/>
    <tableColumn id="5753" name="Column5753"/>
    <tableColumn id="5754" name="Column5754"/>
    <tableColumn id="5755" name="Column5755"/>
    <tableColumn id="5756" name="Column5756"/>
    <tableColumn id="5757" name="Column5757"/>
    <tableColumn id="5758" name="Column5758"/>
    <tableColumn id="5759" name="Column5759"/>
    <tableColumn id="5760" name="Column5760"/>
    <tableColumn id="5761" name="Column5761"/>
    <tableColumn id="5762" name="Column5762"/>
    <tableColumn id="5763" name="Column5763"/>
    <tableColumn id="5764" name="Column5764"/>
    <tableColumn id="5765" name="Column5765"/>
    <tableColumn id="5766" name="Column5766"/>
    <tableColumn id="5767" name="Column5767"/>
    <tableColumn id="5768" name="Column5768"/>
    <tableColumn id="5769" name="Column5769"/>
    <tableColumn id="5770" name="Column5770"/>
    <tableColumn id="5771" name="Column5771"/>
    <tableColumn id="5772" name="Column5772"/>
    <tableColumn id="5773" name="Column5773"/>
    <tableColumn id="5774" name="Column5774"/>
    <tableColumn id="5775" name="Column5775"/>
    <tableColumn id="5776" name="Column5776"/>
    <tableColumn id="5777" name="Column5777"/>
    <tableColumn id="5778" name="Column5778"/>
    <tableColumn id="5779" name="Column5779"/>
    <tableColumn id="5780" name="Column5780"/>
    <tableColumn id="5781" name="Column5781"/>
    <tableColumn id="5782" name="Column5782"/>
    <tableColumn id="5783" name="Column5783"/>
    <tableColumn id="5784" name="Column5784"/>
    <tableColumn id="5785" name="Column5785"/>
    <tableColumn id="5786" name="Column5786"/>
    <tableColumn id="5787" name="Column5787"/>
    <tableColumn id="5788" name="Column5788"/>
    <tableColumn id="5789" name="Column5789"/>
    <tableColumn id="5790" name="Column5790"/>
    <tableColumn id="5791" name="Column5791"/>
    <tableColumn id="5792" name="Column5792"/>
    <tableColumn id="5793" name="Column5793"/>
    <tableColumn id="5794" name="Column5794"/>
    <tableColumn id="5795" name="Column5795"/>
    <tableColumn id="5796" name="Column5796"/>
    <tableColumn id="5797" name="Column5797"/>
    <tableColumn id="5798" name="Column5798"/>
    <tableColumn id="5799" name="Column5799"/>
    <tableColumn id="5800" name="Column5800"/>
    <tableColumn id="5801" name="Column5801"/>
    <tableColumn id="5802" name="Column5802"/>
    <tableColumn id="5803" name="Column5803"/>
    <tableColumn id="5804" name="Column5804"/>
    <tableColumn id="5805" name="Column5805"/>
    <tableColumn id="5806" name="Column5806"/>
    <tableColumn id="5807" name="Column5807"/>
    <tableColumn id="5808" name="Column5808"/>
    <tableColumn id="5809" name="Column5809"/>
    <tableColumn id="5810" name="Column5810"/>
    <tableColumn id="5811" name="Column5811"/>
    <tableColumn id="5812" name="Column5812"/>
    <tableColumn id="5813" name="Column5813"/>
    <tableColumn id="5814" name="Column5814"/>
    <tableColumn id="5815" name="Column5815"/>
    <tableColumn id="5816" name="Column5816"/>
    <tableColumn id="5817" name="Column5817"/>
    <tableColumn id="5818" name="Column5818"/>
    <tableColumn id="5819" name="Column5819"/>
    <tableColumn id="5820" name="Column5820"/>
    <tableColumn id="5821" name="Column5821"/>
    <tableColumn id="5822" name="Column5822"/>
    <tableColumn id="5823" name="Column5823"/>
    <tableColumn id="5824" name="Column5824"/>
    <tableColumn id="5825" name="Column5825"/>
    <tableColumn id="5826" name="Column5826"/>
    <tableColumn id="5827" name="Column5827"/>
    <tableColumn id="5828" name="Column5828"/>
    <tableColumn id="5829" name="Column5829"/>
    <tableColumn id="5830" name="Column5830"/>
    <tableColumn id="5831" name="Column5831"/>
    <tableColumn id="5832" name="Column5832"/>
    <tableColumn id="5833" name="Column5833"/>
    <tableColumn id="5834" name="Column5834"/>
    <tableColumn id="5835" name="Column5835"/>
    <tableColumn id="5836" name="Column5836"/>
    <tableColumn id="5837" name="Column5837"/>
    <tableColumn id="5838" name="Column5838"/>
    <tableColumn id="5839" name="Column5839"/>
    <tableColumn id="5840" name="Column5840"/>
    <tableColumn id="5841" name="Column5841"/>
    <tableColumn id="5842" name="Column5842"/>
    <tableColumn id="5843" name="Column5843"/>
    <tableColumn id="5844" name="Column5844"/>
    <tableColumn id="5845" name="Column5845"/>
    <tableColumn id="5846" name="Column5846"/>
    <tableColumn id="5847" name="Column5847"/>
    <tableColumn id="5848" name="Column5848"/>
    <tableColumn id="5849" name="Column5849"/>
    <tableColumn id="5850" name="Column5850"/>
    <tableColumn id="5851" name="Column5851"/>
    <tableColumn id="5852" name="Column5852"/>
    <tableColumn id="5853" name="Column5853"/>
    <tableColumn id="5854" name="Column5854"/>
    <tableColumn id="5855" name="Column5855"/>
    <tableColumn id="5856" name="Column5856"/>
    <tableColumn id="5857" name="Column5857"/>
    <tableColumn id="5858" name="Column5858"/>
    <tableColumn id="5859" name="Column5859"/>
    <tableColumn id="5860" name="Column5860"/>
    <tableColumn id="5861" name="Column5861"/>
    <tableColumn id="5862" name="Column5862"/>
    <tableColumn id="5863" name="Column5863"/>
    <tableColumn id="5864" name="Column5864"/>
    <tableColumn id="5865" name="Column5865"/>
    <tableColumn id="5866" name="Column5866"/>
    <tableColumn id="5867" name="Column5867"/>
    <tableColumn id="5868" name="Column5868"/>
    <tableColumn id="5869" name="Column5869"/>
    <tableColumn id="5870" name="Column5870"/>
    <tableColumn id="5871" name="Column5871"/>
    <tableColumn id="5872" name="Column5872"/>
    <tableColumn id="5873" name="Column5873"/>
    <tableColumn id="5874" name="Column5874"/>
    <tableColumn id="5875" name="Column5875"/>
    <tableColumn id="5876" name="Column5876"/>
    <tableColumn id="5877" name="Column5877"/>
    <tableColumn id="5878" name="Column5878"/>
    <tableColumn id="5879" name="Column5879"/>
    <tableColumn id="5880" name="Column5880"/>
    <tableColumn id="5881" name="Column5881"/>
    <tableColumn id="5882" name="Column5882"/>
    <tableColumn id="5883" name="Column5883"/>
    <tableColumn id="5884" name="Column5884"/>
    <tableColumn id="5885" name="Column5885"/>
    <tableColumn id="5886" name="Column5886"/>
    <tableColumn id="5887" name="Column5887"/>
    <tableColumn id="5888" name="Column5888"/>
    <tableColumn id="5889" name="Column5889"/>
    <tableColumn id="5890" name="Column5890"/>
    <tableColumn id="5891" name="Column5891"/>
    <tableColumn id="5892" name="Column5892"/>
    <tableColumn id="5893" name="Column5893"/>
    <tableColumn id="5894" name="Column5894"/>
    <tableColumn id="5895" name="Column5895"/>
    <tableColumn id="5896" name="Column5896"/>
    <tableColumn id="5897" name="Column5897"/>
    <tableColumn id="5898" name="Column5898"/>
    <tableColumn id="5899" name="Column5899"/>
    <tableColumn id="5900" name="Column5900"/>
    <tableColumn id="5901" name="Column5901"/>
    <tableColumn id="5902" name="Column5902"/>
    <tableColumn id="5903" name="Column5903"/>
    <tableColumn id="5904" name="Column5904"/>
    <tableColumn id="5905" name="Column5905"/>
    <tableColumn id="5906" name="Column5906"/>
    <tableColumn id="5907" name="Column5907"/>
    <tableColumn id="5908" name="Column5908"/>
    <tableColumn id="5909" name="Column5909"/>
    <tableColumn id="5910" name="Column5910"/>
    <tableColumn id="5911" name="Column5911"/>
    <tableColumn id="5912" name="Column5912"/>
    <tableColumn id="5913" name="Column5913"/>
    <tableColumn id="5914" name="Column5914"/>
    <tableColumn id="5915" name="Column5915"/>
    <tableColumn id="5916" name="Column5916"/>
    <tableColumn id="5917" name="Column5917"/>
    <tableColumn id="5918" name="Column5918"/>
    <tableColumn id="5919" name="Column5919"/>
    <tableColumn id="5920" name="Column5920"/>
    <tableColumn id="5921" name="Column5921"/>
    <tableColumn id="5922" name="Column5922"/>
    <tableColumn id="5923" name="Column5923"/>
    <tableColumn id="5924" name="Column5924"/>
    <tableColumn id="5925" name="Column5925"/>
    <tableColumn id="5926" name="Column5926"/>
    <tableColumn id="5927" name="Column5927"/>
    <tableColumn id="5928" name="Column5928"/>
    <tableColumn id="5929" name="Column5929"/>
    <tableColumn id="5930" name="Column5930"/>
    <tableColumn id="5931" name="Column5931"/>
    <tableColumn id="5932" name="Column5932"/>
    <tableColumn id="5933" name="Column5933"/>
    <tableColumn id="5934" name="Column5934"/>
    <tableColumn id="5935" name="Column5935"/>
    <tableColumn id="5936" name="Column5936"/>
    <tableColumn id="5937" name="Column5937"/>
    <tableColumn id="5938" name="Column5938"/>
    <tableColumn id="5939" name="Column5939"/>
    <tableColumn id="5940" name="Column5940"/>
    <tableColumn id="5941" name="Column5941"/>
    <tableColumn id="5942" name="Column5942"/>
    <tableColumn id="5943" name="Column5943"/>
    <tableColumn id="5944" name="Column5944"/>
    <tableColumn id="5945" name="Column5945"/>
    <tableColumn id="5946" name="Column5946"/>
    <tableColumn id="5947" name="Column5947"/>
    <tableColumn id="5948" name="Column5948"/>
    <tableColumn id="5949" name="Column5949"/>
    <tableColumn id="5950" name="Column5950"/>
    <tableColumn id="5951" name="Column5951"/>
    <tableColumn id="5952" name="Column5952"/>
    <tableColumn id="5953" name="Column5953"/>
    <tableColumn id="5954" name="Column5954"/>
    <tableColumn id="5955" name="Column5955"/>
    <tableColumn id="5956" name="Column5956"/>
    <tableColumn id="5957" name="Column5957"/>
    <tableColumn id="5958" name="Column5958"/>
    <tableColumn id="5959" name="Column5959"/>
    <tableColumn id="5960" name="Column5960"/>
    <tableColumn id="5961" name="Column5961"/>
    <tableColumn id="5962" name="Column5962"/>
    <tableColumn id="5963" name="Column5963"/>
    <tableColumn id="5964" name="Column5964"/>
    <tableColumn id="5965" name="Column5965"/>
    <tableColumn id="5966" name="Column5966"/>
    <tableColumn id="5967" name="Column5967"/>
    <tableColumn id="5968" name="Column5968"/>
    <tableColumn id="5969" name="Column5969"/>
    <tableColumn id="5970" name="Column5970"/>
    <tableColumn id="5971" name="Column5971"/>
    <tableColumn id="5972" name="Column5972"/>
    <tableColumn id="5973" name="Column5973"/>
    <tableColumn id="5974" name="Column5974"/>
    <tableColumn id="5975" name="Column5975"/>
    <tableColumn id="5976" name="Column5976"/>
    <tableColumn id="5977" name="Column5977"/>
    <tableColumn id="5978" name="Column5978"/>
    <tableColumn id="5979" name="Column5979"/>
    <tableColumn id="5980" name="Column5980"/>
    <tableColumn id="5981" name="Column5981"/>
    <tableColumn id="5982" name="Column5982"/>
    <tableColumn id="5983" name="Column5983"/>
    <tableColumn id="5984" name="Column5984"/>
    <tableColumn id="5985" name="Column5985"/>
    <tableColumn id="5986" name="Column5986"/>
    <tableColumn id="5987" name="Column5987"/>
    <tableColumn id="5988" name="Column5988"/>
    <tableColumn id="5989" name="Column5989"/>
    <tableColumn id="5990" name="Column5990"/>
    <tableColumn id="5991" name="Column5991"/>
    <tableColumn id="5992" name="Column5992"/>
    <tableColumn id="5993" name="Column5993"/>
    <tableColumn id="5994" name="Column5994"/>
    <tableColumn id="5995" name="Column5995"/>
    <tableColumn id="5996" name="Column5996"/>
    <tableColumn id="5997" name="Column5997"/>
    <tableColumn id="5998" name="Column5998"/>
    <tableColumn id="5999" name="Column5999"/>
    <tableColumn id="6000" name="Column6000"/>
    <tableColumn id="6001" name="Column6001"/>
    <tableColumn id="6002" name="Column6002"/>
    <tableColumn id="6003" name="Column6003"/>
    <tableColumn id="6004" name="Column6004"/>
    <tableColumn id="6005" name="Column6005"/>
    <tableColumn id="6006" name="Column6006"/>
    <tableColumn id="6007" name="Column6007"/>
    <tableColumn id="6008" name="Column6008"/>
    <tableColumn id="6009" name="Column6009"/>
    <tableColumn id="6010" name="Column6010"/>
    <tableColumn id="6011" name="Column6011"/>
    <tableColumn id="6012" name="Column6012"/>
    <tableColumn id="6013" name="Column6013"/>
    <tableColumn id="6014" name="Column6014"/>
    <tableColumn id="6015" name="Column6015"/>
    <tableColumn id="6016" name="Column6016"/>
    <tableColumn id="6017" name="Column6017"/>
    <tableColumn id="6018" name="Column6018"/>
    <tableColumn id="6019" name="Column6019"/>
    <tableColumn id="6020" name="Column6020"/>
    <tableColumn id="6021" name="Column6021"/>
    <tableColumn id="6022" name="Column6022"/>
    <tableColumn id="6023" name="Column6023"/>
    <tableColumn id="6024" name="Column6024"/>
    <tableColumn id="6025" name="Column6025"/>
    <tableColumn id="6026" name="Column6026"/>
    <tableColumn id="6027" name="Column6027"/>
    <tableColumn id="6028" name="Column6028"/>
    <tableColumn id="6029" name="Column6029"/>
    <tableColumn id="6030" name="Column6030"/>
    <tableColumn id="6031" name="Column6031"/>
    <tableColumn id="6032" name="Column6032"/>
    <tableColumn id="6033" name="Column6033"/>
    <tableColumn id="6034" name="Column6034"/>
    <tableColumn id="6035" name="Column6035"/>
    <tableColumn id="6036" name="Column6036"/>
    <tableColumn id="6037" name="Column6037"/>
    <tableColumn id="6038" name="Column6038"/>
    <tableColumn id="6039" name="Column6039"/>
    <tableColumn id="6040" name="Column6040"/>
    <tableColumn id="6041" name="Column6041"/>
    <tableColumn id="6042" name="Column6042"/>
    <tableColumn id="6043" name="Column6043"/>
    <tableColumn id="6044" name="Column6044"/>
    <tableColumn id="6045" name="Column6045"/>
    <tableColumn id="6046" name="Column6046"/>
    <tableColumn id="6047" name="Column6047"/>
    <tableColumn id="6048" name="Column6048"/>
    <tableColumn id="6049" name="Column6049"/>
    <tableColumn id="6050" name="Column6050"/>
    <tableColumn id="6051" name="Column6051"/>
    <tableColumn id="6052" name="Column6052"/>
    <tableColumn id="6053" name="Column6053"/>
    <tableColumn id="6054" name="Column6054"/>
    <tableColumn id="6055" name="Column6055"/>
    <tableColumn id="6056" name="Column6056"/>
    <tableColumn id="6057" name="Column6057"/>
    <tableColumn id="6058" name="Column6058"/>
    <tableColumn id="6059" name="Column6059"/>
    <tableColumn id="6060" name="Column6060"/>
    <tableColumn id="6061" name="Column6061"/>
    <tableColumn id="6062" name="Column6062"/>
    <tableColumn id="6063" name="Column6063"/>
    <tableColumn id="6064" name="Column6064"/>
    <tableColumn id="6065" name="Column6065"/>
    <tableColumn id="6066" name="Column6066"/>
    <tableColumn id="6067" name="Column6067"/>
    <tableColumn id="6068" name="Column6068"/>
    <tableColumn id="6069" name="Column6069"/>
    <tableColumn id="6070" name="Column6070"/>
    <tableColumn id="6071" name="Column6071"/>
    <tableColumn id="6072" name="Column6072"/>
    <tableColumn id="6073" name="Column6073"/>
    <tableColumn id="6074" name="Column6074"/>
    <tableColumn id="6075" name="Column6075"/>
    <tableColumn id="6076" name="Column6076"/>
    <tableColumn id="6077" name="Column6077"/>
    <tableColumn id="6078" name="Column6078"/>
    <tableColumn id="6079" name="Column6079"/>
    <tableColumn id="6080" name="Column6080"/>
    <tableColumn id="6081" name="Column6081"/>
    <tableColumn id="6082" name="Column6082"/>
    <tableColumn id="6083" name="Column6083"/>
    <tableColumn id="6084" name="Column6084"/>
    <tableColumn id="6085" name="Column6085"/>
    <tableColumn id="6086" name="Column6086"/>
    <tableColumn id="6087" name="Column6087"/>
    <tableColumn id="6088" name="Column6088"/>
    <tableColumn id="6089" name="Column6089"/>
    <tableColumn id="6090" name="Column6090"/>
    <tableColumn id="6091" name="Column6091"/>
    <tableColumn id="6092" name="Column6092"/>
    <tableColumn id="6093" name="Column6093"/>
    <tableColumn id="6094" name="Column6094"/>
    <tableColumn id="6095" name="Column6095"/>
    <tableColumn id="6096" name="Column6096"/>
    <tableColumn id="6097" name="Column6097"/>
    <tableColumn id="6098" name="Column6098"/>
    <tableColumn id="6099" name="Column6099"/>
    <tableColumn id="6100" name="Column6100"/>
    <tableColumn id="6101" name="Column6101"/>
    <tableColumn id="6102" name="Column6102"/>
    <tableColumn id="6103" name="Column6103"/>
    <tableColumn id="6104" name="Column6104"/>
    <tableColumn id="6105" name="Column6105"/>
    <tableColumn id="6106" name="Column6106"/>
    <tableColumn id="6107" name="Column6107"/>
    <tableColumn id="6108" name="Column6108"/>
    <tableColumn id="6109" name="Column6109"/>
    <tableColumn id="6110" name="Column6110"/>
    <tableColumn id="6111" name="Column6111"/>
    <tableColumn id="6112" name="Column6112"/>
    <tableColumn id="6113" name="Column6113"/>
    <tableColumn id="6114" name="Column6114"/>
    <tableColumn id="6115" name="Column6115"/>
    <tableColumn id="6116" name="Column6116"/>
    <tableColumn id="6117" name="Column6117"/>
    <tableColumn id="6118" name="Column6118"/>
    <tableColumn id="6119" name="Column6119"/>
    <tableColumn id="6120" name="Column6120"/>
    <tableColumn id="6121" name="Column6121"/>
    <tableColumn id="6122" name="Column6122"/>
    <tableColumn id="6123" name="Column6123"/>
    <tableColumn id="6124" name="Column6124"/>
    <tableColumn id="6125" name="Column6125"/>
    <tableColumn id="6126" name="Column6126"/>
    <tableColumn id="6127" name="Column6127"/>
    <tableColumn id="6128" name="Column6128"/>
    <tableColumn id="6129" name="Column6129"/>
    <tableColumn id="6130" name="Column6130"/>
    <tableColumn id="6131" name="Column6131"/>
    <tableColumn id="6132" name="Column6132"/>
    <tableColumn id="6133" name="Column6133"/>
    <tableColumn id="6134" name="Column6134"/>
    <tableColumn id="6135" name="Column6135"/>
    <tableColumn id="6136" name="Column6136"/>
    <tableColumn id="6137" name="Column6137"/>
    <tableColumn id="6138" name="Column6138"/>
    <tableColumn id="6139" name="Column6139"/>
    <tableColumn id="6140" name="Column6140"/>
    <tableColumn id="6141" name="Column6141"/>
    <tableColumn id="6142" name="Column6142"/>
    <tableColumn id="6143" name="Column6143"/>
    <tableColumn id="6144" name="Column6144"/>
    <tableColumn id="6145" name="Column6145"/>
    <tableColumn id="6146" name="Column6146"/>
    <tableColumn id="6147" name="Column6147"/>
    <tableColumn id="6148" name="Column6148"/>
    <tableColumn id="6149" name="Column6149"/>
    <tableColumn id="6150" name="Column6150"/>
    <tableColumn id="6151" name="Column6151"/>
    <tableColumn id="6152" name="Column6152"/>
    <tableColumn id="6153" name="Column6153"/>
    <tableColumn id="6154" name="Column6154"/>
    <tableColumn id="6155" name="Column6155"/>
    <tableColumn id="6156" name="Column6156"/>
    <tableColumn id="6157" name="Column6157"/>
    <tableColumn id="6158" name="Column6158"/>
    <tableColumn id="6159" name="Column6159"/>
    <tableColumn id="6160" name="Column6160"/>
    <tableColumn id="6161" name="Column6161"/>
    <tableColumn id="6162" name="Column6162"/>
    <tableColumn id="6163" name="Column6163"/>
    <tableColumn id="6164" name="Column6164"/>
    <tableColumn id="6165" name="Column6165"/>
    <tableColumn id="6166" name="Column6166"/>
    <tableColumn id="6167" name="Column6167"/>
    <tableColumn id="6168" name="Column6168"/>
    <tableColumn id="6169" name="Column6169"/>
    <tableColumn id="6170" name="Column6170"/>
    <tableColumn id="6171" name="Column6171"/>
    <tableColumn id="6172" name="Column6172"/>
    <tableColumn id="6173" name="Column6173"/>
    <tableColumn id="6174" name="Column6174"/>
    <tableColumn id="6175" name="Column6175"/>
    <tableColumn id="6176" name="Column6176"/>
    <tableColumn id="6177" name="Column6177"/>
    <tableColumn id="6178" name="Column6178"/>
    <tableColumn id="6179" name="Column6179"/>
    <tableColumn id="6180" name="Column6180"/>
    <tableColumn id="6181" name="Column6181"/>
    <tableColumn id="6182" name="Column6182"/>
    <tableColumn id="6183" name="Column6183"/>
    <tableColumn id="6184" name="Column6184"/>
    <tableColumn id="6185" name="Column6185"/>
    <tableColumn id="6186" name="Column6186"/>
    <tableColumn id="6187" name="Column6187"/>
    <tableColumn id="6188" name="Column6188"/>
    <tableColumn id="6189" name="Column6189"/>
    <tableColumn id="6190" name="Column6190"/>
    <tableColumn id="6191" name="Column6191"/>
    <tableColumn id="6192" name="Column6192"/>
    <tableColumn id="6193" name="Column6193"/>
    <tableColumn id="6194" name="Column6194"/>
    <tableColumn id="6195" name="Column6195"/>
    <tableColumn id="6196" name="Column6196"/>
    <tableColumn id="6197" name="Column6197"/>
    <tableColumn id="6198" name="Column6198"/>
    <tableColumn id="6199" name="Column6199"/>
    <tableColumn id="6200" name="Column6200"/>
    <tableColumn id="6201" name="Column6201"/>
    <tableColumn id="6202" name="Column6202"/>
    <tableColumn id="6203" name="Column6203"/>
    <tableColumn id="6204" name="Column6204"/>
    <tableColumn id="6205" name="Column6205"/>
    <tableColumn id="6206" name="Column6206"/>
    <tableColumn id="6207" name="Column6207"/>
    <tableColumn id="6208" name="Column6208"/>
    <tableColumn id="6209" name="Column6209"/>
    <tableColumn id="6210" name="Column6210"/>
    <tableColumn id="6211" name="Column6211"/>
    <tableColumn id="6212" name="Column6212"/>
    <tableColumn id="6213" name="Column6213"/>
    <tableColumn id="6214" name="Column6214"/>
    <tableColumn id="6215" name="Column6215"/>
    <tableColumn id="6216" name="Column6216"/>
    <tableColumn id="6217" name="Column6217"/>
    <tableColumn id="6218" name="Column6218"/>
    <tableColumn id="6219" name="Column6219"/>
    <tableColumn id="6220" name="Column6220"/>
    <tableColumn id="6221" name="Column6221"/>
    <tableColumn id="6222" name="Column6222"/>
    <tableColumn id="6223" name="Column6223"/>
    <tableColumn id="6224" name="Column6224"/>
    <tableColumn id="6225" name="Column6225"/>
    <tableColumn id="6226" name="Column6226"/>
    <tableColumn id="6227" name="Column6227"/>
    <tableColumn id="6228" name="Column6228"/>
    <tableColumn id="6229" name="Column6229"/>
    <tableColumn id="6230" name="Column6230"/>
    <tableColumn id="6231" name="Column6231"/>
    <tableColumn id="6232" name="Column6232"/>
    <tableColumn id="6233" name="Column6233"/>
    <tableColumn id="6234" name="Column6234"/>
    <tableColumn id="6235" name="Column6235"/>
    <tableColumn id="6236" name="Column6236"/>
    <tableColumn id="6237" name="Column6237"/>
    <tableColumn id="6238" name="Column6238"/>
    <tableColumn id="6239" name="Column6239"/>
    <tableColumn id="6240" name="Column6240"/>
    <tableColumn id="6241" name="Column6241"/>
    <tableColumn id="6242" name="Column6242"/>
    <tableColumn id="6243" name="Column6243"/>
    <tableColumn id="6244" name="Column6244"/>
    <tableColumn id="6245" name="Column6245"/>
    <tableColumn id="6246" name="Column6246"/>
    <tableColumn id="6247" name="Column6247"/>
    <tableColumn id="6248" name="Column6248"/>
    <tableColumn id="6249" name="Column6249"/>
    <tableColumn id="6250" name="Column6250"/>
    <tableColumn id="6251" name="Column6251"/>
    <tableColumn id="6252" name="Column6252"/>
    <tableColumn id="6253" name="Column6253"/>
    <tableColumn id="6254" name="Column6254"/>
    <tableColumn id="6255" name="Column6255"/>
    <tableColumn id="6256" name="Column6256"/>
    <tableColumn id="6257" name="Column6257"/>
    <tableColumn id="6258" name="Column6258"/>
    <tableColumn id="6259" name="Column6259"/>
    <tableColumn id="6260" name="Column6260"/>
    <tableColumn id="6261" name="Column6261"/>
    <tableColumn id="6262" name="Column6262"/>
    <tableColumn id="6263" name="Column6263"/>
    <tableColumn id="6264" name="Column6264"/>
    <tableColumn id="6265" name="Column6265"/>
    <tableColumn id="6266" name="Column6266"/>
    <tableColumn id="6267" name="Column6267"/>
    <tableColumn id="6268" name="Column6268"/>
    <tableColumn id="6269" name="Column6269"/>
    <tableColumn id="6270" name="Column6270"/>
    <tableColumn id="6271" name="Column6271"/>
    <tableColumn id="6272" name="Column6272"/>
    <tableColumn id="6273" name="Column6273"/>
    <tableColumn id="6274" name="Column6274"/>
    <tableColumn id="6275" name="Column6275"/>
    <tableColumn id="6276" name="Column6276"/>
    <tableColumn id="6277" name="Column6277"/>
    <tableColumn id="6278" name="Column6278"/>
    <tableColumn id="6279" name="Column6279"/>
    <tableColumn id="6280" name="Column6280"/>
    <tableColumn id="6281" name="Column6281"/>
    <tableColumn id="6282" name="Column6282"/>
    <tableColumn id="6283" name="Column6283"/>
    <tableColumn id="6284" name="Column6284"/>
    <tableColumn id="6285" name="Column6285"/>
    <tableColumn id="6286" name="Column6286"/>
    <tableColumn id="6287" name="Column6287"/>
    <tableColumn id="6288" name="Column6288"/>
    <tableColumn id="6289" name="Column6289"/>
    <tableColumn id="6290" name="Column6290"/>
    <tableColumn id="6291" name="Column6291"/>
    <tableColumn id="6292" name="Column6292"/>
    <tableColumn id="6293" name="Column6293"/>
    <tableColumn id="6294" name="Column6294"/>
    <tableColumn id="6295" name="Column6295"/>
    <tableColumn id="6296" name="Column6296"/>
    <tableColumn id="6297" name="Column6297"/>
    <tableColumn id="6298" name="Column6298"/>
    <tableColumn id="6299" name="Column6299"/>
    <tableColumn id="6300" name="Column6300"/>
    <tableColumn id="6301" name="Column6301"/>
    <tableColumn id="6302" name="Column6302"/>
    <tableColumn id="6303" name="Column6303"/>
    <tableColumn id="6304" name="Column6304"/>
    <tableColumn id="6305" name="Column6305"/>
    <tableColumn id="6306" name="Column6306"/>
    <tableColumn id="6307" name="Column6307"/>
    <tableColumn id="6308" name="Column6308"/>
    <tableColumn id="6309" name="Column6309"/>
    <tableColumn id="6310" name="Column6310"/>
    <tableColumn id="6311" name="Column6311"/>
    <tableColumn id="6312" name="Column6312"/>
    <tableColumn id="6313" name="Column6313"/>
    <tableColumn id="6314" name="Column6314"/>
    <tableColumn id="6315" name="Column6315"/>
    <tableColumn id="6316" name="Column6316"/>
    <tableColumn id="6317" name="Column6317"/>
    <tableColumn id="6318" name="Column6318"/>
    <tableColumn id="6319" name="Column6319"/>
    <tableColumn id="6320" name="Column6320"/>
    <tableColumn id="6321" name="Column6321"/>
    <tableColumn id="6322" name="Column6322"/>
    <tableColumn id="6323" name="Column6323"/>
    <tableColumn id="6324" name="Column6324"/>
    <tableColumn id="6325" name="Column6325"/>
    <tableColumn id="6326" name="Column6326"/>
    <tableColumn id="6327" name="Column6327"/>
    <tableColumn id="6328" name="Column6328"/>
    <tableColumn id="6329" name="Column6329"/>
    <tableColumn id="6330" name="Column6330"/>
    <tableColumn id="6331" name="Column6331"/>
    <tableColumn id="6332" name="Column6332"/>
    <tableColumn id="6333" name="Column6333"/>
    <tableColumn id="6334" name="Column6334"/>
    <tableColumn id="6335" name="Column6335"/>
    <tableColumn id="6336" name="Column6336"/>
    <tableColumn id="6337" name="Column6337"/>
    <tableColumn id="6338" name="Column6338"/>
    <tableColumn id="6339" name="Column6339"/>
    <tableColumn id="6340" name="Column6340"/>
    <tableColumn id="6341" name="Column6341"/>
    <tableColumn id="6342" name="Column6342"/>
    <tableColumn id="6343" name="Column6343"/>
    <tableColumn id="6344" name="Column6344"/>
    <tableColumn id="6345" name="Column6345"/>
    <tableColumn id="6346" name="Column6346"/>
    <tableColumn id="6347" name="Column6347"/>
    <tableColumn id="6348" name="Column6348"/>
    <tableColumn id="6349" name="Column6349"/>
    <tableColumn id="6350" name="Column6350"/>
    <tableColumn id="6351" name="Column6351"/>
    <tableColumn id="6352" name="Column6352"/>
    <tableColumn id="6353" name="Column6353"/>
    <tableColumn id="6354" name="Column6354"/>
    <tableColumn id="6355" name="Column6355"/>
    <tableColumn id="6356" name="Column6356"/>
    <tableColumn id="6357" name="Column6357"/>
    <tableColumn id="6358" name="Column6358"/>
    <tableColumn id="6359" name="Column6359"/>
    <tableColumn id="6360" name="Column6360"/>
    <tableColumn id="6361" name="Column6361"/>
    <tableColumn id="6362" name="Column6362"/>
    <tableColumn id="6363" name="Column6363"/>
    <tableColumn id="6364" name="Column6364"/>
    <tableColumn id="6365" name="Column6365"/>
    <tableColumn id="6366" name="Column6366"/>
    <tableColumn id="6367" name="Column6367"/>
    <tableColumn id="6368" name="Column6368"/>
    <tableColumn id="6369" name="Column6369"/>
    <tableColumn id="6370" name="Column6370"/>
    <tableColumn id="6371" name="Column6371"/>
    <tableColumn id="6372" name="Column6372"/>
    <tableColumn id="6373" name="Column6373"/>
    <tableColumn id="6374" name="Column6374"/>
    <tableColumn id="6375" name="Column6375"/>
    <tableColumn id="6376" name="Column6376"/>
    <tableColumn id="6377" name="Column6377"/>
    <tableColumn id="6378" name="Column6378"/>
    <tableColumn id="6379" name="Column6379"/>
    <tableColumn id="6380" name="Column6380"/>
    <tableColumn id="6381" name="Column6381"/>
    <tableColumn id="6382" name="Column6382"/>
    <tableColumn id="6383" name="Column6383"/>
    <tableColumn id="6384" name="Column6384"/>
    <tableColumn id="6385" name="Column6385"/>
    <tableColumn id="6386" name="Column6386"/>
    <tableColumn id="6387" name="Column6387"/>
    <tableColumn id="6388" name="Column6388"/>
    <tableColumn id="6389" name="Column6389"/>
    <tableColumn id="6390" name="Column6390"/>
    <tableColumn id="6391" name="Column6391"/>
    <tableColumn id="6392" name="Column6392"/>
    <tableColumn id="6393" name="Column6393"/>
    <tableColumn id="6394" name="Column6394"/>
    <tableColumn id="6395" name="Column6395"/>
    <tableColumn id="6396" name="Column6396"/>
    <tableColumn id="6397" name="Column6397"/>
    <tableColumn id="6398" name="Column6398"/>
    <tableColumn id="6399" name="Column6399"/>
    <tableColumn id="6400" name="Column6400"/>
    <tableColumn id="6401" name="Column6401"/>
    <tableColumn id="6402" name="Column6402"/>
    <tableColumn id="6403" name="Column6403"/>
    <tableColumn id="6404" name="Column6404"/>
    <tableColumn id="6405" name="Column6405"/>
    <tableColumn id="6406" name="Column6406"/>
    <tableColumn id="6407" name="Column6407"/>
    <tableColumn id="6408" name="Column6408"/>
    <tableColumn id="6409" name="Column6409"/>
    <tableColumn id="6410" name="Column6410"/>
    <tableColumn id="6411" name="Column6411"/>
    <tableColumn id="6412" name="Column6412"/>
    <tableColumn id="6413" name="Column6413"/>
    <tableColumn id="6414" name="Column6414"/>
    <tableColumn id="6415" name="Column6415"/>
    <tableColumn id="6416" name="Column6416"/>
    <tableColumn id="6417" name="Column6417"/>
    <tableColumn id="6418" name="Column6418"/>
    <tableColumn id="6419" name="Column6419"/>
    <tableColumn id="6420" name="Column6420"/>
    <tableColumn id="6421" name="Column6421"/>
    <tableColumn id="6422" name="Column6422"/>
    <tableColumn id="6423" name="Column6423"/>
    <tableColumn id="6424" name="Column6424"/>
    <tableColumn id="6425" name="Column6425"/>
    <tableColumn id="6426" name="Column6426"/>
    <tableColumn id="6427" name="Column6427"/>
    <tableColumn id="6428" name="Column6428"/>
    <tableColumn id="6429" name="Column6429"/>
    <tableColumn id="6430" name="Column6430"/>
    <tableColumn id="6431" name="Column6431"/>
    <tableColumn id="6432" name="Column6432"/>
    <tableColumn id="6433" name="Column6433"/>
    <tableColumn id="6434" name="Column6434"/>
    <tableColumn id="6435" name="Column6435"/>
    <tableColumn id="6436" name="Column6436"/>
    <tableColumn id="6437" name="Column6437"/>
    <tableColumn id="6438" name="Column6438"/>
    <tableColumn id="6439" name="Column6439"/>
    <tableColumn id="6440" name="Column6440"/>
    <tableColumn id="6441" name="Column6441"/>
    <tableColumn id="6442" name="Column6442"/>
    <tableColumn id="6443" name="Column6443"/>
    <tableColumn id="6444" name="Column6444"/>
    <tableColumn id="6445" name="Column6445"/>
    <tableColumn id="6446" name="Column6446"/>
    <tableColumn id="6447" name="Column6447"/>
    <tableColumn id="6448" name="Column6448"/>
    <tableColumn id="6449" name="Column6449"/>
    <tableColumn id="6450" name="Column6450"/>
    <tableColumn id="6451" name="Column6451"/>
    <tableColumn id="6452" name="Column6452"/>
    <tableColumn id="6453" name="Column6453"/>
    <tableColumn id="6454" name="Column6454"/>
    <tableColumn id="6455" name="Column6455"/>
    <tableColumn id="6456" name="Column6456"/>
    <tableColumn id="6457" name="Column6457"/>
    <tableColumn id="6458" name="Column6458"/>
    <tableColumn id="6459" name="Column6459"/>
    <tableColumn id="6460" name="Column6460"/>
    <tableColumn id="6461" name="Column6461"/>
    <tableColumn id="6462" name="Column6462"/>
    <tableColumn id="6463" name="Column6463"/>
    <tableColumn id="6464" name="Column6464"/>
    <tableColumn id="6465" name="Column6465"/>
    <tableColumn id="6466" name="Column6466"/>
    <tableColumn id="6467" name="Column6467"/>
    <tableColumn id="6468" name="Column6468"/>
    <tableColumn id="6469" name="Column6469"/>
    <tableColumn id="6470" name="Column6470"/>
    <tableColumn id="6471" name="Column6471"/>
    <tableColumn id="6472" name="Column6472"/>
    <tableColumn id="6473" name="Column6473"/>
    <tableColumn id="6474" name="Column6474"/>
    <tableColumn id="6475" name="Column6475"/>
    <tableColumn id="6476" name="Column6476"/>
    <tableColumn id="6477" name="Column6477"/>
    <tableColumn id="6478" name="Column6478"/>
    <tableColumn id="6479" name="Column6479"/>
    <tableColumn id="6480" name="Column6480"/>
    <tableColumn id="6481" name="Column6481"/>
    <tableColumn id="6482" name="Column6482"/>
    <tableColumn id="6483" name="Column6483"/>
    <tableColumn id="6484" name="Column6484"/>
    <tableColumn id="6485" name="Column6485"/>
    <tableColumn id="6486" name="Column6486"/>
    <tableColumn id="6487" name="Column6487"/>
    <tableColumn id="6488" name="Column6488"/>
    <tableColumn id="6489" name="Column6489"/>
    <tableColumn id="6490" name="Column6490"/>
    <tableColumn id="6491" name="Column6491"/>
    <tableColumn id="6492" name="Column6492"/>
    <tableColumn id="6493" name="Column6493"/>
    <tableColumn id="6494" name="Column6494"/>
    <tableColumn id="6495" name="Column6495"/>
    <tableColumn id="6496" name="Column6496"/>
    <tableColumn id="6497" name="Column6497"/>
    <tableColumn id="6498" name="Column6498"/>
    <tableColumn id="6499" name="Column6499"/>
    <tableColumn id="6500" name="Column6500"/>
    <tableColumn id="6501" name="Column6501"/>
    <tableColumn id="6502" name="Column6502"/>
    <tableColumn id="6503" name="Column6503"/>
    <tableColumn id="6504" name="Column6504"/>
    <tableColumn id="6505" name="Column6505"/>
    <tableColumn id="6506" name="Column6506"/>
    <tableColumn id="6507" name="Column6507"/>
    <tableColumn id="6508" name="Column6508"/>
    <tableColumn id="6509" name="Column6509"/>
    <tableColumn id="6510" name="Column6510"/>
    <tableColumn id="6511" name="Column6511"/>
    <tableColumn id="6512" name="Column6512"/>
    <tableColumn id="6513" name="Column6513"/>
    <tableColumn id="6514" name="Column6514"/>
    <tableColumn id="6515" name="Column6515"/>
    <tableColumn id="6516" name="Column6516"/>
    <tableColumn id="6517" name="Column6517"/>
    <tableColumn id="6518" name="Column6518"/>
    <tableColumn id="6519" name="Column6519"/>
    <tableColumn id="6520" name="Column6520"/>
    <tableColumn id="6521" name="Column6521"/>
    <tableColumn id="6522" name="Column6522"/>
    <tableColumn id="6523" name="Column6523"/>
    <tableColumn id="6524" name="Column6524"/>
    <tableColumn id="6525" name="Column6525"/>
    <tableColumn id="6526" name="Column6526"/>
    <tableColumn id="6527" name="Column6527"/>
    <tableColumn id="6528" name="Column6528"/>
    <tableColumn id="6529" name="Column6529"/>
    <tableColumn id="6530" name="Column6530"/>
    <tableColumn id="6531" name="Column6531"/>
    <tableColumn id="6532" name="Column6532"/>
    <tableColumn id="6533" name="Column6533"/>
    <tableColumn id="6534" name="Column6534"/>
    <tableColumn id="6535" name="Column6535"/>
    <tableColumn id="6536" name="Column6536"/>
    <tableColumn id="6537" name="Column6537"/>
    <tableColumn id="6538" name="Column6538"/>
    <tableColumn id="6539" name="Column6539"/>
    <tableColumn id="6540" name="Column6540"/>
    <tableColumn id="6541" name="Column6541"/>
    <tableColumn id="6542" name="Column6542"/>
    <tableColumn id="6543" name="Column6543"/>
    <tableColumn id="6544" name="Column6544"/>
    <tableColumn id="6545" name="Column6545"/>
    <tableColumn id="6546" name="Column6546"/>
    <tableColumn id="6547" name="Column6547"/>
    <tableColumn id="6548" name="Column6548"/>
    <tableColumn id="6549" name="Column6549"/>
    <tableColumn id="6550" name="Column6550"/>
    <tableColumn id="6551" name="Column6551"/>
    <tableColumn id="6552" name="Column6552"/>
    <tableColumn id="6553" name="Column6553"/>
    <tableColumn id="6554" name="Column6554"/>
    <tableColumn id="6555" name="Column6555"/>
    <tableColumn id="6556" name="Column6556"/>
    <tableColumn id="6557" name="Column6557"/>
    <tableColumn id="6558" name="Column6558"/>
    <tableColumn id="6559" name="Column6559"/>
    <tableColumn id="6560" name="Column6560"/>
    <tableColumn id="6561" name="Column6561"/>
    <tableColumn id="6562" name="Column6562"/>
    <tableColumn id="6563" name="Column6563"/>
    <tableColumn id="6564" name="Column6564"/>
    <tableColumn id="6565" name="Column6565"/>
    <tableColumn id="6566" name="Column6566"/>
    <tableColumn id="6567" name="Column6567"/>
    <tableColumn id="6568" name="Column6568"/>
    <tableColumn id="6569" name="Column6569"/>
    <tableColumn id="6570" name="Column6570"/>
    <tableColumn id="6571" name="Column6571"/>
    <tableColumn id="6572" name="Column6572"/>
    <tableColumn id="6573" name="Column6573"/>
    <tableColumn id="6574" name="Column6574"/>
    <tableColumn id="6575" name="Column6575"/>
    <tableColumn id="6576" name="Column6576"/>
    <tableColumn id="6577" name="Column6577"/>
    <tableColumn id="6578" name="Column6578"/>
    <tableColumn id="6579" name="Column6579"/>
    <tableColumn id="6580" name="Column6580"/>
    <tableColumn id="6581" name="Column6581"/>
    <tableColumn id="6582" name="Column6582"/>
    <tableColumn id="6583" name="Column6583"/>
    <tableColumn id="6584" name="Column6584"/>
    <tableColumn id="6585" name="Column6585"/>
    <tableColumn id="6586" name="Column6586"/>
    <tableColumn id="6587" name="Column6587"/>
    <tableColumn id="6588" name="Column6588"/>
    <tableColumn id="6589" name="Column6589"/>
    <tableColumn id="6590" name="Column6590"/>
    <tableColumn id="6591" name="Column6591"/>
    <tableColumn id="6592" name="Column6592"/>
    <tableColumn id="6593" name="Column6593"/>
    <tableColumn id="6594" name="Column6594"/>
    <tableColumn id="6595" name="Column6595"/>
    <tableColumn id="6596" name="Column6596"/>
    <tableColumn id="6597" name="Column6597"/>
    <tableColumn id="6598" name="Column6598"/>
    <tableColumn id="6599" name="Column6599"/>
    <tableColumn id="6600" name="Column6600"/>
    <tableColumn id="6601" name="Column6601"/>
    <tableColumn id="6602" name="Column6602"/>
    <tableColumn id="6603" name="Column6603"/>
    <tableColumn id="6604" name="Column6604"/>
    <tableColumn id="6605" name="Column6605"/>
    <tableColumn id="6606" name="Column6606"/>
    <tableColumn id="6607" name="Column6607"/>
    <tableColumn id="6608" name="Column6608"/>
    <tableColumn id="6609" name="Column6609"/>
    <tableColumn id="6610" name="Column6610"/>
    <tableColumn id="6611" name="Column6611"/>
    <tableColumn id="6612" name="Column6612"/>
    <tableColumn id="6613" name="Column6613"/>
    <tableColumn id="6614" name="Column6614"/>
    <tableColumn id="6615" name="Column6615"/>
    <tableColumn id="6616" name="Column6616"/>
    <tableColumn id="6617" name="Column6617"/>
    <tableColumn id="6618" name="Column6618"/>
    <tableColumn id="6619" name="Column6619"/>
    <tableColumn id="6620" name="Column6620"/>
    <tableColumn id="6621" name="Column6621"/>
    <tableColumn id="6622" name="Column6622"/>
    <tableColumn id="6623" name="Column6623"/>
    <tableColumn id="6624" name="Column6624"/>
    <tableColumn id="6625" name="Column6625"/>
    <tableColumn id="6626" name="Column6626"/>
    <tableColumn id="6627" name="Column6627"/>
    <tableColumn id="6628" name="Column6628"/>
    <tableColumn id="6629" name="Column6629"/>
    <tableColumn id="6630" name="Column6630"/>
    <tableColumn id="6631" name="Column6631"/>
    <tableColumn id="6632" name="Column6632"/>
    <tableColumn id="6633" name="Column6633"/>
    <tableColumn id="6634" name="Column6634"/>
    <tableColumn id="6635" name="Column6635"/>
    <tableColumn id="6636" name="Column6636"/>
    <tableColumn id="6637" name="Column6637"/>
    <tableColumn id="6638" name="Column6638"/>
    <tableColumn id="6639" name="Column6639"/>
    <tableColumn id="6640" name="Column6640"/>
    <tableColumn id="6641" name="Column6641"/>
    <tableColumn id="6642" name="Column6642"/>
    <tableColumn id="6643" name="Column6643"/>
    <tableColumn id="6644" name="Column6644"/>
    <tableColumn id="6645" name="Column6645"/>
    <tableColumn id="6646" name="Column6646"/>
    <tableColumn id="6647" name="Column6647"/>
    <tableColumn id="6648" name="Column6648"/>
    <tableColumn id="6649" name="Column6649"/>
    <tableColumn id="6650" name="Column6650"/>
    <tableColumn id="6651" name="Column6651"/>
    <tableColumn id="6652" name="Column6652"/>
    <tableColumn id="6653" name="Column6653"/>
    <tableColumn id="6654" name="Column6654"/>
    <tableColumn id="6655" name="Column6655"/>
    <tableColumn id="6656" name="Column6656"/>
    <tableColumn id="6657" name="Column6657"/>
    <tableColumn id="6658" name="Column6658"/>
    <tableColumn id="6659" name="Column6659"/>
    <tableColumn id="6660" name="Column6660"/>
    <tableColumn id="6661" name="Column6661"/>
    <tableColumn id="6662" name="Column6662"/>
    <tableColumn id="6663" name="Column6663"/>
    <tableColumn id="6664" name="Column6664"/>
    <tableColumn id="6665" name="Column6665"/>
    <tableColumn id="6666" name="Column6666"/>
    <tableColumn id="6667" name="Column6667"/>
    <tableColumn id="6668" name="Column6668"/>
    <tableColumn id="6669" name="Column6669"/>
    <tableColumn id="6670" name="Column6670"/>
    <tableColumn id="6671" name="Column6671"/>
    <tableColumn id="6672" name="Column6672"/>
    <tableColumn id="6673" name="Column6673"/>
    <tableColumn id="6674" name="Column6674"/>
    <tableColumn id="6675" name="Column6675"/>
    <tableColumn id="6676" name="Column6676"/>
    <tableColumn id="6677" name="Column6677"/>
    <tableColumn id="6678" name="Column6678"/>
    <tableColumn id="6679" name="Column6679"/>
    <tableColumn id="6680" name="Column6680"/>
    <tableColumn id="6681" name="Column6681"/>
    <tableColumn id="6682" name="Column6682"/>
    <tableColumn id="6683" name="Column6683"/>
    <tableColumn id="6684" name="Column6684"/>
    <tableColumn id="6685" name="Column6685"/>
    <tableColumn id="6686" name="Column6686"/>
    <tableColumn id="6687" name="Column6687"/>
    <tableColumn id="6688" name="Column6688"/>
    <tableColumn id="6689" name="Column6689"/>
    <tableColumn id="6690" name="Column6690"/>
    <tableColumn id="6691" name="Column6691"/>
    <tableColumn id="6692" name="Column6692"/>
    <tableColumn id="6693" name="Column6693"/>
    <tableColumn id="6694" name="Column6694"/>
    <tableColumn id="6695" name="Column6695"/>
    <tableColumn id="6696" name="Column6696"/>
    <tableColumn id="6697" name="Column6697"/>
    <tableColumn id="6698" name="Column6698"/>
    <tableColumn id="6699" name="Column6699"/>
    <tableColumn id="6700" name="Column6700"/>
    <tableColumn id="6701" name="Column6701"/>
    <tableColumn id="6702" name="Column6702"/>
    <tableColumn id="6703" name="Column6703"/>
    <tableColumn id="6704" name="Column6704"/>
    <tableColumn id="6705" name="Column6705"/>
    <tableColumn id="6706" name="Column6706"/>
    <tableColumn id="6707" name="Column6707"/>
    <tableColumn id="6708" name="Column6708"/>
    <tableColumn id="6709" name="Column6709"/>
    <tableColumn id="6710" name="Column6710"/>
    <tableColumn id="6711" name="Column6711"/>
    <tableColumn id="6712" name="Column6712"/>
    <tableColumn id="6713" name="Column6713"/>
    <tableColumn id="6714" name="Column6714"/>
    <tableColumn id="6715" name="Column6715"/>
    <tableColumn id="6716" name="Column6716"/>
    <tableColumn id="6717" name="Column6717"/>
    <tableColumn id="6718" name="Column6718"/>
    <tableColumn id="6719" name="Column6719"/>
    <tableColumn id="6720" name="Column6720"/>
    <tableColumn id="6721" name="Column6721"/>
    <tableColumn id="6722" name="Column6722"/>
    <tableColumn id="6723" name="Column6723"/>
    <tableColumn id="6724" name="Column6724"/>
    <tableColumn id="6725" name="Column6725"/>
    <tableColumn id="6726" name="Column6726"/>
    <tableColumn id="6727" name="Column6727"/>
    <tableColumn id="6728" name="Column6728"/>
    <tableColumn id="6729" name="Column6729"/>
    <tableColumn id="6730" name="Column6730"/>
    <tableColumn id="6731" name="Column6731"/>
    <tableColumn id="6732" name="Column6732"/>
    <tableColumn id="6733" name="Column6733"/>
    <tableColumn id="6734" name="Column6734"/>
    <tableColumn id="6735" name="Column6735"/>
    <tableColumn id="6736" name="Column6736"/>
    <tableColumn id="6737" name="Column6737"/>
    <tableColumn id="6738" name="Column6738"/>
    <tableColumn id="6739" name="Column6739"/>
    <tableColumn id="6740" name="Column6740"/>
    <tableColumn id="6741" name="Column6741"/>
    <tableColumn id="6742" name="Column6742"/>
    <tableColumn id="6743" name="Column6743"/>
    <tableColumn id="6744" name="Column6744"/>
    <tableColumn id="6745" name="Column6745"/>
    <tableColumn id="6746" name="Column6746"/>
    <tableColumn id="6747" name="Column6747"/>
    <tableColumn id="6748" name="Column6748"/>
    <tableColumn id="6749" name="Column6749"/>
    <tableColumn id="6750" name="Column6750"/>
    <tableColumn id="6751" name="Column6751"/>
    <tableColumn id="6752" name="Column6752"/>
    <tableColumn id="6753" name="Column6753"/>
    <tableColumn id="6754" name="Column6754"/>
    <tableColumn id="6755" name="Column6755"/>
    <tableColumn id="6756" name="Column6756"/>
    <tableColumn id="6757" name="Column6757"/>
    <tableColumn id="6758" name="Column6758"/>
    <tableColumn id="6759" name="Column6759"/>
    <tableColumn id="6760" name="Column6760"/>
    <tableColumn id="6761" name="Column6761"/>
    <tableColumn id="6762" name="Column6762"/>
    <tableColumn id="6763" name="Column6763"/>
    <tableColumn id="6764" name="Column6764"/>
    <tableColumn id="6765" name="Column6765"/>
    <tableColumn id="6766" name="Column6766"/>
    <tableColumn id="6767" name="Column6767"/>
    <tableColumn id="6768" name="Column6768"/>
    <tableColumn id="6769" name="Column6769"/>
    <tableColumn id="6770" name="Column6770"/>
    <tableColumn id="6771" name="Column6771"/>
    <tableColumn id="6772" name="Column6772"/>
    <tableColumn id="6773" name="Column6773"/>
    <tableColumn id="6774" name="Column6774"/>
    <tableColumn id="6775" name="Column6775"/>
    <tableColumn id="6776" name="Column6776"/>
    <tableColumn id="6777" name="Column6777"/>
    <tableColumn id="6778" name="Column6778"/>
    <tableColumn id="6779" name="Column6779"/>
    <tableColumn id="6780" name="Column6780"/>
    <tableColumn id="6781" name="Column6781"/>
    <tableColumn id="6782" name="Column6782"/>
    <tableColumn id="6783" name="Column6783"/>
    <tableColumn id="6784" name="Column6784"/>
    <tableColumn id="6785" name="Column6785"/>
    <tableColumn id="6786" name="Column6786"/>
    <tableColumn id="6787" name="Column6787"/>
    <tableColumn id="6788" name="Column6788"/>
    <tableColumn id="6789" name="Column6789"/>
    <tableColumn id="6790" name="Column6790"/>
    <tableColumn id="6791" name="Column6791"/>
    <tableColumn id="6792" name="Column6792"/>
    <tableColumn id="6793" name="Column6793"/>
    <tableColumn id="6794" name="Column6794"/>
    <tableColumn id="6795" name="Column6795"/>
    <tableColumn id="6796" name="Column6796"/>
    <tableColumn id="6797" name="Column6797"/>
    <tableColumn id="6798" name="Column6798"/>
    <tableColumn id="6799" name="Column6799"/>
    <tableColumn id="6800" name="Column6800"/>
    <tableColumn id="6801" name="Column6801"/>
    <tableColumn id="6802" name="Column6802"/>
    <tableColumn id="6803" name="Column6803"/>
    <tableColumn id="6804" name="Column6804"/>
    <tableColumn id="6805" name="Column6805"/>
    <tableColumn id="6806" name="Column6806"/>
    <tableColumn id="6807" name="Column6807"/>
    <tableColumn id="6808" name="Column6808"/>
    <tableColumn id="6809" name="Column6809"/>
    <tableColumn id="6810" name="Column6810"/>
    <tableColumn id="6811" name="Column6811"/>
    <tableColumn id="6812" name="Column6812"/>
    <tableColumn id="6813" name="Column6813"/>
    <tableColumn id="6814" name="Column6814"/>
    <tableColumn id="6815" name="Column6815"/>
    <tableColumn id="6816" name="Column6816"/>
    <tableColumn id="6817" name="Column6817"/>
    <tableColumn id="6818" name="Column6818"/>
    <tableColumn id="6819" name="Column6819"/>
    <tableColumn id="6820" name="Column6820"/>
    <tableColumn id="6821" name="Column6821"/>
    <tableColumn id="6822" name="Column6822"/>
    <tableColumn id="6823" name="Column6823"/>
    <tableColumn id="6824" name="Column6824"/>
    <tableColumn id="6825" name="Column6825"/>
    <tableColumn id="6826" name="Column6826"/>
    <tableColumn id="6827" name="Column6827"/>
    <tableColumn id="6828" name="Column6828"/>
    <tableColumn id="6829" name="Column6829"/>
    <tableColumn id="6830" name="Column6830"/>
    <tableColumn id="6831" name="Column6831"/>
    <tableColumn id="6832" name="Column6832"/>
    <tableColumn id="6833" name="Column6833"/>
    <tableColumn id="6834" name="Column6834"/>
    <tableColumn id="6835" name="Column6835"/>
    <tableColumn id="6836" name="Column6836"/>
    <tableColumn id="6837" name="Column6837"/>
    <tableColumn id="6838" name="Column6838"/>
    <tableColumn id="6839" name="Column6839"/>
    <tableColumn id="6840" name="Column6840"/>
    <tableColumn id="6841" name="Column6841"/>
    <tableColumn id="6842" name="Column6842"/>
    <tableColumn id="6843" name="Column6843"/>
    <tableColumn id="6844" name="Column6844"/>
    <tableColumn id="6845" name="Column6845"/>
    <tableColumn id="6846" name="Column6846"/>
    <tableColumn id="6847" name="Column6847"/>
    <tableColumn id="6848" name="Column6848"/>
    <tableColumn id="6849" name="Column6849"/>
    <tableColumn id="6850" name="Column6850"/>
    <tableColumn id="6851" name="Column6851"/>
    <tableColumn id="6852" name="Column6852"/>
    <tableColumn id="6853" name="Column6853"/>
    <tableColumn id="6854" name="Column6854"/>
    <tableColumn id="6855" name="Column6855"/>
    <tableColumn id="6856" name="Column6856"/>
    <tableColumn id="6857" name="Column6857"/>
    <tableColumn id="6858" name="Column6858"/>
    <tableColumn id="6859" name="Column6859"/>
    <tableColumn id="6860" name="Column6860"/>
    <tableColumn id="6861" name="Column6861"/>
    <tableColumn id="6862" name="Column6862"/>
    <tableColumn id="6863" name="Column6863"/>
    <tableColumn id="6864" name="Column6864"/>
    <tableColumn id="6865" name="Column6865"/>
    <tableColumn id="6866" name="Column6866"/>
    <tableColumn id="6867" name="Column6867"/>
    <tableColumn id="6868" name="Column6868"/>
    <tableColumn id="6869" name="Column6869"/>
    <tableColumn id="6870" name="Column6870"/>
    <tableColumn id="6871" name="Column6871"/>
    <tableColumn id="6872" name="Column6872"/>
    <tableColumn id="6873" name="Column6873"/>
    <tableColumn id="6874" name="Column6874"/>
    <tableColumn id="6875" name="Column6875"/>
    <tableColumn id="6876" name="Column6876"/>
    <tableColumn id="6877" name="Column6877"/>
    <tableColumn id="6878" name="Column6878"/>
    <tableColumn id="6879" name="Column6879"/>
    <tableColumn id="6880" name="Column6880"/>
    <tableColumn id="6881" name="Column6881"/>
    <tableColumn id="6882" name="Column6882"/>
    <tableColumn id="6883" name="Column6883"/>
    <tableColumn id="6884" name="Column6884"/>
    <tableColumn id="6885" name="Column6885"/>
    <tableColumn id="6886" name="Column6886"/>
    <tableColumn id="6887" name="Column6887"/>
    <tableColumn id="6888" name="Column6888"/>
    <tableColumn id="6889" name="Column6889"/>
    <tableColumn id="6890" name="Column6890"/>
    <tableColumn id="6891" name="Column6891"/>
    <tableColumn id="6892" name="Column6892"/>
    <tableColumn id="6893" name="Column6893"/>
    <tableColumn id="6894" name="Column6894"/>
    <tableColumn id="6895" name="Column6895"/>
    <tableColumn id="6896" name="Column6896"/>
    <tableColumn id="6897" name="Column6897"/>
    <tableColumn id="6898" name="Column6898"/>
    <tableColumn id="6899" name="Column6899"/>
    <tableColumn id="6900" name="Column6900"/>
    <tableColumn id="6901" name="Column6901"/>
    <tableColumn id="6902" name="Column6902"/>
    <tableColumn id="6903" name="Column6903"/>
    <tableColumn id="6904" name="Column6904"/>
    <tableColumn id="6905" name="Column6905"/>
    <tableColumn id="6906" name="Column6906"/>
    <tableColumn id="6907" name="Column6907"/>
    <tableColumn id="6908" name="Column6908"/>
    <tableColumn id="6909" name="Column6909"/>
    <tableColumn id="6910" name="Column6910"/>
    <tableColumn id="6911" name="Column6911"/>
    <tableColumn id="6912" name="Column6912"/>
    <tableColumn id="6913" name="Column6913"/>
    <tableColumn id="6914" name="Column6914"/>
    <tableColumn id="6915" name="Column6915"/>
    <tableColumn id="6916" name="Column6916"/>
    <tableColumn id="6917" name="Column6917"/>
    <tableColumn id="6918" name="Column6918"/>
    <tableColumn id="6919" name="Column6919"/>
    <tableColumn id="6920" name="Column6920"/>
    <tableColumn id="6921" name="Column6921"/>
    <tableColumn id="6922" name="Column6922"/>
    <tableColumn id="6923" name="Column6923"/>
    <tableColumn id="6924" name="Column6924"/>
    <tableColumn id="6925" name="Column6925"/>
    <tableColumn id="6926" name="Column6926"/>
    <tableColumn id="6927" name="Column6927"/>
    <tableColumn id="6928" name="Column6928"/>
    <tableColumn id="6929" name="Column6929"/>
    <tableColumn id="6930" name="Column6930"/>
    <tableColumn id="6931" name="Column6931"/>
    <tableColumn id="6932" name="Column6932"/>
    <tableColumn id="6933" name="Column6933"/>
    <tableColumn id="6934" name="Column6934"/>
    <tableColumn id="6935" name="Column6935"/>
    <tableColumn id="6936" name="Column6936"/>
    <tableColumn id="6937" name="Column6937"/>
    <tableColumn id="6938" name="Column6938"/>
    <tableColumn id="6939" name="Column6939"/>
    <tableColumn id="6940" name="Column6940"/>
    <tableColumn id="6941" name="Column6941"/>
    <tableColumn id="6942" name="Column6942"/>
    <tableColumn id="6943" name="Column6943"/>
    <tableColumn id="6944" name="Column6944"/>
    <tableColumn id="6945" name="Column6945"/>
    <tableColumn id="6946" name="Column6946"/>
    <tableColumn id="6947" name="Column6947"/>
    <tableColumn id="6948" name="Column6948"/>
    <tableColumn id="6949" name="Column6949"/>
    <tableColumn id="6950" name="Column6950"/>
    <tableColumn id="6951" name="Column6951"/>
    <tableColumn id="6952" name="Column6952"/>
    <tableColumn id="6953" name="Column6953"/>
    <tableColumn id="6954" name="Column6954"/>
    <tableColumn id="6955" name="Column6955"/>
    <tableColumn id="6956" name="Column6956"/>
    <tableColumn id="6957" name="Column6957"/>
    <tableColumn id="6958" name="Column6958"/>
    <tableColumn id="6959" name="Column6959"/>
    <tableColumn id="6960" name="Column6960"/>
    <tableColumn id="6961" name="Column6961"/>
    <tableColumn id="6962" name="Column6962"/>
    <tableColumn id="6963" name="Column6963"/>
    <tableColumn id="6964" name="Column6964"/>
    <tableColumn id="6965" name="Column6965"/>
    <tableColumn id="6966" name="Column6966"/>
    <tableColumn id="6967" name="Column6967"/>
    <tableColumn id="6968" name="Column6968"/>
    <tableColumn id="6969" name="Column6969"/>
    <tableColumn id="6970" name="Column6970"/>
    <tableColumn id="6971" name="Column6971"/>
    <tableColumn id="6972" name="Column6972"/>
    <tableColumn id="6973" name="Column6973"/>
    <tableColumn id="6974" name="Column6974"/>
    <tableColumn id="6975" name="Column6975"/>
    <tableColumn id="6976" name="Column6976"/>
    <tableColumn id="6977" name="Column6977"/>
    <tableColumn id="6978" name="Column6978"/>
    <tableColumn id="6979" name="Column6979"/>
    <tableColumn id="6980" name="Column6980"/>
    <tableColumn id="6981" name="Column6981"/>
    <tableColumn id="6982" name="Column6982"/>
    <tableColumn id="6983" name="Column6983"/>
    <tableColumn id="6984" name="Column6984"/>
    <tableColumn id="6985" name="Column6985"/>
    <tableColumn id="6986" name="Column6986"/>
    <tableColumn id="6987" name="Column6987"/>
    <tableColumn id="6988" name="Column6988"/>
    <tableColumn id="6989" name="Column6989"/>
    <tableColumn id="6990" name="Column6990"/>
    <tableColumn id="6991" name="Column6991"/>
    <tableColumn id="6992" name="Column6992"/>
    <tableColumn id="6993" name="Column6993"/>
    <tableColumn id="6994" name="Column6994"/>
    <tableColumn id="6995" name="Column6995"/>
    <tableColumn id="6996" name="Column6996"/>
    <tableColumn id="6997" name="Column6997"/>
    <tableColumn id="6998" name="Column6998"/>
    <tableColumn id="6999" name="Column6999"/>
    <tableColumn id="7000" name="Column7000"/>
    <tableColumn id="7001" name="Column7001"/>
    <tableColumn id="7002" name="Column7002"/>
    <tableColumn id="7003" name="Column7003"/>
    <tableColumn id="7004" name="Column7004"/>
    <tableColumn id="7005" name="Column7005"/>
    <tableColumn id="7006" name="Column7006"/>
    <tableColumn id="7007" name="Column7007"/>
    <tableColumn id="7008" name="Column7008"/>
    <tableColumn id="7009" name="Column7009"/>
    <tableColumn id="7010" name="Column7010"/>
    <tableColumn id="7011" name="Column7011"/>
    <tableColumn id="7012" name="Column7012"/>
    <tableColumn id="7013" name="Column7013"/>
    <tableColumn id="7014" name="Column7014"/>
    <tableColumn id="7015" name="Column7015"/>
    <tableColumn id="7016" name="Column7016"/>
    <tableColumn id="7017" name="Column7017"/>
    <tableColumn id="7018" name="Column7018"/>
    <tableColumn id="7019" name="Column7019"/>
    <tableColumn id="7020" name="Column7020"/>
    <tableColumn id="7021" name="Column7021"/>
    <tableColumn id="7022" name="Column7022"/>
    <tableColumn id="7023" name="Column7023"/>
    <tableColumn id="7024" name="Column7024"/>
    <tableColumn id="7025" name="Column7025"/>
    <tableColumn id="7026" name="Column7026"/>
    <tableColumn id="7027" name="Column7027"/>
    <tableColumn id="7028" name="Column7028"/>
    <tableColumn id="7029" name="Column7029"/>
    <tableColumn id="7030" name="Column7030"/>
    <tableColumn id="7031" name="Column7031"/>
    <tableColumn id="7032" name="Column7032"/>
    <tableColumn id="7033" name="Column7033"/>
    <tableColumn id="7034" name="Column7034"/>
    <tableColumn id="7035" name="Column7035"/>
    <tableColumn id="7036" name="Column7036"/>
    <tableColumn id="7037" name="Column7037"/>
    <tableColumn id="7038" name="Column7038"/>
    <tableColumn id="7039" name="Column7039"/>
    <tableColumn id="7040" name="Column7040"/>
    <tableColumn id="7041" name="Column7041"/>
    <tableColumn id="7042" name="Column7042"/>
    <tableColumn id="7043" name="Column7043"/>
    <tableColumn id="7044" name="Column7044"/>
    <tableColumn id="7045" name="Column7045"/>
    <tableColumn id="7046" name="Column7046"/>
    <tableColumn id="7047" name="Column7047"/>
    <tableColumn id="7048" name="Column7048"/>
    <tableColumn id="7049" name="Column7049"/>
    <tableColumn id="7050" name="Column7050"/>
    <tableColumn id="7051" name="Column7051"/>
    <tableColumn id="7052" name="Column7052"/>
    <tableColumn id="7053" name="Column7053"/>
    <tableColumn id="7054" name="Column7054"/>
    <tableColumn id="7055" name="Column7055"/>
    <tableColumn id="7056" name="Column7056"/>
    <tableColumn id="7057" name="Column7057"/>
    <tableColumn id="7058" name="Column7058"/>
    <tableColumn id="7059" name="Column7059"/>
    <tableColumn id="7060" name="Column7060"/>
    <tableColumn id="7061" name="Column7061"/>
    <tableColumn id="7062" name="Column7062"/>
    <tableColumn id="7063" name="Column7063"/>
    <tableColumn id="7064" name="Column7064"/>
    <tableColumn id="7065" name="Column7065"/>
    <tableColumn id="7066" name="Column7066"/>
    <tableColumn id="7067" name="Column7067"/>
    <tableColumn id="7068" name="Column7068"/>
    <tableColumn id="7069" name="Column7069"/>
    <tableColumn id="7070" name="Column7070"/>
    <tableColumn id="7071" name="Column7071"/>
    <tableColumn id="7072" name="Column7072"/>
    <tableColumn id="7073" name="Column7073"/>
    <tableColumn id="7074" name="Column7074"/>
    <tableColumn id="7075" name="Column7075"/>
    <tableColumn id="7076" name="Column7076"/>
    <tableColumn id="7077" name="Column7077"/>
    <tableColumn id="7078" name="Column7078"/>
    <tableColumn id="7079" name="Column7079"/>
    <tableColumn id="7080" name="Column7080"/>
    <tableColumn id="7081" name="Column7081"/>
    <tableColumn id="7082" name="Column7082"/>
    <tableColumn id="7083" name="Column7083"/>
    <tableColumn id="7084" name="Column7084"/>
    <tableColumn id="7085" name="Column7085"/>
    <tableColumn id="7086" name="Column7086"/>
    <tableColumn id="7087" name="Column7087"/>
    <tableColumn id="7088" name="Column7088"/>
    <tableColumn id="7089" name="Column7089"/>
    <tableColumn id="7090" name="Column7090"/>
    <tableColumn id="7091" name="Column7091"/>
    <tableColumn id="7092" name="Column7092"/>
    <tableColumn id="7093" name="Column7093"/>
    <tableColumn id="7094" name="Column7094"/>
    <tableColumn id="7095" name="Column7095"/>
    <tableColumn id="7096" name="Column7096"/>
    <tableColumn id="7097" name="Column7097"/>
    <tableColumn id="7098" name="Column7098"/>
    <tableColumn id="7099" name="Column7099"/>
    <tableColumn id="7100" name="Column7100"/>
    <tableColumn id="7101" name="Column7101"/>
    <tableColumn id="7102" name="Column7102"/>
    <tableColumn id="7103" name="Column7103"/>
    <tableColumn id="7104" name="Column7104"/>
    <tableColumn id="7105" name="Column7105"/>
    <tableColumn id="7106" name="Column7106"/>
    <tableColumn id="7107" name="Column7107"/>
    <tableColumn id="7108" name="Column7108"/>
    <tableColumn id="7109" name="Column7109"/>
    <tableColumn id="7110" name="Column7110"/>
    <tableColumn id="7111" name="Column7111"/>
    <tableColumn id="7112" name="Column7112"/>
    <tableColumn id="7113" name="Column7113"/>
    <tableColumn id="7114" name="Column7114"/>
    <tableColumn id="7115" name="Column7115"/>
    <tableColumn id="7116" name="Column7116"/>
    <tableColumn id="7117" name="Column7117"/>
    <tableColumn id="7118" name="Column7118"/>
    <tableColumn id="7119" name="Column7119"/>
    <tableColumn id="7120" name="Column7120"/>
    <tableColumn id="7121" name="Column7121"/>
    <tableColumn id="7122" name="Column7122"/>
    <tableColumn id="7123" name="Column7123"/>
    <tableColumn id="7124" name="Column7124"/>
    <tableColumn id="7125" name="Column7125"/>
    <tableColumn id="7126" name="Column7126"/>
    <tableColumn id="7127" name="Column7127"/>
    <tableColumn id="7128" name="Column7128"/>
    <tableColumn id="7129" name="Column7129"/>
    <tableColumn id="7130" name="Column7130"/>
    <tableColumn id="7131" name="Column7131"/>
    <tableColumn id="7132" name="Column7132"/>
    <tableColumn id="7133" name="Column7133"/>
    <tableColumn id="7134" name="Column7134"/>
    <tableColumn id="7135" name="Column7135"/>
    <tableColumn id="7136" name="Column7136"/>
    <tableColumn id="7137" name="Column7137"/>
    <tableColumn id="7138" name="Column7138"/>
    <tableColumn id="7139" name="Column7139"/>
    <tableColumn id="7140" name="Column7140"/>
    <tableColumn id="7141" name="Column7141"/>
    <tableColumn id="7142" name="Column7142"/>
    <tableColumn id="7143" name="Column7143"/>
    <tableColumn id="7144" name="Column7144"/>
    <tableColumn id="7145" name="Column7145"/>
    <tableColumn id="7146" name="Column7146"/>
    <tableColumn id="7147" name="Column7147"/>
    <tableColumn id="7148" name="Column7148"/>
    <tableColumn id="7149" name="Column7149"/>
    <tableColumn id="7150" name="Column7150"/>
    <tableColumn id="7151" name="Column7151"/>
    <tableColumn id="7152" name="Column7152"/>
    <tableColumn id="7153" name="Column7153"/>
    <tableColumn id="7154" name="Column7154"/>
    <tableColumn id="7155" name="Column7155"/>
    <tableColumn id="7156" name="Column7156"/>
    <tableColumn id="7157" name="Column7157"/>
    <tableColumn id="7158" name="Column7158"/>
    <tableColumn id="7159" name="Column7159"/>
    <tableColumn id="7160" name="Column7160"/>
    <tableColumn id="7161" name="Column7161"/>
    <tableColumn id="7162" name="Column7162"/>
    <tableColumn id="7163" name="Column7163"/>
    <tableColumn id="7164" name="Column7164"/>
    <tableColumn id="7165" name="Column7165"/>
    <tableColumn id="7166" name="Column7166"/>
    <tableColumn id="7167" name="Column7167"/>
    <tableColumn id="7168" name="Column7168"/>
    <tableColumn id="7169" name="Column7169"/>
    <tableColumn id="7170" name="Column7170"/>
    <tableColumn id="7171" name="Column7171"/>
    <tableColumn id="7172" name="Column7172"/>
    <tableColumn id="7173" name="Column7173"/>
    <tableColumn id="7174" name="Column7174"/>
    <tableColumn id="7175" name="Column7175"/>
    <tableColumn id="7176" name="Column7176"/>
    <tableColumn id="7177" name="Column7177"/>
    <tableColumn id="7178" name="Column7178"/>
    <tableColumn id="7179" name="Column7179"/>
    <tableColumn id="7180" name="Column7180"/>
    <tableColumn id="7181" name="Column7181"/>
    <tableColumn id="7182" name="Column7182"/>
    <tableColumn id="7183" name="Column7183"/>
    <tableColumn id="7184" name="Column7184"/>
    <tableColumn id="7185" name="Column7185"/>
    <tableColumn id="7186" name="Column7186"/>
    <tableColumn id="7187" name="Column7187"/>
    <tableColumn id="7188" name="Column7188"/>
    <tableColumn id="7189" name="Column7189"/>
    <tableColumn id="7190" name="Column7190"/>
    <tableColumn id="7191" name="Column7191"/>
    <tableColumn id="7192" name="Column7192"/>
    <tableColumn id="7193" name="Column7193"/>
    <tableColumn id="7194" name="Column7194"/>
    <tableColumn id="7195" name="Column7195"/>
    <tableColumn id="7196" name="Column7196"/>
    <tableColumn id="7197" name="Column7197"/>
    <tableColumn id="7198" name="Column7198"/>
    <tableColumn id="7199" name="Column7199"/>
    <tableColumn id="7200" name="Column7200"/>
    <tableColumn id="7201" name="Column7201"/>
    <tableColumn id="7202" name="Column7202"/>
    <tableColumn id="7203" name="Column7203"/>
    <tableColumn id="7204" name="Column7204"/>
    <tableColumn id="7205" name="Column7205"/>
    <tableColumn id="7206" name="Column7206"/>
    <tableColumn id="7207" name="Column7207"/>
    <tableColumn id="7208" name="Column7208"/>
    <tableColumn id="7209" name="Column7209"/>
    <tableColumn id="7210" name="Column7210"/>
    <tableColumn id="7211" name="Column7211"/>
    <tableColumn id="7212" name="Column7212"/>
    <tableColumn id="7213" name="Column7213"/>
    <tableColumn id="7214" name="Column7214"/>
    <tableColumn id="7215" name="Column7215"/>
    <tableColumn id="7216" name="Column7216"/>
    <tableColumn id="7217" name="Column7217"/>
    <tableColumn id="7218" name="Column7218"/>
    <tableColumn id="7219" name="Column7219"/>
    <tableColumn id="7220" name="Column7220"/>
    <tableColumn id="7221" name="Column7221"/>
    <tableColumn id="7222" name="Column7222"/>
    <tableColumn id="7223" name="Column7223"/>
    <tableColumn id="7224" name="Column7224"/>
    <tableColumn id="7225" name="Column7225"/>
    <tableColumn id="7226" name="Column7226"/>
    <tableColumn id="7227" name="Column7227"/>
    <tableColumn id="7228" name="Column7228"/>
    <tableColumn id="7229" name="Column7229"/>
    <tableColumn id="7230" name="Column7230"/>
    <tableColumn id="7231" name="Column7231"/>
    <tableColumn id="7232" name="Column7232"/>
    <tableColumn id="7233" name="Column7233"/>
    <tableColumn id="7234" name="Column7234"/>
    <tableColumn id="7235" name="Column7235"/>
    <tableColumn id="7236" name="Column7236"/>
    <tableColumn id="7237" name="Column7237"/>
    <tableColumn id="7238" name="Column7238"/>
    <tableColumn id="7239" name="Column7239"/>
    <tableColumn id="7240" name="Column7240"/>
    <tableColumn id="7241" name="Column7241"/>
    <tableColumn id="7242" name="Column7242"/>
    <tableColumn id="7243" name="Column7243"/>
    <tableColumn id="7244" name="Column7244"/>
    <tableColumn id="7245" name="Column7245"/>
    <tableColumn id="7246" name="Column7246"/>
    <tableColumn id="7247" name="Column7247"/>
    <tableColumn id="7248" name="Column7248"/>
    <tableColumn id="7249" name="Column7249"/>
    <tableColumn id="7250" name="Column7250"/>
    <tableColumn id="7251" name="Column7251"/>
    <tableColumn id="7252" name="Column7252"/>
    <tableColumn id="7253" name="Column7253"/>
    <tableColumn id="7254" name="Column7254"/>
    <tableColumn id="7255" name="Column7255"/>
    <tableColumn id="7256" name="Column7256"/>
    <tableColumn id="7257" name="Column7257"/>
    <tableColumn id="7258" name="Column7258"/>
    <tableColumn id="7259" name="Column7259"/>
    <tableColumn id="7260" name="Column7260"/>
    <tableColumn id="7261" name="Column7261"/>
    <tableColumn id="7262" name="Column7262"/>
    <tableColumn id="7263" name="Column7263"/>
    <tableColumn id="7264" name="Column7264"/>
    <tableColumn id="7265" name="Column7265"/>
    <tableColumn id="7266" name="Column7266"/>
    <tableColumn id="7267" name="Column7267"/>
    <tableColumn id="7268" name="Column7268"/>
    <tableColumn id="7269" name="Column7269"/>
    <tableColumn id="7270" name="Column7270"/>
    <tableColumn id="7271" name="Column7271"/>
    <tableColumn id="7272" name="Column7272"/>
    <tableColumn id="7273" name="Column7273"/>
    <tableColumn id="7274" name="Column7274"/>
    <tableColumn id="7275" name="Column7275"/>
    <tableColumn id="7276" name="Column7276"/>
    <tableColumn id="7277" name="Column7277"/>
    <tableColumn id="7278" name="Column7278"/>
    <tableColumn id="7279" name="Column7279"/>
    <tableColumn id="7280" name="Column7280"/>
    <tableColumn id="7281" name="Column7281"/>
    <tableColumn id="7282" name="Column7282"/>
    <tableColumn id="7283" name="Column7283"/>
    <tableColumn id="7284" name="Column7284"/>
    <tableColumn id="7285" name="Column7285"/>
    <tableColumn id="7286" name="Column7286"/>
    <tableColumn id="7287" name="Column7287"/>
    <tableColumn id="7288" name="Column7288"/>
    <tableColumn id="7289" name="Column7289"/>
    <tableColumn id="7290" name="Column7290"/>
    <tableColumn id="7291" name="Column7291"/>
    <tableColumn id="7292" name="Column7292"/>
    <tableColumn id="7293" name="Column7293"/>
    <tableColumn id="7294" name="Column7294"/>
    <tableColumn id="7295" name="Column7295"/>
    <tableColumn id="7296" name="Column7296"/>
    <tableColumn id="7297" name="Column7297"/>
    <tableColumn id="7298" name="Column7298"/>
    <tableColumn id="7299" name="Column7299"/>
    <tableColumn id="7300" name="Column7300"/>
    <tableColumn id="7301" name="Column7301"/>
    <tableColumn id="7302" name="Column7302"/>
    <tableColumn id="7303" name="Column7303"/>
    <tableColumn id="7304" name="Column7304"/>
    <tableColumn id="7305" name="Column7305"/>
    <tableColumn id="7306" name="Column7306"/>
    <tableColumn id="7307" name="Column7307"/>
    <tableColumn id="7308" name="Column7308"/>
    <tableColumn id="7309" name="Column7309"/>
    <tableColumn id="7310" name="Column7310"/>
    <tableColumn id="7311" name="Column7311"/>
    <tableColumn id="7312" name="Column7312"/>
    <tableColumn id="7313" name="Column7313"/>
    <tableColumn id="7314" name="Column7314"/>
    <tableColumn id="7315" name="Column7315"/>
    <tableColumn id="7316" name="Column7316"/>
    <tableColumn id="7317" name="Column7317"/>
    <tableColumn id="7318" name="Column7318"/>
    <tableColumn id="7319" name="Column7319"/>
    <tableColumn id="7320" name="Column7320"/>
    <tableColumn id="7321" name="Column7321"/>
    <tableColumn id="7322" name="Column7322"/>
    <tableColumn id="7323" name="Column7323"/>
    <tableColumn id="7324" name="Column7324"/>
    <tableColumn id="7325" name="Column7325"/>
    <tableColumn id="7326" name="Column7326"/>
    <tableColumn id="7327" name="Column7327"/>
    <tableColumn id="7328" name="Column7328"/>
    <tableColumn id="7329" name="Column7329"/>
    <tableColumn id="7330" name="Column7330"/>
    <tableColumn id="7331" name="Column7331"/>
    <tableColumn id="7332" name="Column7332"/>
    <tableColumn id="7333" name="Column7333"/>
    <tableColumn id="7334" name="Column7334"/>
    <tableColumn id="7335" name="Column7335"/>
    <tableColumn id="7336" name="Column7336"/>
    <tableColumn id="7337" name="Column7337"/>
    <tableColumn id="7338" name="Column7338"/>
    <tableColumn id="7339" name="Column7339"/>
    <tableColumn id="7340" name="Column7340"/>
    <tableColumn id="7341" name="Column7341"/>
    <tableColumn id="7342" name="Column7342"/>
    <tableColumn id="7343" name="Column7343"/>
    <tableColumn id="7344" name="Column7344"/>
    <tableColumn id="7345" name="Column7345"/>
    <tableColumn id="7346" name="Column7346"/>
    <tableColumn id="7347" name="Column7347"/>
    <tableColumn id="7348" name="Column7348"/>
    <tableColumn id="7349" name="Column7349"/>
    <tableColumn id="7350" name="Column7350"/>
    <tableColumn id="7351" name="Column7351"/>
    <tableColumn id="7352" name="Column7352"/>
    <tableColumn id="7353" name="Column7353"/>
    <tableColumn id="7354" name="Column7354"/>
    <tableColumn id="7355" name="Column7355"/>
    <tableColumn id="7356" name="Column7356"/>
    <tableColumn id="7357" name="Column7357"/>
    <tableColumn id="7358" name="Column7358"/>
    <tableColumn id="7359" name="Column7359"/>
    <tableColumn id="7360" name="Column7360"/>
    <tableColumn id="7361" name="Column7361"/>
    <tableColumn id="7362" name="Column7362"/>
    <tableColumn id="7363" name="Column7363"/>
    <tableColumn id="7364" name="Column7364"/>
    <tableColumn id="7365" name="Column7365"/>
    <tableColumn id="7366" name="Column7366"/>
    <tableColumn id="7367" name="Column7367"/>
    <tableColumn id="7368" name="Column7368"/>
    <tableColumn id="7369" name="Column7369"/>
    <tableColumn id="7370" name="Column7370"/>
    <tableColumn id="7371" name="Column7371"/>
    <tableColumn id="7372" name="Column7372"/>
    <tableColumn id="7373" name="Column7373"/>
    <tableColumn id="7374" name="Column7374"/>
    <tableColumn id="7375" name="Column7375"/>
    <tableColumn id="7376" name="Column7376"/>
    <tableColumn id="7377" name="Column7377"/>
    <tableColumn id="7378" name="Column7378"/>
    <tableColumn id="7379" name="Column7379"/>
    <tableColumn id="7380" name="Column7380"/>
    <tableColumn id="7381" name="Column7381"/>
    <tableColumn id="7382" name="Column7382"/>
    <tableColumn id="7383" name="Column7383"/>
    <tableColumn id="7384" name="Column7384"/>
    <tableColumn id="7385" name="Column7385"/>
    <tableColumn id="7386" name="Column7386"/>
    <tableColumn id="7387" name="Column7387"/>
    <tableColumn id="7388" name="Column7388"/>
    <tableColumn id="7389" name="Column7389"/>
    <tableColumn id="7390" name="Column7390"/>
    <tableColumn id="7391" name="Column7391"/>
    <tableColumn id="7392" name="Column7392"/>
    <tableColumn id="7393" name="Column7393"/>
    <tableColumn id="7394" name="Column7394"/>
    <tableColumn id="7395" name="Column7395"/>
    <tableColumn id="7396" name="Column7396"/>
    <tableColumn id="7397" name="Column7397"/>
    <tableColumn id="7398" name="Column7398"/>
    <tableColumn id="7399" name="Column7399"/>
    <tableColumn id="7400" name="Column7400"/>
    <tableColumn id="7401" name="Column7401"/>
    <tableColumn id="7402" name="Column7402"/>
    <tableColumn id="7403" name="Column7403"/>
    <tableColumn id="7404" name="Column7404"/>
    <tableColumn id="7405" name="Column7405"/>
    <tableColumn id="7406" name="Column7406"/>
    <tableColumn id="7407" name="Column7407"/>
    <tableColumn id="7408" name="Column7408"/>
    <tableColumn id="7409" name="Column7409"/>
    <tableColumn id="7410" name="Column7410"/>
    <tableColumn id="7411" name="Column7411"/>
    <tableColumn id="7412" name="Column7412"/>
    <tableColumn id="7413" name="Column7413"/>
    <tableColumn id="7414" name="Column7414"/>
    <tableColumn id="7415" name="Column7415"/>
    <tableColumn id="7416" name="Column7416"/>
    <tableColumn id="7417" name="Column7417"/>
    <tableColumn id="7418" name="Column7418"/>
    <tableColumn id="7419" name="Column7419"/>
    <tableColumn id="7420" name="Column7420"/>
    <tableColumn id="7421" name="Column7421"/>
    <tableColumn id="7422" name="Column7422"/>
    <tableColumn id="7423" name="Column7423"/>
    <tableColumn id="7424" name="Column7424"/>
    <tableColumn id="7425" name="Column7425"/>
    <tableColumn id="7426" name="Column7426"/>
    <tableColumn id="7427" name="Column7427"/>
    <tableColumn id="7428" name="Column7428"/>
    <tableColumn id="7429" name="Column7429"/>
    <tableColumn id="7430" name="Column7430"/>
    <tableColumn id="7431" name="Column7431"/>
    <tableColumn id="7432" name="Column7432"/>
    <tableColumn id="7433" name="Column7433"/>
    <tableColumn id="7434" name="Column7434"/>
    <tableColumn id="7435" name="Column7435"/>
    <tableColumn id="7436" name="Column7436"/>
    <tableColumn id="7437" name="Column7437"/>
    <tableColumn id="7438" name="Column7438"/>
    <tableColumn id="7439" name="Column7439"/>
    <tableColumn id="7440" name="Column7440"/>
    <tableColumn id="7441" name="Column7441"/>
    <tableColumn id="7442" name="Column7442"/>
    <tableColumn id="7443" name="Column7443"/>
    <tableColumn id="7444" name="Column7444"/>
    <tableColumn id="7445" name="Column7445"/>
    <tableColumn id="7446" name="Column7446"/>
    <tableColumn id="7447" name="Column7447"/>
    <tableColumn id="7448" name="Column7448"/>
    <tableColumn id="7449" name="Column7449"/>
    <tableColumn id="7450" name="Column7450"/>
    <tableColumn id="7451" name="Column7451"/>
    <tableColumn id="7452" name="Column7452"/>
    <tableColumn id="7453" name="Column7453"/>
    <tableColumn id="7454" name="Column7454"/>
    <tableColumn id="7455" name="Column7455"/>
    <tableColumn id="7456" name="Column7456"/>
    <tableColumn id="7457" name="Column7457"/>
    <tableColumn id="7458" name="Column7458"/>
    <tableColumn id="7459" name="Column7459"/>
    <tableColumn id="7460" name="Column7460"/>
    <tableColumn id="7461" name="Column7461"/>
    <tableColumn id="7462" name="Column7462"/>
    <tableColumn id="7463" name="Column7463"/>
    <tableColumn id="7464" name="Column7464"/>
    <tableColumn id="7465" name="Column7465"/>
    <tableColumn id="7466" name="Column7466"/>
    <tableColumn id="7467" name="Column7467"/>
    <tableColumn id="7468" name="Column7468"/>
    <tableColumn id="7469" name="Column7469"/>
    <tableColumn id="7470" name="Column7470"/>
    <tableColumn id="7471" name="Column7471"/>
    <tableColumn id="7472" name="Column7472"/>
    <tableColumn id="7473" name="Column7473"/>
    <tableColumn id="7474" name="Column7474"/>
    <tableColumn id="7475" name="Column7475"/>
    <tableColumn id="7476" name="Column7476"/>
    <tableColumn id="7477" name="Column7477"/>
    <tableColumn id="7478" name="Column7478"/>
    <tableColumn id="7479" name="Column7479"/>
    <tableColumn id="7480" name="Column7480"/>
    <tableColumn id="7481" name="Column7481"/>
    <tableColumn id="7482" name="Column7482"/>
    <tableColumn id="7483" name="Column7483"/>
    <tableColumn id="7484" name="Column7484"/>
    <tableColumn id="7485" name="Column7485"/>
    <tableColumn id="7486" name="Column7486"/>
    <tableColumn id="7487" name="Column7487"/>
    <tableColumn id="7488" name="Column7488"/>
    <tableColumn id="7489" name="Column7489"/>
    <tableColumn id="7490" name="Column7490"/>
    <tableColumn id="7491" name="Column7491"/>
    <tableColumn id="7492" name="Column7492"/>
    <tableColumn id="7493" name="Column7493"/>
    <tableColumn id="7494" name="Column7494"/>
    <tableColumn id="7495" name="Column7495"/>
    <tableColumn id="7496" name="Column7496"/>
    <tableColumn id="7497" name="Column7497"/>
    <tableColumn id="7498" name="Column7498"/>
    <tableColumn id="7499" name="Column7499"/>
    <tableColumn id="7500" name="Column7500"/>
    <tableColumn id="7501" name="Column7501"/>
    <tableColumn id="7502" name="Column7502"/>
    <tableColumn id="7503" name="Column7503"/>
    <tableColumn id="7504" name="Column7504"/>
    <tableColumn id="7505" name="Column7505"/>
    <tableColumn id="7506" name="Column7506"/>
    <tableColumn id="7507" name="Column7507"/>
    <tableColumn id="7508" name="Column7508"/>
    <tableColumn id="7509" name="Column7509"/>
    <tableColumn id="7510" name="Column7510"/>
    <tableColumn id="7511" name="Column7511"/>
    <tableColumn id="7512" name="Column7512"/>
    <tableColumn id="7513" name="Column7513"/>
    <tableColumn id="7514" name="Column7514"/>
    <tableColumn id="7515" name="Column7515"/>
    <tableColumn id="7516" name="Column7516"/>
    <tableColumn id="7517" name="Column7517"/>
    <tableColumn id="7518" name="Column7518"/>
    <tableColumn id="7519" name="Column7519"/>
    <tableColumn id="7520" name="Column7520"/>
    <tableColumn id="7521" name="Column7521"/>
    <tableColumn id="7522" name="Column7522"/>
    <tableColumn id="7523" name="Column7523"/>
    <tableColumn id="7524" name="Column7524"/>
    <tableColumn id="7525" name="Column7525"/>
    <tableColumn id="7526" name="Column7526"/>
    <tableColumn id="7527" name="Column7527"/>
    <tableColumn id="7528" name="Column7528"/>
    <tableColumn id="7529" name="Column7529"/>
    <tableColumn id="7530" name="Column7530"/>
    <tableColumn id="7531" name="Column7531"/>
    <tableColumn id="7532" name="Column7532"/>
    <tableColumn id="7533" name="Column7533"/>
    <tableColumn id="7534" name="Column7534"/>
    <tableColumn id="7535" name="Column7535"/>
    <tableColumn id="7536" name="Column7536"/>
    <tableColumn id="7537" name="Column7537"/>
    <tableColumn id="7538" name="Column7538"/>
    <tableColumn id="7539" name="Column7539"/>
    <tableColumn id="7540" name="Column7540"/>
    <tableColumn id="7541" name="Column7541"/>
    <tableColumn id="7542" name="Column7542"/>
    <tableColumn id="7543" name="Column7543"/>
    <tableColumn id="7544" name="Column7544"/>
    <tableColumn id="7545" name="Column7545"/>
    <tableColumn id="7546" name="Column7546"/>
    <tableColumn id="7547" name="Column7547"/>
    <tableColumn id="7548" name="Column7548"/>
    <tableColumn id="7549" name="Column7549"/>
    <tableColumn id="7550" name="Column7550"/>
    <tableColumn id="7551" name="Column7551"/>
    <tableColumn id="7552" name="Column7552"/>
    <tableColumn id="7553" name="Column7553"/>
    <tableColumn id="7554" name="Column7554"/>
    <tableColumn id="7555" name="Column7555"/>
    <tableColumn id="7556" name="Column7556"/>
    <tableColumn id="7557" name="Column7557"/>
    <tableColumn id="7558" name="Column7558"/>
    <tableColumn id="7559" name="Column7559"/>
    <tableColumn id="7560" name="Column7560"/>
    <tableColumn id="7561" name="Column7561"/>
    <tableColumn id="7562" name="Column7562"/>
    <tableColumn id="7563" name="Column7563"/>
    <tableColumn id="7564" name="Column7564"/>
    <tableColumn id="7565" name="Column7565"/>
    <tableColumn id="7566" name="Column7566"/>
    <tableColumn id="7567" name="Column7567"/>
    <tableColumn id="7568" name="Column7568"/>
    <tableColumn id="7569" name="Column7569"/>
    <tableColumn id="7570" name="Column7570"/>
    <tableColumn id="7571" name="Column7571"/>
    <tableColumn id="7572" name="Column7572"/>
    <tableColumn id="7573" name="Column7573"/>
    <tableColumn id="7574" name="Column7574"/>
    <tableColumn id="7575" name="Column7575"/>
    <tableColumn id="7576" name="Column7576"/>
    <tableColumn id="7577" name="Column7577"/>
    <tableColumn id="7578" name="Column7578"/>
    <tableColumn id="7579" name="Column7579"/>
    <tableColumn id="7580" name="Column7580"/>
    <tableColumn id="7581" name="Column7581"/>
    <tableColumn id="7582" name="Column7582"/>
    <tableColumn id="7583" name="Column7583"/>
    <tableColumn id="7584" name="Column7584"/>
    <tableColumn id="7585" name="Column7585"/>
    <tableColumn id="7586" name="Column7586"/>
    <tableColumn id="7587" name="Column7587"/>
    <tableColumn id="7588" name="Column7588"/>
    <tableColumn id="7589" name="Column7589"/>
    <tableColumn id="7590" name="Column7590"/>
    <tableColumn id="7591" name="Column7591"/>
    <tableColumn id="7592" name="Column7592"/>
    <tableColumn id="7593" name="Column7593"/>
    <tableColumn id="7594" name="Column7594"/>
    <tableColumn id="7595" name="Column7595"/>
    <tableColumn id="7596" name="Column7596"/>
    <tableColumn id="7597" name="Column7597"/>
    <tableColumn id="7598" name="Column7598"/>
    <tableColumn id="7599" name="Column7599"/>
    <tableColumn id="7600" name="Column7600"/>
    <tableColumn id="7601" name="Column7601"/>
    <tableColumn id="7602" name="Column7602"/>
    <tableColumn id="7603" name="Column7603"/>
    <tableColumn id="7604" name="Column7604"/>
    <tableColumn id="7605" name="Column7605"/>
    <tableColumn id="7606" name="Column7606"/>
    <tableColumn id="7607" name="Column7607"/>
    <tableColumn id="7608" name="Column7608"/>
    <tableColumn id="7609" name="Column7609"/>
    <tableColumn id="7610" name="Column7610"/>
    <tableColumn id="7611" name="Column7611"/>
    <tableColumn id="7612" name="Column7612"/>
    <tableColumn id="7613" name="Column7613"/>
    <tableColumn id="7614" name="Column7614"/>
    <tableColumn id="7615" name="Column7615"/>
    <tableColumn id="7616" name="Column7616"/>
    <tableColumn id="7617" name="Column7617"/>
    <tableColumn id="7618" name="Column7618"/>
    <tableColumn id="7619" name="Column7619"/>
    <tableColumn id="7620" name="Column7620"/>
    <tableColumn id="7621" name="Column7621"/>
    <tableColumn id="7622" name="Column7622"/>
    <tableColumn id="7623" name="Column7623"/>
    <tableColumn id="7624" name="Column7624"/>
    <tableColumn id="7625" name="Column7625"/>
    <tableColumn id="7626" name="Column7626"/>
    <tableColumn id="7627" name="Column7627"/>
    <tableColumn id="7628" name="Column7628"/>
    <tableColumn id="7629" name="Column7629"/>
    <tableColumn id="7630" name="Column7630"/>
    <tableColumn id="7631" name="Column7631"/>
    <tableColumn id="7632" name="Column7632"/>
    <tableColumn id="7633" name="Column7633"/>
    <tableColumn id="7634" name="Column7634"/>
    <tableColumn id="7635" name="Column7635"/>
    <tableColumn id="7636" name="Column7636"/>
    <tableColumn id="7637" name="Column7637"/>
    <tableColumn id="7638" name="Column7638"/>
    <tableColumn id="7639" name="Column7639"/>
    <tableColumn id="7640" name="Column7640"/>
    <tableColumn id="7641" name="Column7641"/>
    <tableColumn id="7642" name="Column7642"/>
    <tableColumn id="7643" name="Column7643"/>
    <tableColumn id="7644" name="Column7644"/>
    <tableColumn id="7645" name="Column7645"/>
    <tableColumn id="7646" name="Column7646"/>
    <tableColumn id="7647" name="Column7647"/>
    <tableColumn id="7648" name="Column7648"/>
    <tableColumn id="7649" name="Column7649"/>
    <tableColumn id="7650" name="Column7650"/>
    <tableColumn id="7651" name="Column7651"/>
    <tableColumn id="7652" name="Column7652"/>
    <tableColumn id="7653" name="Column7653"/>
    <tableColumn id="7654" name="Column7654"/>
    <tableColumn id="7655" name="Column7655"/>
    <tableColumn id="7656" name="Column7656"/>
    <tableColumn id="7657" name="Column7657"/>
    <tableColumn id="7658" name="Column7658"/>
    <tableColumn id="7659" name="Column7659"/>
    <tableColumn id="7660" name="Column7660"/>
    <tableColumn id="7661" name="Column7661"/>
    <tableColumn id="7662" name="Column7662"/>
    <tableColumn id="7663" name="Column7663"/>
    <tableColumn id="7664" name="Column7664"/>
    <tableColumn id="7665" name="Column7665"/>
    <tableColumn id="7666" name="Column7666"/>
    <tableColumn id="7667" name="Column7667"/>
    <tableColumn id="7668" name="Column7668"/>
    <tableColumn id="7669" name="Column7669"/>
    <tableColumn id="7670" name="Column7670"/>
    <tableColumn id="7671" name="Column7671"/>
    <tableColumn id="7672" name="Column7672"/>
    <tableColumn id="7673" name="Column7673"/>
    <tableColumn id="7674" name="Column7674"/>
    <tableColumn id="7675" name="Column7675"/>
    <tableColumn id="7676" name="Column7676"/>
    <tableColumn id="7677" name="Column7677"/>
    <tableColumn id="7678" name="Column7678"/>
    <tableColumn id="7679" name="Column7679"/>
    <tableColumn id="7680" name="Column7680"/>
    <tableColumn id="7681" name="Column7681"/>
    <tableColumn id="7682" name="Column7682"/>
    <tableColumn id="7683" name="Column7683"/>
    <tableColumn id="7684" name="Column7684"/>
    <tableColumn id="7685" name="Column7685"/>
    <tableColumn id="7686" name="Column7686"/>
    <tableColumn id="7687" name="Column7687"/>
    <tableColumn id="7688" name="Column7688"/>
    <tableColumn id="7689" name="Column7689"/>
    <tableColumn id="7690" name="Column7690"/>
    <tableColumn id="7691" name="Column7691"/>
    <tableColumn id="7692" name="Column7692"/>
    <tableColumn id="7693" name="Column7693"/>
    <tableColumn id="7694" name="Column7694"/>
    <tableColumn id="7695" name="Column7695"/>
    <tableColumn id="7696" name="Column7696"/>
    <tableColumn id="7697" name="Column7697"/>
    <tableColumn id="7698" name="Column7698"/>
    <tableColumn id="7699" name="Column7699"/>
    <tableColumn id="7700" name="Column7700"/>
    <tableColumn id="7701" name="Column7701"/>
    <tableColumn id="7702" name="Column7702"/>
    <tableColumn id="7703" name="Column7703"/>
    <tableColumn id="7704" name="Column7704"/>
    <tableColumn id="7705" name="Column7705"/>
    <tableColumn id="7706" name="Column7706"/>
    <tableColumn id="7707" name="Column7707"/>
    <tableColumn id="7708" name="Column7708"/>
    <tableColumn id="7709" name="Column7709"/>
    <tableColumn id="7710" name="Column7710"/>
    <tableColumn id="7711" name="Column7711"/>
    <tableColumn id="7712" name="Column7712"/>
    <tableColumn id="7713" name="Column7713"/>
    <tableColumn id="7714" name="Column7714"/>
    <tableColumn id="7715" name="Column7715"/>
    <tableColumn id="7716" name="Column7716"/>
    <tableColumn id="7717" name="Column7717"/>
    <tableColumn id="7718" name="Column7718"/>
    <tableColumn id="7719" name="Column7719"/>
    <tableColumn id="7720" name="Column7720"/>
    <tableColumn id="7721" name="Column7721"/>
    <tableColumn id="7722" name="Column7722"/>
    <tableColumn id="7723" name="Column7723"/>
    <tableColumn id="7724" name="Column7724"/>
    <tableColumn id="7725" name="Column7725"/>
    <tableColumn id="7726" name="Column7726"/>
    <tableColumn id="7727" name="Column7727"/>
    <tableColumn id="7728" name="Column7728"/>
    <tableColumn id="7729" name="Column7729"/>
    <tableColumn id="7730" name="Column7730"/>
    <tableColumn id="7731" name="Column7731"/>
    <tableColumn id="7732" name="Column7732"/>
    <tableColumn id="7733" name="Column7733"/>
    <tableColumn id="7734" name="Column7734"/>
    <tableColumn id="7735" name="Column7735"/>
    <tableColumn id="7736" name="Column7736"/>
    <tableColumn id="7737" name="Column7737"/>
    <tableColumn id="7738" name="Column7738"/>
    <tableColumn id="7739" name="Column7739"/>
    <tableColumn id="7740" name="Column7740"/>
    <tableColumn id="7741" name="Column7741"/>
    <tableColumn id="7742" name="Column7742"/>
    <tableColumn id="7743" name="Column7743"/>
    <tableColumn id="7744" name="Column7744"/>
    <tableColumn id="7745" name="Column7745"/>
    <tableColumn id="7746" name="Column7746"/>
    <tableColumn id="7747" name="Column7747"/>
    <tableColumn id="7748" name="Column7748"/>
    <tableColumn id="7749" name="Column7749"/>
    <tableColumn id="7750" name="Column7750"/>
    <tableColumn id="7751" name="Column7751"/>
    <tableColumn id="7752" name="Column7752"/>
    <tableColumn id="7753" name="Column7753"/>
    <tableColumn id="7754" name="Column7754"/>
    <tableColumn id="7755" name="Column7755"/>
    <tableColumn id="7756" name="Column7756"/>
    <tableColumn id="7757" name="Column7757"/>
    <tableColumn id="7758" name="Column7758"/>
    <tableColumn id="7759" name="Column7759"/>
    <tableColumn id="7760" name="Column7760"/>
    <tableColumn id="7761" name="Column7761"/>
    <tableColumn id="7762" name="Column7762"/>
    <tableColumn id="7763" name="Column7763"/>
    <tableColumn id="7764" name="Column7764"/>
    <tableColumn id="7765" name="Column7765"/>
    <tableColumn id="7766" name="Column7766"/>
    <tableColumn id="7767" name="Column7767"/>
    <tableColumn id="7768" name="Column7768"/>
    <tableColumn id="7769" name="Column7769"/>
    <tableColumn id="7770" name="Column7770"/>
    <tableColumn id="7771" name="Column7771"/>
    <tableColumn id="7772" name="Column7772"/>
    <tableColumn id="7773" name="Column7773"/>
    <tableColumn id="7774" name="Column7774"/>
    <tableColumn id="7775" name="Column7775"/>
    <tableColumn id="7776" name="Column7776"/>
    <tableColumn id="7777" name="Column7777"/>
    <tableColumn id="7778" name="Column7778"/>
    <tableColumn id="7779" name="Column7779"/>
    <tableColumn id="7780" name="Column7780"/>
    <tableColumn id="7781" name="Column7781"/>
    <tableColumn id="7782" name="Column7782"/>
    <tableColumn id="7783" name="Column7783"/>
    <tableColumn id="7784" name="Column7784"/>
    <tableColumn id="7785" name="Column7785"/>
    <tableColumn id="7786" name="Column7786"/>
    <tableColumn id="7787" name="Column7787"/>
    <tableColumn id="7788" name="Column7788"/>
    <tableColumn id="7789" name="Column7789"/>
    <tableColumn id="7790" name="Column7790"/>
    <tableColumn id="7791" name="Column7791"/>
    <tableColumn id="7792" name="Column7792"/>
    <tableColumn id="7793" name="Column7793"/>
    <tableColumn id="7794" name="Column7794"/>
    <tableColumn id="7795" name="Column7795"/>
    <tableColumn id="7796" name="Column7796"/>
    <tableColumn id="7797" name="Column7797"/>
    <tableColumn id="7798" name="Column7798"/>
    <tableColumn id="7799" name="Column7799"/>
    <tableColumn id="7800" name="Column7800"/>
    <tableColumn id="7801" name="Column7801"/>
    <tableColumn id="7802" name="Column7802"/>
    <tableColumn id="7803" name="Column7803"/>
    <tableColumn id="7804" name="Column7804"/>
    <tableColumn id="7805" name="Column7805"/>
    <tableColumn id="7806" name="Column7806"/>
    <tableColumn id="7807" name="Column7807"/>
    <tableColumn id="7808" name="Column7808"/>
    <tableColumn id="7809" name="Column7809"/>
    <tableColumn id="7810" name="Column7810"/>
    <tableColumn id="7811" name="Column7811"/>
    <tableColumn id="7812" name="Column7812"/>
    <tableColumn id="7813" name="Column7813"/>
    <tableColumn id="7814" name="Column7814"/>
    <tableColumn id="7815" name="Column7815"/>
    <tableColumn id="7816" name="Column7816"/>
    <tableColumn id="7817" name="Column7817"/>
    <tableColumn id="7818" name="Column7818"/>
    <tableColumn id="7819" name="Column7819"/>
    <tableColumn id="7820" name="Column7820"/>
    <tableColumn id="7821" name="Column7821"/>
    <tableColumn id="7822" name="Column7822"/>
    <tableColumn id="7823" name="Column7823"/>
    <tableColumn id="7824" name="Column7824"/>
    <tableColumn id="7825" name="Column7825"/>
    <tableColumn id="7826" name="Column7826"/>
    <tableColumn id="7827" name="Column7827"/>
    <tableColumn id="7828" name="Column7828"/>
    <tableColumn id="7829" name="Column7829"/>
    <tableColumn id="7830" name="Column7830"/>
    <tableColumn id="7831" name="Column7831"/>
    <tableColumn id="7832" name="Column7832"/>
    <tableColumn id="7833" name="Column7833"/>
    <tableColumn id="7834" name="Column7834"/>
    <tableColumn id="7835" name="Column7835"/>
    <tableColumn id="7836" name="Column7836"/>
    <tableColumn id="7837" name="Column7837"/>
    <tableColumn id="7838" name="Column7838"/>
    <tableColumn id="7839" name="Column7839"/>
    <tableColumn id="7840" name="Column7840"/>
    <tableColumn id="7841" name="Column7841"/>
    <tableColumn id="7842" name="Column7842"/>
    <tableColumn id="7843" name="Column7843"/>
    <tableColumn id="7844" name="Column7844"/>
    <tableColumn id="7845" name="Column7845"/>
    <tableColumn id="7846" name="Column7846"/>
    <tableColumn id="7847" name="Column7847"/>
    <tableColumn id="7848" name="Column7848"/>
    <tableColumn id="7849" name="Column7849"/>
    <tableColumn id="7850" name="Column7850"/>
    <tableColumn id="7851" name="Column7851"/>
    <tableColumn id="7852" name="Column7852"/>
    <tableColumn id="7853" name="Column7853"/>
    <tableColumn id="7854" name="Column7854"/>
    <tableColumn id="7855" name="Column7855"/>
    <tableColumn id="7856" name="Column7856"/>
    <tableColumn id="7857" name="Column7857"/>
    <tableColumn id="7858" name="Column7858"/>
    <tableColumn id="7859" name="Column7859"/>
    <tableColumn id="7860" name="Column7860"/>
    <tableColumn id="7861" name="Column7861"/>
    <tableColumn id="7862" name="Column7862"/>
    <tableColumn id="7863" name="Column7863"/>
    <tableColumn id="7864" name="Column7864"/>
    <tableColumn id="7865" name="Column7865"/>
    <tableColumn id="7866" name="Column7866"/>
    <tableColumn id="7867" name="Column7867"/>
    <tableColumn id="7868" name="Column7868"/>
    <tableColumn id="7869" name="Column7869"/>
    <tableColumn id="7870" name="Column7870"/>
    <tableColumn id="7871" name="Column7871"/>
    <tableColumn id="7872" name="Column7872"/>
    <tableColumn id="7873" name="Column7873"/>
    <tableColumn id="7874" name="Column7874"/>
    <tableColumn id="7875" name="Column7875"/>
    <tableColumn id="7876" name="Column7876"/>
    <tableColumn id="7877" name="Column7877"/>
    <tableColumn id="7878" name="Column7878"/>
    <tableColumn id="7879" name="Column7879"/>
    <tableColumn id="7880" name="Column7880"/>
    <tableColumn id="7881" name="Column7881"/>
    <tableColumn id="7882" name="Column7882"/>
    <tableColumn id="7883" name="Column7883"/>
    <tableColumn id="7884" name="Column7884"/>
    <tableColumn id="7885" name="Column7885"/>
    <tableColumn id="7886" name="Column7886"/>
    <tableColumn id="7887" name="Column7887"/>
    <tableColumn id="7888" name="Column7888"/>
    <tableColumn id="7889" name="Column7889"/>
    <tableColumn id="7890" name="Column7890"/>
    <tableColumn id="7891" name="Column7891"/>
    <tableColumn id="7892" name="Column7892"/>
    <tableColumn id="7893" name="Column7893"/>
    <tableColumn id="7894" name="Column7894"/>
    <tableColumn id="7895" name="Column7895"/>
    <tableColumn id="7896" name="Column7896"/>
    <tableColumn id="7897" name="Column7897"/>
    <tableColumn id="7898" name="Column7898"/>
    <tableColumn id="7899" name="Column7899"/>
    <tableColumn id="7900" name="Column7900"/>
    <tableColumn id="7901" name="Column7901"/>
    <tableColumn id="7902" name="Column7902"/>
    <tableColumn id="7903" name="Column7903"/>
    <tableColumn id="7904" name="Column7904"/>
    <tableColumn id="7905" name="Column7905"/>
    <tableColumn id="7906" name="Column7906"/>
    <tableColumn id="7907" name="Column7907"/>
    <tableColumn id="7908" name="Column7908"/>
    <tableColumn id="7909" name="Column7909"/>
    <tableColumn id="7910" name="Column7910"/>
    <tableColumn id="7911" name="Column7911"/>
    <tableColumn id="7912" name="Column7912"/>
    <tableColumn id="7913" name="Column7913"/>
    <tableColumn id="7914" name="Column7914"/>
    <tableColumn id="7915" name="Column7915"/>
    <tableColumn id="7916" name="Column7916"/>
    <tableColumn id="7917" name="Column7917"/>
    <tableColumn id="7918" name="Column7918"/>
    <tableColumn id="7919" name="Column7919"/>
    <tableColumn id="7920" name="Column7920"/>
    <tableColumn id="7921" name="Column7921"/>
    <tableColumn id="7922" name="Column7922"/>
    <tableColumn id="7923" name="Column7923"/>
    <tableColumn id="7924" name="Column7924"/>
    <tableColumn id="7925" name="Column7925"/>
    <tableColumn id="7926" name="Column7926"/>
    <tableColumn id="7927" name="Column7927"/>
    <tableColumn id="7928" name="Column7928"/>
    <tableColumn id="7929" name="Column7929"/>
    <tableColumn id="7930" name="Column7930"/>
    <tableColumn id="7931" name="Column7931"/>
    <tableColumn id="7932" name="Column7932"/>
    <tableColumn id="7933" name="Column7933"/>
    <tableColumn id="7934" name="Column7934"/>
    <tableColumn id="7935" name="Column7935"/>
    <tableColumn id="7936" name="Column7936"/>
    <tableColumn id="7937" name="Column7937"/>
    <tableColumn id="7938" name="Column7938"/>
    <tableColumn id="7939" name="Column7939"/>
    <tableColumn id="7940" name="Column7940"/>
    <tableColumn id="7941" name="Column7941"/>
    <tableColumn id="7942" name="Column7942"/>
    <tableColumn id="7943" name="Column7943"/>
    <tableColumn id="7944" name="Column7944"/>
    <tableColumn id="7945" name="Column7945"/>
    <tableColumn id="7946" name="Column7946"/>
    <tableColumn id="7947" name="Column7947"/>
    <tableColumn id="7948" name="Column7948"/>
    <tableColumn id="7949" name="Column7949"/>
    <tableColumn id="7950" name="Column7950"/>
    <tableColumn id="7951" name="Column7951"/>
    <tableColumn id="7952" name="Column7952"/>
    <tableColumn id="7953" name="Column7953"/>
    <tableColumn id="7954" name="Column7954"/>
    <tableColumn id="7955" name="Column7955"/>
    <tableColumn id="7956" name="Column7956"/>
    <tableColumn id="7957" name="Column7957"/>
    <tableColumn id="7958" name="Column7958"/>
    <tableColumn id="7959" name="Column7959"/>
    <tableColumn id="7960" name="Column7960"/>
    <tableColumn id="7961" name="Column7961"/>
    <tableColumn id="7962" name="Column7962"/>
    <tableColumn id="7963" name="Column7963"/>
    <tableColumn id="7964" name="Column7964"/>
    <tableColumn id="7965" name="Column7965"/>
    <tableColumn id="7966" name="Column7966"/>
    <tableColumn id="7967" name="Column7967"/>
    <tableColumn id="7968" name="Column7968"/>
    <tableColumn id="7969" name="Column7969"/>
    <tableColumn id="7970" name="Column7970"/>
    <tableColumn id="7971" name="Column7971"/>
    <tableColumn id="7972" name="Column7972"/>
    <tableColumn id="7973" name="Column7973"/>
    <tableColumn id="7974" name="Column7974"/>
    <tableColumn id="7975" name="Column7975"/>
    <tableColumn id="7976" name="Column7976"/>
    <tableColumn id="7977" name="Column7977"/>
    <tableColumn id="7978" name="Column7978"/>
    <tableColumn id="7979" name="Column7979"/>
    <tableColumn id="7980" name="Column7980"/>
    <tableColumn id="7981" name="Column7981"/>
    <tableColumn id="7982" name="Column7982"/>
    <tableColumn id="7983" name="Column7983"/>
    <tableColumn id="7984" name="Column7984"/>
    <tableColumn id="7985" name="Column7985"/>
    <tableColumn id="7986" name="Column7986"/>
    <tableColumn id="7987" name="Column7987"/>
    <tableColumn id="7988" name="Column7988"/>
    <tableColumn id="7989" name="Column7989"/>
    <tableColumn id="7990" name="Column7990"/>
    <tableColumn id="7991" name="Column7991"/>
    <tableColumn id="7992" name="Column7992"/>
    <tableColumn id="7993" name="Column7993"/>
    <tableColumn id="7994" name="Column7994"/>
    <tableColumn id="7995" name="Column7995"/>
    <tableColumn id="7996" name="Column7996"/>
    <tableColumn id="7997" name="Column7997"/>
    <tableColumn id="7998" name="Column7998"/>
    <tableColumn id="7999" name="Column7999"/>
    <tableColumn id="8000" name="Column8000"/>
    <tableColumn id="8001" name="Column8001"/>
    <tableColumn id="8002" name="Column8002"/>
    <tableColumn id="8003" name="Column8003"/>
    <tableColumn id="8004" name="Column8004"/>
    <tableColumn id="8005" name="Column8005"/>
    <tableColumn id="8006" name="Column8006"/>
    <tableColumn id="8007" name="Column8007"/>
    <tableColumn id="8008" name="Column8008"/>
    <tableColumn id="8009" name="Column8009"/>
    <tableColumn id="8010" name="Column8010"/>
    <tableColumn id="8011" name="Column8011"/>
    <tableColumn id="8012" name="Column8012"/>
    <tableColumn id="8013" name="Column8013"/>
    <tableColumn id="8014" name="Column8014"/>
    <tableColumn id="8015" name="Column8015"/>
    <tableColumn id="8016" name="Column8016"/>
    <tableColumn id="8017" name="Column8017"/>
    <tableColumn id="8018" name="Column8018"/>
    <tableColumn id="8019" name="Column8019"/>
    <tableColumn id="8020" name="Column8020"/>
    <tableColumn id="8021" name="Column8021"/>
    <tableColumn id="8022" name="Column8022"/>
    <tableColumn id="8023" name="Column8023"/>
    <tableColumn id="8024" name="Column8024"/>
    <tableColumn id="8025" name="Column8025"/>
    <tableColumn id="8026" name="Column8026"/>
    <tableColumn id="8027" name="Column8027"/>
    <tableColumn id="8028" name="Column8028"/>
    <tableColumn id="8029" name="Column8029"/>
    <tableColumn id="8030" name="Column8030"/>
    <tableColumn id="8031" name="Column8031"/>
    <tableColumn id="8032" name="Column8032"/>
    <tableColumn id="8033" name="Column8033"/>
    <tableColumn id="8034" name="Column8034"/>
    <tableColumn id="8035" name="Column8035"/>
    <tableColumn id="8036" name="Column8036"/>
    <tableColumn id="8037" name="Column8037"/>
    <tableColumn id="8038" name="Column8038"/>
    <tableColumn id="8039" name="Column8039"/>
    <tableColumn id="8040" name="Column8040"/>
    <tableColumn id="8041" name="Column8041"/>
    <tableColumn id="8042" name="Column8042"/>
    <tableColumn id="8043" name="Column8043"/>
    <tableColumn id="8044" name="Column8044"/>
    <tableColumn id="8045" name="Column8045"/>
    <tableColumn id="8046" name="Column8046"/>
    <tableColumn id="8047" name="Column8047"/>
    <tableColumn id="8048" name="Column8048"/>
    <tableColumn id="8049" name="Column8049"/>
    <tableColumn id="8050" name="Column8050"/>
    <tableColumn id="8051" name="Column8051"/>
    <tableColumn id="8052" name="Column8052"/>
    <tableColumn id="8053" name="Column8053"/>
    <tableColumn id="8054" name="Column8054"/>
    <tableColumn id="8055" name="Column8055"/>
    <tableColumn id="8056" name="Column8056"/>
    <tableColumn id="8057" name="Column8057"/>
    <tableColumn id="8058" name="Column8058"/>
    <tableColumn id="8059" name="Column8059"/>
    <tableColumn id="8060" name="Column8060"/>
    <tableColumn id="8061" name="Column8061"/>
    <tableColumn id="8062" name="Column8062"/>
    <tableColumn id="8063" name="Column8063"/>
    <tableColumn id="8064" name="Column8064"/>
    <tableColumn id="8065" name="Column8065"/>
    <tableColumn id="8066" name="Column8066"/>
    <tableColumn id="8067" name="Column8067"/>
    <tableColumn id="8068" name="Column8068"/>
    <tableColumn id="8069" name="Column8069"/>
    <tableColumn id="8070" name="Column8070"/>
    <tableColumn id="8071" name="Column8071"/>
    <tableColumn id="8072" name="Column8072"/>
    <tableColumn id="8073" name="Column8073"/>
    <tableColumn id="8074" name="Column8074"/>
    <tableColumn id="8075" name="Column8075"/>
    <tableColumn id="8076" name="Column8076"/>
    <tableColumn id="8077" name="Column8077"/>
    <tableColumn id="8078" name="Column8078"/>
    <tableColumn id="8079" name="Column8079"/>
    <tableColumn id="8080" name="Column8080"/>
    <tableColumn id="8081" name="Column8081"/>
    <tableColumn id="8082" name="Column8082"/>
    <tableColumn id="8083" name="Column8083"/>
    <tableColumn id="8084" name="Column8084"/>
    <tableColumn id="8085" name="Column8085"/>
    <tableColumn id="8086" name="Column8086"/>
    <tableColumn id="8087" name="Column8087"/>
    <tableColumn id="8088" name="Column8088"/>
    <tableColumn id="8089" name="Column8089"/>
    <tableColumn id="8090" name="Column8090"/>
    <tableColumn id="8091" name="Column8091"/>
    <tableColumn id="8092" name="Column8092"/>
    <tableColumn id="8093" name="Column8093"/>
    <tableColumn id="8094" name="Column8094"/>
    <tableColumn id="8095" name="Column8095"/>
    <tableColumn id="8096" name="Column8096"/>
    <tableColumn id="8097" name="Column8097"/>
    <tableColumn id="8098" name="Column8098"/>
    <tableColumn id="8099" name="Column8099"/>
    <tableColumn id="8100" name="Column8100"/>
    <tableColumn id="8101" name="Column8101"/>
    <tableColumn id="8102" name="Column8102"/>
    <tableColumn id="8103" name="Column8103"/>
    <tableColumn id="8104" name="Column8104"/>
    <tableColumn id="8105" name="Column8105"/>
    <tableColumn id="8106" name="Column8106"/>
    <tableColumn id="8107" name="Column8107"/>
    <tableColumn id="8108" name="Column8108"/>
    <tableColumn id="8109" name="Column8109"/>
    <tableColumn id="8110" name="Column8110"/>
    <tableColumn id="8111" name="Column8111"/>
    <tableColumn id="8112" name="Column8112"/>
    <tableColumn id="8113" name="Column8113"/>
    <tableColumn id="8114" name="Column8114"/>
    <tableColumn id="8115" name="Column8115"/>
    <tableColumn id="8116" name="Column8116"/>
    <tableColumn id="8117" name="Column8117"/>
    <tableColumn id="8118" name="Column8118"/>
    <tableColumn id="8119" name="Column8119"/>
    <tableColumn id="8120" name="Column8120"/>
    <tableColumn id="8121" name="Column8121"/>
    <tableColumn id="8122" name="Column8122"/>
    <tableColumn id="8123" name="Column8123"/>
    <tableColumn id="8124" name="Column8124"/>
    <tableColumn id="8125" name="Column8125"/>
    <tableColumn id="8126" name="Column8126"/>
    <tableColumn id="8127" name="Column8127"/>
    <tableColumn id="8128" name="Column8128"/>
    <tableColumn id="8129" name="Column8129"/>
    <tableColumn id="8130" name="Column8130"/>
    <tableColumn id="8131" name="Column8131"/>
    <tableColumn id="8132" name="Column8132"/>
    <tableColumn id="8133" name="Column8133"/>
    <tableColumn id="8134" name="Column8134"/>
    <tableColumn id="8135" name="Column8135"/>
    <tableColumn id="8136" name="Column8136"/>
    <tableColumn id="8137" name="Column8137"/>
    <tableColumn id="8138" name="Column8138"/>
    <tableColumn id="8139" name="Column8139"/>
    <tableColumn id="8140" name="Column8140"/>
    <tableColumn id="8141" name="Column8141"/>
    <tableColumn id="8142" name="Column8142"/>
    <tableColumn id="8143" name="Column8143"/>
    <tableColumn id="8144" name="Column8144"/>
    <tableColumn id="8145" name="Column8145"/>
    <tableColumn id="8146" name="Column8146"/>
    <tableColumn id="8147" name="Column8147"/>
    <tableColumn id="8148" name="Column8148"/>
    <tableColumn id="8149" name="Column8149"/>
    <tableColumn id="8150" name="Column8150"/>
    <tableColumn id="8151" name="Column8151"/>
    <tableColumn id="8152" name="Column8152"/>
    <tableColumn id="8153" name="Column8153"/>
    <tableColumn id="8154" name="Column8154"/>
    <tableColumn id="8155" name="Column8155"/>
    <tableColumn id="8156" name="Column8156"/>
    <tableColumn id="8157" name="Column8157"/>
    <tableColumn id="8158" name="Column8158"/>
    <tableColumn id="8159" name="Column8159"/>
    <tableColumn id="8160" name="Column8160"/>
    <tableColumn id="8161" name="Column8161"/>
    <tableColumn id="8162" name="Column8162"/>
    <tableColumn id="8163" name="Column8163"/>
    <tableColumn id="8164" name="Column8164"/>
    <tableColumn id="8165" name="Column8165"/>
    <tableColumn id="8166" name="Column8166"/>
    <tableColumn id="8167" name="Column8167"/>
    <tableColumn id="8168" name="Column8168"/>
    <tableColumn id="8169" name="Column8169"/>
    <tableColumn id="8170" name="Column8170"/>
    <tableColumn id="8171" name="Column8171"/>
    <tableColumn id="8172" name="Column8172"/>
    <tableColumn id="8173" name="Column8173"/>
    <tableColumn id="8174" name="Column8174"/>
    <tableColumn id="8175" name="Column8175"/>
    <tableColumn id="8176" name="Column8176"/>
    <tableColumn id="8177" name="Column8177"/>
    <tableColumn id="8178" name="Column8178"/>
    <tableColumn id="8179" name="Column8179"/>
    <tableColumn id="8180" name="Column8180"/>
    <tableColumn id="8181" name="Column8181"/>
    <tableColumn id="8182" name="Column8182"/>
    <tableColumn id="8183" name="Column8183"/>
    <tableColumn id="8184" name="Column8184"/>
    <tableColumn id="8185" name="Column8185"/>
    <tableColumn id="8186" name="Column8186"/>
    <tableColumn id="8187" name="Column8187"/>
    <tableColumn id="8188" name="Column8188"/>
    <tableColumn id="8189" name="Column8189"/>
    <tableColumn id="8190" name="Column8190"/>
    <tableColumn id="8191" name="Column8191"/>
    <tableColumn id="8192" name="Column8192"/>
    <tableColumn id="8193" name="Column8193"/>
    <tableColumn id="8194" name="Column8194"/>
    <tableColumn id="8195" name="Column8195"/>
    <tableColumn id="8196" name="Column8196"/>
    <tableColumn id="8197" name="Column8197"/>
    <tableColumn id="8198" name="Column8198"/>
    <tableColumn id="8199" name="Column8199"/>
    <tableColumn id="8200" name="Column8200"/>
    <tableColumn id="8201" name="Column8201"/>
    <tableColumn id="8202" name="Column8202"/>
    <tableColumn id="8203" name="Column8203"/>
    <tableColumn id="8204" name="Column8204"/>
    <tableColumn id="8205" name="Column8205"/>
    <tableColumn id="8206" name="Column8206"/>
    <tableColumn id="8207" name="Column8207"/>
    <tableColumn id="8208" name="Column8208"/>
    <tableColumn id="8209" name="Column8209"/>
    <tableColumn id="8210" name="Column8210"/>
    <tableColumn id="8211" name="Column8211"/>
    <tableColumn id="8212" name="Column8212"/>
    <tableColumn id="8213" name="Column8213"/>
    <tableColumn id="8214" name="Column8214"/>
    <tableColumn id="8215" name="Column8215"/>
    <tableColumn id="8216" name="Column8216"/>
    <tableColumn id="8217" name="Column8217"/>
    <tableColumn id="8218" name="Column8218"/>
    <tableColumn id="8219" name="Column8219"/>
    <tableColumn id="8220" name="Column8220"/>
    <tableColumn id="8221" name="Column8221"/>
    <tableColumn id="8222" name="Column8222"/>
    <tableColumn id="8223" name="Column8223"/>
    <tableColumn id="8224" name="Column8224"/>
    <tableColumn id="8225" name="Column8225"/>
    <tableColumn id="8226" name="Column8226"/>
    <tableColumn id="8227" name="Column8227"/>
    <tableColumn id="8228" name="Column8228"/>
    <tableColumn id="8229" name="Column8229"/>
    <tableColumn id="8230" name="Column8230"/>
    <tableColumn id="8231" name="Column8231"/>
    <tableColumn id="8232" name="Column8232"/>
    <tableColumn id="8233" name="Column8233"/>
    <tableColumn id="8234" name="Column8234"/>
    <tableColumn id="8235" name="Column8235"/>
    <tableColumn id="8236" name="Column8236"/>
    <tableColumn id="8237" name="Column8237"/>
    <tableColumn id="8238" name="Column8238"/>
    <tableColumn id="8239" name="Column8239"/>
    <tableColumn id="8240" name="Column8240"/>
    <tableColumn id="8241" name="Column8241"/>
    <tableColumn id="8242" name="Column8242"/>
    <tableColumn id="8243" name="Column8243"/>
    <tableColumn id="8244" name="Column8244"/>
    <tableColumn id="8245" name="Column8245"/>
    <tableColumn id="8246" name="Column8246"/>
    <tableColumn id="8247" name="Column8247"/>
    <tableColumn id="8248" name="Column8248"/>
    <tableColumn id="8249" name="Column8249"/>
    <tableColumn id="8250" name="Column8250"/>
    <tableColumn id="8251" name="Column8251"/>
    <tableColumn id="8252" name="Column8252"/>
    <tableColumn id="8253" name="Column8253"/>
    <tableColumn id="8254" name="Column8254"/>
    <tableColumn id="8255" name="Column8255"/>
    <tableColumn id="8256" name="Column8256"/>
    <tableColumn id="8257" name="Column8257"/>
    <tableColumn id="8258" name="Column8258"/>
    <tableColumn id="8259" name="Column8259"/>
    <tableColumn id="8260" name="Column8260"/>
    <tableColumn id="8261" name="Column8261"/>
    <tableColumn id="8262" name="Column8262"/>
    <tableColumn id="8263" name="Column8263"/>
    <tableColumn id="8264" name="Column8264"/>
    <tableColumn id="8265" name="Column8265"/>
    <tableColumn id="8266" name="Column8266"/>
    <tableColumn id="8267" name="Column8267"/>
    <tableColumn id="8268" name="Column8268"/>
    <tableColumn id="8269" name="Column8269"/>
    <tableColumn id="8270" name="Column8270"/>
    <tableColumn id="8271" name="Column8271"/>
    <tableColumn id="8272" name="Column8272"/>
    <tableColumn id="8273" name="Column8273"/>
    <tableColumn id="8274" name="Column8274"/>
    <tableColumn id="8275" name="Column8275"/>
    <tableColumn id="8276" name="Column8276"/>
    <tableColumn id="8277" name="Column8277"/>
    <tableColumn id="8278" name="Column8278"/>
    <tableColumn id="8279" name="Column8279"/>
    <tableColumn id="8280" name="Column8280"/>
    <tableColumn id="8281" name="Column8281"/>
    <tableColumn id="8282" name="Column8282"/>
    <tableColumn id="8283" name="Column8283"/>
    <tableColumn id="8284" name="Column8284"/>
    <tableColumn id="8285" name="Column8285"/>
    <tableColumn id="8286" name="Column8286"/>
    <tableColumn id="8287" name="Column8287"/>
    <tableColumn id="8288" name="Column8288"/>
    <tableColumn id="8289" name="Column8289"/>
    <tableColumn id="8290" name="Column8290"/>
    <tableColumn id="8291" name="Column8291"/>
    <tableColumn id="8292" name="Column8292"/>
    <tableColumn id="8293" name="Column8293"/>
    <tableColumn id="8294" name="Column8294"/>
    <tableColumn id="8295" name="Column8295"/>
    <tableColumn id="8296" name="Column8296"/>
    <tableColumn id="8297" name="Column8297"/>
    <tableColumn id="8298" name="Column8298"/>
    <tableColumn id="8299" name="Column8299"/>
    <tableColumn id="8300" name="Column8300"/>
    <tableColumn id="8301" name="Column8301"/>
    <tableColumn id="8302" name="Column8302"/>
    <tableColumn id="8303" name="Column8303"/>
    <tableColumn id="8304" name="Column8304"/>
    <tableColumn id="8305" name="Column8305"/>
    <tableColumn id="8306" name="Column8306"/>
    <tableColumn id="8307" name="Column8307"/>
    <tableColumn id="8308" name="Column8308"/>
    <tableColumn id="8309" name="Column8309"/>
    <tableColumn id="8310" name="Column8310"/>
    <tableColumn id="8311" name="Column8311"/>
    <tableColumn id="8312" name="Column8312"/>
    <tableColumn id="8313" name="Column8313"/>
    <tableColumn id="8314" name="Column8314"/>
    <tableColumn id="8315" name="Column8315"/>
    <tableColumn id="8316" name="Column8316"/>
    <tableColumn id="8317" name="Column8317"/>
    <tableColumn id="8318" name="Column8318"/>
    <tableColumn id="8319" name="Column8319"/>
    <tableColumn id="8320" name="Column8320"/>
    <tableColumn id="8321" name="Column8321"/>
    <tableColumn id="8322" name="Column8322"/>
    <tableColumn id="8323" name="Column8323"/>
    <tableColumn id="8324" name="Column8324"/>
    <tableColumn id="8325" name="Column8325"/>
    <tableColumn id="8326" name="Column8326"/>
    <tableColumn id="8327" name="Column8327"/>
    <tableColumn id="8328" name="Column8328"/>
    <tableColumn id="8329" name="Column8329"/>
    <tableColumn id="8330" name="Column8330"/>
    <tableColumn id="8331" name="Column8331"/>
    <tableColumn id="8332" name="Column8332"/>
    <tableColumn id="8333" name="Column8333"/>
    <tableColumn id="8334" name="Column8334"/>
    <tableColumn id="8335" name="Column8335"/>
    <tableColumn id="8336" name="Column8336"/>
    <tableColumn id="8337" name="Column8337"/>
    <tableColumn id="8338" name="Column8338"/>
    <tableColumn id="8339" name="Column8339"/>
    <tableColumn id="8340" name="Column8340"/>
    <tableColumn id="8341" name="Column8341"/>
    <tableColumn id="8342" name="Column8342"/>
    <tableColumn id="8343" name="Column8343"/>
    <tableColumn id="8344" name="Column8344"/>
    <tableColumn id="8345" name="Column8345"/>
    <tableColumn id="8346" name="Column8346"/>
    <tableColumn id="8347" name="Column8347"/>
    <tableColumn id="8348" name="Column8348"/>
    <tableColumn id="8349" name="Column8349"/>
    <tableColumn id="8350" name="Column8350"/>
    <tableColumn id="8351" name="Column8351"/>
    <tableColumn id="8352" name="Column8352"/>
    <tableColumn id="8353" name="Column8353"/>
    <tableColumn id="8354" name="Column8354"/>
    <tableColumn id="8355" name="Column8355"/>
    <tableColumn id="8356" name="Column8356"/>
    <tableColumn id="8357" name="Column8357"/>
    <tableColumn id="8358" name="Column8358"/>
    <tableColumn id="8359" name="Column8359"/>
    <tableColumn id="8360" name="Column8360"/>
    <tableColumn id="8361" name="Column8361"/>
    <tableColumn id="8362" name="Column8362"/>
    <tableColumn id="8363" name="Column8363"/>
    <tableColumn id="8364" name="Column8364"/>
    <tableColumn id="8365" name="Column8365"/>
    <tableColumn id="8366" name="Column8366"/>
    <tableColumn id="8367" name="Column8367"/>
    <tableColumn id="8368" name="Column8368"/>
    <tableColumn id="8369" name="Column8369"/>
    <tableColumn id="8370" name="Column8370"/>
    <tableColumn id="8371" name="Column8371"/>
    <tableColumn id="8372" name="Column8372"/>
    <tableColumn id="8373" name="Column8373"/>
    <tableColumn id="8374" name="Column8374"/>
    <tableColumn id="8375" name="Column8375"/>
    <tableColumn id="8376" name="Column8376"/>
    <tableColumn id="8377" name="Column8377"/>
    <tableColumn id="8378" name="Column8378"/>
    <tableColumn id="8379" name="Column8379"/>
    <tableColumn id="8380" name="Column8380"/>
    <tableColumn id="8381" name="Column8381"/>
    <tableColumn id="8382" name="Column8382"/>
    <tableColumn id="8383" name="Column8383"/>
    <tableColumn id="8384" name="Column8384"/>
    <tableColumn id="8385" name="Column8385"/>
    <tableColumn id="8386" name="Column8386"/>
    <tableColumn id="8387" name="Column8387"/>
    <tableColumn id="8388" name="Column8388"/>
    <tableColumn id="8389" name="Column8389"/>
    <tableColumn id="8390" name="Column8390"/>
    <tableColumn id="8391" name="Column8391"/>
    <tableColumn id="8392" name="Column8392"/>
    <tableColumn id="8393" name="Column8393"/>
    <tableColumn id="8394" name="Column8394"/>
    <tableColumn id="8395" name="Column8395"/>
    <tableColumn id="8396" name="Column8396"/>
    <tableColumn id="8397" name="Column8397"/>
    <tableColumn id="8398" name="Column8398"/>
    <tableColumn id="8399" name="Column8399"/>
    <tableColumn id="8400" name="Column8400"/>
    <tableColumn id="8401" name="Column8401"/>
    <tableColumn id="8402" name="Column8402"/>
    <tableColumn id="8403" name="Column8403"/>
    <tableColumn id="8404" name="Column8404"/>
    <tableColumn id="8405" name="Column8405"/>
    <tableColumn id="8406" name="Column8406"/>
    <tableColumn id="8407" name="Column8407"/>
    <tableColumn id="8408" name="Column8408"/>
    <tableColumn id="8409" name="Column8409"/>
    <tableColumn id="8410" name="Column8410"/>
    <tableColumn id="8411" name="Column8411"/>
    <tableColumn id="8412" name="Column8412"/>
    <tableColumn id="8413" name="Column8413"/>
    <tableColumn id="8414" name="Column8414"/>
    <tableColumn id="8415" name="Column8415"/>
    <tableColumn id="8416" name="Column8416"/>
    <tableColumn id="8417" name="Column8417"/>
    <tableColumn id="8418" name="Column8418"/>
    <tableColumn id="8419" name="Column8419"/>
    <tableColumn id="8420" name="Column8420"/>
    <tableColumn id="8421" name="Column8421"/>
    <tableColumn id="8422" name="Column8422"/>
    <tableColumn id="8423" name="Column8423"/>
    <tableColumn id="8424" name="Column8424"/>
    <tableColumn id="8425" name="Column8425"/>
    <tableColumn id="8426" name="Column8426"/>
    <tableColumn id="8427" name="Column8427"/>
    <tableColumn id="8428" name="Column8428"/>
    <tableColumn id="8429" name="Column8429"/>
    <tableColumn id="8430" name="Column8430"/>
    <tableColumn id="8431" name="Column8431"/>
    <tableColumn id="8432" name="Column8432"/>
    <tableColumn id="8433" name="Column8433"/>
    <tableColumn id="8434" name="Column8434"/>
    <tableColumn id="8435" name="Column8435"/>
    <tableColumn id="8436" name="Column8436"/>
    <tableColumn id="8437" name="Column8437"/>
    <tableColumn id="8438" name="Column8438"/>
    <tableColumn id="8439" name="Column8439"/>
    <tableColumn id="8440" name="Column8440"/>
    <tableColumn id="8441" name="Column8441"/>
    <tableColumn id="8442" name="Column8442"/>
    <tableColumn id="8443" name="Column8443"/>
    <tableColumn id="8444" name="Column8444"/>
    <tableColumn id="8445" name="Column8445"/>
    <tableColumn id="8446" name="Column8446"/>
    <tableColumn id="8447" name="Column8447"/>
    <tableColumn id="8448" name="Column8448"/>
    <tableColumn id="8449" name="Column8449"/>
    <tableColumn id="8450" name="Column8450"/>
    <tableColumn id="8451" name="Column8451"/>
    <tableColumn id="8452" name="Column8452"/>
    <tableColumn id="8453" name="Column8453"/>
    <tableColumn id="8454" name="Column8454"/>
    <tableColumn id="8455" name="Column8455"/>
    <tableColumn id="8456" name="Column8456"/>
    <tableColumn id="8457" name="Column8457"/>
    <tableColumn id="8458" name="Column8458"/>
    <tableColumn id="8459" name="Column8459"/>
    <tableColumn id="8460" name="Column8460"/>
    <tableColumn id="8461" name="Column8461"/>
    <tableColumn id="8462" name="Column8462"/>
    <tableColumn id="8463" name="Column8463"/>
    <tableColumn id="8464" name="Column8464"/>
    <tableColumn id="8465" name="Column8465"/>
    <tableColumn id="8466" name="Column8466"/>
    <tableColumn id="8467" name="Column8467"/>
    <tableColumn id="8468" name="Column8468"/>
    <tableColumn id="8469" name="Column8469"/>
    <tableColumn id="8470" name="Column8470"/>
    <tableColumn id="8471" name="Column8471"/>
    <tableColumn id="8472" name="Column8472"/>
    <tableColumn id="8473" name="Column8473"/>
    <tableColumn id="8474" name="Column8474"/>
    <tableColumn id="8475" name="Column8475"/>
    <tableColumn id="8476" name="Column8476"/>
    <tableColumn id="8477" name="Column8477"/>
    <tableColumn id="8478" name="Column8478"/>
    <tableColumn id="8479" name="Column8479"/>
    <tableColumn id="8480" name="Column8480"/>
    <tableColumn id="8481" name="Column8481"/>
    <tableColumn id="8482" name="Column8482"/>
    <tableColumn id="8483" name="Column8483"/>
    <tableColumn id="8484" name="Column8484"/>
    <tableColumn id="8485" name="Column8485"/>
    <tableColumn id="8486" name="Column8486"/>
    <tableColumn id="8487" name="Column8487"/>
    <tableColumn id="8488" name="Column8488"/>
    <tableColumn id="8489" name="Column8489"/>
    <tableColumn id="8490" name="Column8490"/>
    <tableColumn id="8491" name="Column8491"/>
    <tableColumn id="8492" name="Column8492"/>
    <tableColumn id="8493" name="Column8493"/>
    <tableColumn id="8494" name="Column8494"/>
    <tableColumn id="8495" name="Column8495"/>
    <tableColumn id="8496" name="Column8496"/>
    <tableColumn id="8497" name="Column8497"/>
    <tableColumn id="8498" name="Column8498"/>
    <tableColumn id="8499" name="Column8499"/>
    <tableColumn id="8500" name="Column8500"/>
    <tableColumn id="8501" name="Column8501"/>
    <tableColumn id="8502" name="Column8502"/>
    <tableColumn id="8503" name="Column8503"/>
    <tableColumn id="8504" name="Column8504"/>
    <tableColumn id="8505" name="Column8505"/>
    <tableColumn id="8506" name="Column8506"/>
    <tableColumn id="8507" name="Column8507"/>
    <tableColumn id="8508" name="Column8508"/>
    <tableColumn id="8509" name="Column8509"/>
    <tableColumn id="8510" name="Column8510"/>
    <tableColumn id="8511" name="Column8511"/>
    <tableColumn id="8512" name="Column8512"/>
    <tableColumn id="8513" name="Column8513"/>
    <tableColumn id="8514" name="Column8514"/>
    <tableColumn id="8515" name="Column8515"/>
    <tableColumn id="8516" name="Column8516"/>
    <tableColumn id="8517" name="Column8517"/>
    <tableColumn id="8518" name="Column8518"/>
    <tableColumn id="8519" name="Column8519"/>
    <tableColumn id="8520" name="Column8520"/>
    <tableColumn id="8521" name="Column8521"/>
    <tableColumn id="8522" name="Column8522"/>
    <tableColumn id="8523" name="Column8523"/>
    <tableColumn id="8524" name="Column8524"/>
    <tableColumn id="8525" name="Column8525"/>
    <tableColumn id="8526" name="Column8526"/>
    <tableColumn id="8527" name="Column8527"/>
    <tableColumn id="8528" name="Column8528"/>
    <tableColumn id="8529" name="Column8529"/>
    <tableColumn id="8530" name="Column8530"/>
    <tableColumn id="8531" name="Column8531"/>
    <tableColumn id="8532" name="Column8532"/>
    <tableColumn id="8533" name="Column8533"/>
    <tableColumn id="8534" name="Column8534"/>
    <tableColumn id="8535" name="Column8535"/>
    <tableColumn id="8536" name="Column8536"/>
    <tableColumn id="8537" name="Column8537"/>
    <tableColumn id="8538" name="Column8538"/>
    <tableColumn id="8539" name="Column8539"/>
    <tableColumn id="8540" name="Column8540"/>
    <tableColumn id="8541" name="Column8541"/>
    <tableColumn id="8542" name="Column8542"/>
    <tableColumn id="8543" name="Column8543"/>
    <tableColumn id="8544" name="Column8544"/>
    <tableColumn id="8545" name="Column8545"/>
    <tableColumn id="8546" name="Column8546"/>
    <tableColumn id="8547" name="Column8547"/>
    <tableColumn id="8548" name="Column8548"/>
    <tableColumn id="8549" name="Column8549"/>
    <tableColumn id="8550" name="Column8550"/>
    <tableColumn id="8551" name="Column8551"/>
    <tableColumn id="8552" name="Column8552"/>
    <tableColumn id="8553" name="Column8553"/>
    <tableColumn id="8554" name="Column8554"/>
    <tableColumn id="8555" name="Column8555"/>
    <tableColumn id="8556" name="Column8556"/>
    <tableColumn id="8557" name="Column8557"/>
    <tableColumn id="8558" name="Column8558"/>
    <tableColumn id="8559" name="Column8559"/>
    <tableColumn id="8560" name="Column8560"/>
    <tableColumn id="8561" name="Column8561"/>
    <tableColumn id="8562" name="Column8562"/>
    <tableColumn id="8563" name="Column8563"/>
    <tableColumn id="8564" name="Column8564"/>
    <tableColumn id="8565" name="Column8565"/>
    <tableColumn id="8566" name="Column8566"/>
    <tableColumn id="8567" name="Column8567"/>
    <tableColumn id="8568" name="Column8568"/>
    <tableColumn id="8569" name="Column8569"/>
    <tableColumn id="8570" name="Column8570"/>
    <tableColumn id="8571" name="Column8571"/>
    <tableColumn id="8572" name="Column8572"/>
    <tableColumn id="8573" name="Column8573"/>
    <tableColumn id="8574" name="Column8574"/>
    <tableColumn id="8575" name="Column8575"/>
    <tableColumn id="8576" name="Column8576"/>
    <tableColumn id="8577" name="Column8577"/>
    <tableColumn id="8578" name="Column8578"/>
    <tableColumn id="8579" name="Column8579"/>
    <tableColumn id="8580" name="Column8580"/>
    <tableColumn id="8581" name="Column8581"/>
    <tableColumn id="8582" name="Column8582"/>
    <tableColumn id="8583" name="Column8583"/>
    <tableColumn id="8584" name="Column8584"/>
    <tableColumn id="8585" name="Column8585"/>
    <tableColumn id="8586" name="Column8586"/>
    <tableColumn id="8587" name="Column8587"/>
    <tableColumn id="8588" name="Column8588"/>
    <tableColumn id="8589" name="Column8589"/>
    <tableColumn id="8590" name="Column8590"/>
    <tableColumn id="8591" name="Column8591"/>
    <tableColumn id="8592" name="Column8592"/>
    <tableColumn id="8593" name="Column8593"/>
    <tableColumn id="8594" name="Column8594"/>
    <tableColumn id="8595" name="Column8595"/>
    <tableColumn id="8596" name="Column8596"/>
    <tableColumn id="8597" name="Column8597"/>
    <tableColumn id="8598" name="Column8598"/>
    <tableColumn id="8599" name="Column8599"/>
    <tableColumn id="8600" name="Column8600"/>
    <tableColumn id="8601" name="Column8601"/>
    <tableColumn id="8602" name="Column8602"/>
    <tableColumn id="8603" name="Column8603"/>
    <tableColumn id="8604" name="Column8604"/>
    <tableColumn id="8605" name="Column8605"/>
    <tableColumn id="8606" name="Column8606"/>
    <tableColumn id="8607" name="Column8607"/>
    <tableColumn id="8608" name="Column8608"/>
    <tableColumn id="8609" name="Column8609"/>
    <tableColumn id="8610" name="Column8610"/>
    <tableColumn id="8611" name="Column8611"/>
    <tableColumn id="8612" name="Column8612"/>
    <tableColumn id="8613" name="Column8613"/>
    <tableColumn id="8614" name="Column8614"/>
    <tableColumn id="8615" name="Column8615"/>
    <tableColumn id="8616" name="Column8616"/>
    <tableColumn id="8617" name="Column8617"/>
    <tableColumn id="8618" name="Column8618"/>
    <tableColumn id="8619" name="Column8619"/>
    <tableColumn id="8620" name="Column8620"/>
    <tableColumn id="8621" name="Column8621"/>
    <tableColumn id="8622" name="Column8622"/>
    <tableColumn id="8623" name="Column8623"/>
    <tableColumn id="8624" name="Column8624"/>
    <tableColumn id="8625" name="Column8625"/>
    <tableColumn id="8626" name="Column8626"/>
    <tableColumn id="8627" name="Column8627"/>
    <tableColumn id="8628" name="Column8628"/>
    <tableColumn id="8629" name="Column8629"/>
    <tableColumn id="8630" name="Column8630"/>
    <tableColumn id="8631" name="Column8631"/>
    <tableColumn id="8632" name="Column8632"/>
    <tableColumn id="8633" name="Column8633"/>
    <tableColumn id="8634" name="Column8634"/>
    <tableColumn id="8635" name="Column8635"/>
    <tableColumn id="8636" name="Column8636"/>
    <tableColumn id="8637" name="Column8637"/>
    <tableColumn id="8638" name="Column8638"/>
    <tableColumn id="8639" name="Column8639"/>
    <tableColumn id="8640" name="Column8640"/>
    <tableColumn id="8641" name="Column8641"/>
    <tableColumn id="8642" name="Column8642"/>
    <tableColumn id="8643" name="Column8643"/>
    <tableColumn id="8644" name="Column8644"/>
    <tableColumn id="8645" name="Column8645"/>
    <tableColumn id="8646" name="Column8646"/>
    <tableColumn id="8647" name="Column8647"/>
    <tableColumn id="8648" name="Column8648"/>
    <tableColumn id="8649" name="Column8649"/>
    <tableColumn id="8650" name="Column8650"/>
    <tableColumn id="8651" name="Column8651"/>
    <tableColumn id="8652" name="Column8652"/>
    <tableColumn id="8653" name="Column8653"/>
    <tableColumn id="8654" name="Column8654"/>
    <tableColumn id="8655" name="Column8655"/>
    <tableColumn id="8656" name="Column8656"/>
    <tableColumn id="8657" name="Column8657"/>
    <tableColumn id="8658" name="Column8658"/>
    <tableColumn id="8659" name="Column8659"/>
    <tableColumn id="8660" name="Column8660"/>
    <tableColumn id="8661" name="Column8661"/>
    <tableColumn id="8662" name="Column8662"/>
    <tableColumn id="8663" name="Column8663"/>
    <tableColumn id="8664" name="Column8664"/>
    <tableColumn id="8665" name="Column8665"/>
    <tableColumn id="8666" name="Column8666"/>
    <tableColumn id="8667" name="Column8667"/>
    <tableColumn id="8668" name="Column8668"/>
    <tableColumn id="8669" name="Column8669"/>
    <tableColumn id="8670" name="Column8670"/>
    <tableColumn id="8671" name="Column8671"/>
    <tableColumn id="8672" name="Column8672"/>
    <tableColumn id="8673" name="Column8673"/>
    <tableColumn id="8674" name="Column8674"/>
    <tableColumn id="8675" name="Column8675"/>
    <tableColumn id="8676" name="Column8676"/>
    <tableColumn id="8677" name="Column8677"/>
    <tableColumn id="8678" name="Column8678"/>
    <tableColumn id="8679" name="Column8679"/>
    <tableColumn id="8680" name="Column8680"/>
    <tableColumn id="8681" name="Column8681"/>
    <tableColumn id="8682" name="Column8682"/>
    <tableColumn id="8683" name="Column8683"/>
    <tableColumn id="8684" name="Column8684"/>
    <tableColumn id="8685" name="Column8685"/>
    <tableColumn id="8686" name="Column8686"/>
    <tableColumn id="8687" name="Column8687"/>
    <tableColumn id="8688" name="Column8688"/>
    <tableColumn id="8689" name="Column8689"/>
    <tableColumn id="8690" name="Column8690"/>
    <tableColumn id="8691" name="Column8691"/>
    <tableColumn id="8692" name="Column8692"/>
    <tableColumn id="8693" name="Column8693"/>
    <tableColumn id="8694" name="Column8694"/>
    <tableColumn id="8695" name="Column8695"/>
    <tableColumn id="8696" name="Column8696"/>
    <tableColumn id="8697" name="Column8697"/>
    <tableColumn id="8698" name="Column8698"/>
    <tableColumn id="8699" name="Column8699"/>
    <tableColumn id="8700" name="Column8700"/>
    <tableColumn id="8701" name="Column8701"/>
    <tableColumn id="8702" name="Column8702"/>
    <tableColumn id="8703" name="Column8703"/>
    <tableColumn id="8704" name="Column8704"/>
    <tableColumn id="8705" name="Column8705"/>
    <tableColumn id="8706" name="Column8706"/>
    <tableColumn id="8707" name="Column8707"/>
    <tableColumn id="8708" name="Column8708"/>
    <tableColumn id="8709" name="Column8709"/>
    <tableColumn id="8710" name="Column8710"/>
    <tableColumn id="8711" name="Column8711"/>
    <tableColumn id="8712" name="Column8712"/>
    <tableColumn id="8713" name="Column8713"/>
    <tableColumn id="8714" name="Column8714"/>
    <tableColumn id="8715" name="Column8715"/>
    <tableColumn id="8716" name="Column8716"/>
    <tableColumn id="8717" name="Column8717"/>
    <tableColumn id="8718" name="Column8718"/>
    <tableColumn id="8719" name="Column8719"/>
    <tableColumn id="8720" name="Column8720"/>
    <tableColumn id="8721" name="Column8721"/>
    <tableColumn id="8722" name="Column8722"/>
    <tableColumn id="8723" name="Column8723"/>
    <tableColumn id="8724" name="Column8724"/>
    <tableColumn id="8725" name="Column8725"/>
    <tableColumn id="8726" name="Column8726"/>
    <tableColumn id="8727" name="Column8727"/>
    <tableColumn id="8728" name="Column8728"/>
    <tableColumn id="8729" name="Column8729"/>
    <tableColumn id="8730" name="Column8730"/>
    <tableColumn id="8731" name="Column8731"/>
    <tableColumn id="8732" name="Column8732"/>
    <tableColumn id="8733" name="Column8733"/>
    <tableColumn id="8734" name="Column8734"/>
    <tableColumn id="8735" name="Column8735"/>
    <tableColumn id="8736" name="Column8736"/>
    <tableColumn id="8737" name="Column8737"/>
    <tableColumn id="8738" name="Column8738"/>
    <tableColumn id="8739" name="Column8739"/>
    <tableColumn id="8740" name="Column8740"/>
    <tableColumn id="8741" name="Column8741"/>
    <tableColumn id="8742" name="Column8742"/>
    <tableColumn id="8743" name="Column8743"/>
    <tableColumn id="8744" name="Column8744"/>
    <tableColumn id="8745" name="Column8745"/>
    <tableColumn id="8746" name="Column8746"/>
    <tableColumn id="8747" name="Column8747"/>
    <tableColumn id="8748" name="Column8748"/>
    <tableColumn id="8749" name="Column8749"/>
    <tableColumn id="8750" name="Column8750"/>
    <tableColumn id="8751" name="Column8751"/>
    <tableColumn id="8752" name="Column8752"/>
    <tableColumn id="8753" name="Column8753"/>
    <tableColumn id="8754" name="Column8754"/>
    <tableColumn id="8755" name="Column8755"/>
    <tableColumn id="8756" name="Column8756"/>
    <tableColumn id="8757" name="Column8757"/>
    <tableColumn id="8758" name="Column8758"/>
    <tableColumn id="8759" name="Column8759"/>
    <tableColumn id="8760" name="Column8760"/>
    <tableColumn id="8761" name="Column8761"/>
    <tableColumn id="8762" name="Column8762"/>
    <tableColumn id="8763" name="Column8763"/>
    <tableColumn id="8764" name="Column8764"/>
    <tableColumn id="8765" name="Column8765"/>
    <tableColumn id="8766" name="Column8766"/>
    <tableColumn id="8767" name="Column8767"/>
    <tableColumn id="8768" name="Column8768"/>
    <tableColumn id="8769" name="Column8769"/>
    <tableColumn id="8770" name="Column8770"/>
    <tableColumn id="8771" name="Column8771"/>
    <tableColumn id="8772" name="Column8772"/>
    <tableColumn id="8773" name="Column8773"/>
    <tableColumn id="8774" name="Column8774"/>
    <tableColumn id="8775" name="Column8775"/>
    <tableColumn id="8776" name="Column8776"/>
    <tableColumn id="8777" name="Column8777"/>
    <tableColumn id="8778" name="Column8778"/>
    <tableColumn id="8779" name="Column8779"/>
    <tableColumn id="8780" name="Column8780"/>
    <tableColumn id="8781" name="Column8781"/>
    <tableColumn id="8782" name="Column8782"/>
    <tableColumn id="8783" name="Column8783"/>
    <tableColumn id="8784" name="Column8784"/>
    <tableColumn id="8785" name="Column8785"/>
    <tableColumn id="8786" name="Column8786"/>
    <tableColumn id="8787" name="Column8787"/>
    <tableColumn id="8788" name="Column8788"/>
    <tableColumn id="8789" name="Column8789"/>
    <tableColumn id="8790" name="Column8790"/>
    <tableColumn id="8791" name="Column8791"/>
    <tableColumn id="8792" name="Column8792"/>
    <tableColumn id="8793" name="Column8793"/>
    <tableColumn id="8794" name="Column8794"/>
    <tableColumn id="8795" name="Column8795"/>
    <tableColumn id="8796" name="Column8796"/>
    <tableColumn id="8797" name="Column8797"/>
    <tableColumn id="8798" name="Column8798"/>
    <tableColumn id="8799" name="Column8799"/>
    <tableColumn id="8800" name="Column8800"/>
    <tableColumn id="8801" name="Column8801"/>
    <tableColumn id="8802" name="Column8802"/>
    <tableColumn id="8803" name="Column8803"/>
    <tableColumn id="8804" name="Column8804"/>
    <tableColumn id="8805" name="Column8805"/>
    <tableColumn id="8806" name="Column8806"/>
    <tableColumn id="8807" name="Column8807"/>
    <tableColumn id="8808" name="Column8808"/>
    <tableColumn id="8809" name="Column8809"/>
    <tableColumn id="8810" name="Column8810"/>
    <tableColumn id="8811" name="Column8811"/>
    <tableColumn id="8812" name="Column8812"/>
    <tableColumn id="8813" name="Column8813"/>
    <tableColumn id="8814" name="Column8814"/>
    <tableColumn id="8815" name="Column8815"/>
    <tableColumn id="8816" name="Column8816"/>
    <tableColumn id="8817" name="Column8817"/>
    <tableColumn id="8818" name="Column8818"/>
    <tableColumn id="8819" name="Column8819"/>
    <tableColumn id="8820" name="Column8820"/>
    <tableColumn id="8821" name="Column8821"/>
    <tableColumn id="8822" name="Column8822"/>
    <tableColumn id="8823" name="Column8823"/>
    <tableColumn id="8824" name="Column8824"/>
    <tableColumn id="8825" name="Column8825"/>
    <tableColumn id="8826" name="Column8826"/>
    <tableColumn id="8827" name="Column8827"/>
    <tableColumn id="8828" name="Column8828"/>
    <tableColumn id="8829" name="Column8829"/>
    <tableColumn id="8830" name="Column8830"/>
    <tableColumn id="8831" name="Column8831"/>
    <tableColumn id="8832" name="Column8832"/>
    <tableColumn id="8833" name="Column8833"/>
    <tableColumn id="8834" name="Column8834"/>
    <tableColumn id="8835" name="Column8835"/>
    <tableColumn id="8836" name="Column8836"/>
    <tableColumn id="8837" name="Column8837"/>
    <tableColumn id="8838" name="Column8838"/>
    <tableColumn id="8839" name="Column8839"/>
    <tableColumn id="8840" name="Column8840"/>
    <tableColumn id="8841" name="Column8841"/>
    <tableColumn id="8842" name="Column8842"/>
    <tableColumn id="8843" name="Column8843"/>
    <tableColumn id="8844" name="Column8844"/>
    <tableColumn id="8845" name="Column8845"/>
    <tableColumn id="8846" name="Column8846"/>
    <tableColumn id="8847" name="Column8847"/>
    <tableColumn id="8848" name="Column8848"/>
    <tableColumn id="8849" name="Column8849"/>
    <tableColumn id="8850" name="Column8850"/>
    <tableColumn id="8851" name="Column8851"/>
    <tableColumn id="8852" name="Column8852"/>
    <tableColumn id="8853" name="Column8853"/>
    <tableColumn id="8854" name="Column8854"/>
    <tableColumn id="8855" name="Column8855"/>
    <tableColumn id="8856" name="Column8856"/>
    <tableColumn id="8857" name="Column8857"/>
    <tableColumn id="8858" name="Column8858"/>
    <tableColumn id="8859" name="Column8859"/>
    <tableColumn id="8860" name="Column8860"/>
    <tableColumn id="8861" name="Column8861"/>
    <tableColumn id="8862" name="Column8862"/>
    <tableColumn id="8863" name="Column8863"/>
    <tableColumn id="8864" name="Column8864"/>
    <tableColumn id="8865" name="Column8865"/>
    <tableColumn id="8866" name="Column8866"/>
    <tableColumn id="8867" name="Column8867"/>
    <tableColumn id="8868" name="Column8868"/>
    <tableColumn id="8869" name="Column8869"/>
    <tableColumn id="8870" name="Column8870"/>
    <tableColumn id="8871" name="Column8871"/>
    <tableColumn id="8872" name="Column8872"/>
    <tableColumn id="8873" name="Column8873"/>
    <tableColumn id="8874" name="Column8874"/>
    <tableColumn id="8875" name="Column8875"/>
    <tableColumn id="8876" name="Column8876"/>
    <tableColumn id="8877" name="Column8877"/>
    <tableColumn id="8878" name="Column8878"/>
    <tableColumn id="8879" name="Column8879"/>
    <tableColumn id="8880" name="Column8880"/>
    <tableColumn id="8881" name="Column8881"/>
    <tableColumn id="8882" name="Column8882"/>
    <tableColumn id="8883" name="Column8883"/>
    <tableColumn id="8884" name="Column8884"/>
    <tableColumn id="8885" name="Column8885"/>
    <tableColumn id="8886" name="Column8886"/>
    <tableColumn id="8887" name="Column8887"/>
    <tableColumn id="8888" name="Column8888"/>
    <tableColumn id="8889" name="Column8889"/>
    <tableColumn id="8890" name="Column8890"/>
    <tableColumn id="8891" name="Column8891"/>
    <tableColumn id="8892" name="Column8892"/>
    <tableColumn id="8893" name="Column8893"/>
    <tableColumn id="8894" name="Column8894"/>
    <tableColumn id="8895" name="Column8895"/>
    <tableColumn id="8896" name="Column8896"/>
    <tableColumn id="8897" name="Column8897"/>
    <tableColumn id="8898" name="Column8898"/>
    <tableColumn id="8899" name="Column8899"/>
    <tableColumn id="8900" name="Column8900"/>
    <tableColumn id="8901" name="Column8901"/>
    <tableColumn id="8902" name="Column8902"/>
    <tableColumn id="8903" name="Column8903"/>
    <tableColumn id="8904" name="Column8904"/>
    <tableColumn id="8905" name="Column8905"/>
    <tableColumn id="8906" name="Column8906"/>
    <tableColumn id="8907" name="Column8907"/>
    <tableColumn id="8908" name="Column8908"/>
    <tableColumn id="8909" name="Column8909"/>
    <tableColumn id="8910" name="Column8910"/>
    <tableColumn id="8911" name="Column8911"/>
    <tableColumn id="8912" name="Column8912"/>
    <tableColumn id="8913" name="Column8913"/>
    <tableColumn id="8914" name="Column8914"/>
    <tableColumn id="8915" name="Column8915"/>
    <tableColumn id="8916" name="Column8916"/>
    <tableColumn id="8917" name="Column8917"/>
    <tableColumn id="8918" name="Column8918"/>
    <tableColumn id="8919" name="Column8919"/>
    <tableColumn id="8920" name="Column8920"/>
    <tableColumn id="8921" name="Column8921"/>
    <tableColumn id="8922" name="Column8922"/>
    <tableColumn id="8923" name="Column8923"/>
    <tableColumn id="8924" name="Column8924"/>
    <tableColumn id="8925" name="Column8925"/>
    <tableColumn id="8926" name="Column8926"/>
    <tableColumn id="8927" name="Column8927"/>
    <tableColumn id="8928" name="Column8928"/>
    <tableColumn id="8929" name="Column8929"/>
    <tableColumn id="8930" name="Column8930"/>
    <tableColumn id="8931" name="Column8931"/>
    <tableColumn id="8932" name="Column8932"/>
    <tableColumn id="8933" name="Column8933"/>
    <tableColumn id="8934" name="Column8934"/>
    <tableColumn id="8935" name="Column8935"/>
    <tableColumn id="8936" name="Column8936"/>
    <tableColumn id="8937" name="Column8937"/>
    <tableColumn id="8938" name="Column8938"/>
    <tableColumn id="8939" name="Column8939"/>
    <tableColumn id="8940" name="Column8940"/>
    <tableColumn id="8941" name="Column8941"/>
    <tableColumn id="8942" name="Column8942"/>
    <tableColumn id="8943" name="Column8943"/>
    <tableColumn id="8944" name="Column8944"/>
    <tableColumn id="8945" name="Column8945"/>
    <tableColumn id="8946" name="Column8946"/>
    <tableColumn id="8947" name="Column8947"/>
    <tableColumn id="8948" name="Column8948"/>
    <tableColumn id="8949" name="Column8949"/>
    <tableColumn id="8950" name="Column8950"/>
    <tableColumn id="8951" name="Column8951"/>
    <tableColumn id="8952" name="Column8952"/>
    <tableColumn id="8953" name="Column8953"/>
    <tableColumn id="8954" name="Column8954"/>
    <tableColumn id="8955" name="Column8955"/>
    <tableColumn id="8956" name="Column8956"/>
    <tableColumn id="8957" name="Column8957"/>
    <tableColumn id="8958" name="Column8958"/>
    <tableColumn id="8959" name="Column8959"/>
    <tableColumn id="8960" name="Column8960"/>
    <tableColumn id="8961" name="Column8961"/>
    <tableColumn id="8962" name="Column8962"/>
    <tableColumn id="8963" name="Column8963"/>
    <tableColumn id="8964" name="Column8964"/>
    <tableColumn id="8965" name="Column8965"/>
    <tableColumn id="8966" name="Column8966"/>
    <tableColumn id="8967" name="Column8967"/>
    <tableColumn id="8968" name="Column8968"/>
    <tableColumn id="8969" name="Column8969"/>
    <tableColumn id="8970" name="Column8970"/>
    <tableColumn id="8971" name="Column8971"/>
    <tableColumn id="8972" name="Column8972"/>
    <tableColumn id="8973" name="Column8973"/>
    <tableColumn id="8974" name="Column8974"/>
    <tableColumn id="8975" name="Column8975"/>
    <tableColumn id="8976" name="Column8976"/>
    <tableColumn id="8977" name="Column8977"/>
    <tableColumn id="8978" name="Column8978"/>
    <tableColumn id="8979" name="Column8979"/>
    <tableColumn id="8980" name="Column8980"/>
    <tableColumn id="8981" name="Column8981"/>
    <tableColumn id="8982" name="Column8982"/>
    <tableColumn id="8983" name="Column8983"/>
    <tableColumn id="8984" name="Column8984"/>
    <tableColumn id="8985" name="Column8985"/>
    <tableColumn id="8986" name="Column8986"/>
    <tableColumn id="8987" name="Column8987"/>
    <tableColumn id="8988" name="Column8988"/>
    <tableColumn id="8989" name="Column8989"/>
    <tableColumn id="8990" name="Column8990"/>
    <tableColumn id="8991" name="Column8991"/>
    <tableColumn id="8992" name="Column8992"/>
    <tableColumn id="8993" name="Column8993"/>
    <tableColumn id="8994" name="Column8994"/>
    <tableColumn id="8995" name="Column8995"/>
    <tableColumn id="8996" name="Column8996"/>
    <tableColumn id="8997" name="Column8997"/>
    <tableColumn id="8998" name="Column8998"/>
    <tableColumn id="8999" name="Column8999"/>
    <tableColumn id="9000" name="Column9000"/>
    <tableColumn id="9001" name="Column9001"/>
    <tableColumn id="9002" name="Column9002"/>
    <tableColumn id="9003" name="Column9003"/>
    <tableColumn id="9004" name="Column9004"/>
    <tableColumn id="9005" name="Column9005"/>
    <tableColumn id="9006" name="Column9006"/>
    <tableColumn id="9007" name="Column9007"/>
    <tableColumn id="9008" name="Column9008"/>
    <tableColumn id="9009" name="Column9009"/>
    <tableColumn id="9010" name="Column9010"/>
    <tableColumn id="9011" name="Column9011"/>
    <tableColumn id="9012" name="Column9012"/>
    <tableColumn id="9013" name="Column9013"/>
    <tableColumn id="9014" name="Column9014"/>
    <tableColumn id="9015" name="Column9015"/>
    <tableColumn id="9016" name="Column9016"/>
    <tableColumn id="9017" name="Column9017"/>
    <tableColumn id="9018" name="Column9018"/>
    <tableColumn id="9019" name="Column9019"/>
    <tableColumn id="9020" name="Column9020"/>
    <tableColumn id="9021" name="Column9021"/>
    <tableColumn id="9022" name="Column9022"/>
    <tableColumn id="9023" name="Column9023"/>
    <tableColumn id="9024" name="Column9024"/>
    <tableColumn id="9025" name="Column9025"/>
    <tableColumn id="9026" name="Column9026"/>
    <tableColumn id="9027" name="Column9027"/>
    <tableColumn id="9028" name="Column9028"/>
    <tableColumn id="9029" name="Column9029"/>
    <tableColumn id="9030" name="Column9030"/>
    <tableColumn id="9031" name="Column9031"/>
    <tableColumn id="9032" name="Column9032"/>
    <tableColumn id="9033" name="Column9033"/>
    <tableColumn id="9034" name="Column9034"/>
    <tableColumn id="9035" name="Column9035"/>
    <tableColumn id="9036" name="Column9036"/>
    <tableColumn id="9037" name="Column9037"/>
    <tableColumn id="9038" name="Column9038"/>
    <tableColumn id="9039" name="Column9039"/>
    <tableColumn id="9040" name="Column9040"/>
    <tableColumn id="9041" name="Column9041"/>
    <tableColumn id="9042" name="Column9042"/>
    <tableColumn id="9043" name="Column9043"/>
    <tableColumn id="9044" name="Column9044"/>
    <tableColumn id="9045" name="Column9045"/>
    <tableColumn id="9046" name="Column9046"/>
    <tableColumn id="9047" name="Column9047"/>
    <tableColumn id="9048" name="Column9048"/>
    <tableColumn id="9049" name="Column9049"/>
    <tableColumn id="9050" name="Column9050"/>
    <tableColumn id="9051" name="Column9051"/>
    <tableColumn id="9052" name="Column9052"/>
    <tableColumn id="9053" name="Column9053"/>
    <tableColumn id="9054" name="Column9054"/>
    <tableColumn id="9055" name="Column9055"/>
    <tableColumn id="9056" name="Column9056"/>
    <tableColumn id="9057" name="Column9057"/>
    <tableColumn id="9058" name="Column9058"/>
    <tableColumn id="9059" name="Column9059"/>
    <tableColumn id="9060" name="Column9060"/>
    <tableColumn id="9061" name="Column9061"/>
    <tableColumn id="9062" name="Column9062"/>
    <tableColumn id="9063" name="Column9063"/>
    <tableColumn id="9064" name="Column9064"/>
    <tableColumn id="9065" name="Column9065"/>
    <tableColumn id="9066" name="Column9066"/>
    <tableColumn id="9067" name="Column9067"/>
    <tableColumn id="9068" name="Column9068"/>
    <tableColumn id="9069" name="Column9069"/>
    <tableColumn id="9070" name="Column9070"/>
    <tableColumn id="9071" name="Column9071"/>
    <tableColumn id="9072" name="Column9072"/>
    <tableColumn id="9073" name="Column9073"/>
    <tableColumn id="9074" name="Column9074"/>
    <tableColumn id="9075" name="Column9075"/>
    <tableColumn id="9076" name="Column9076"/>
    <tableColumn id="9077" name="Column9077"/>
    <tableColumn id="9078" name="Column9078"/>
    <tableColumn id="9079" name="Column9079"/>
    <tableColumn id="9080" name="Column9080"/>
    <tableColumn id="9081" name="Column9081"/>
    <tableColumn id="9082" name="Column9082"/>
    <tableColumn id="9083" name="Column9083"/>
    <tableColumn id="9084" name="Column9084"/>
    <tableColumn id="9085" name="Column9085"/>
    <tableColumn id="9086" name="Column9086"/>
    <tableColumn id="9087" name="Column9087"/>
    <tableColumn id="9088" name="Column9088"/>
    <tableColumn id="9089" name="Column9089"/>
    <tableColumn id="9090" name="Column9090"/>
    <tableColumn id="9091" name="Column9091"/>
    <tableColumn id="9092" name="Column9092"/>
    <tableColumn id="9093" name="Column9093"/>
    <tableColumn id="9094" name="Column9094"/>
    <tableColumn id="9095" name="Column9095"/>
    <tableColumn id="9096" name="Column9096"/>
    <tableColumn id="9097" name="Column9097"/>
    <tableColumn id="9098" name="Column9098"/>
    <tableColumn id="9099" name="Column9099"/>
    <tableColumn id="9100" name="Column9100"/>
    <tableColumn id="9101" name="Column9101"/>
    <tableColumn id="9102" name="Column9102"/>
    <tableColumn id="9103" name="Column9103"/>
    <tableColumn id="9104" name="Column9104"/>
    <tableColumn id="9105" name="Column9105"/>
    <tableColumn id="9106" name="Column9106"/>
    <tableColumn id="9107" name="Column9107"/>
    <tableColumn id="9108" name="Column9108"/>
    <tableColumn id="9109" name="Column9109"/>
    <tableColumn id="9110" name="Column9110"/>
    <tableColumn id="9111" name="Column9111"/>
    <tableColumn id="9112" name="Column9112"/>
    <tableColumn id="9113" name="Column9113"/>
    <tableColumn id="9114" name="Column9114"/>
    <tableColumn id="9115" name="Column9115"/>
    <tableColumn id="9116" name="Column9116"/>
    <tableColumn id="9117" name="Column9117"/>
    <tableColumn id="9118" name="Column9118"/>
    <tableColumn id="9119" name="Column9119"/>
    <tableColumn id="9120" name="Column9120"/>
    <tableColumn id="9121" name="Column9121"/>
    <tableColumn id="9122" name="Column9122"/>
    <tableColumn id="9123" name="Column9123"/>
    <tableColumn id="9124" name="Column9124"/>
    <tableColumn id="9125" name="Column9125"/>
    <tableColumn id="9126" name="Column9126"/>
    <tableColumn id="9127" name="Column9127"/>
    <tableColumn id="9128" name="Column9128"/>
    <tableColumn id="9129" name="Column9129"/>
    <tableColumn id="9130" name="Column9130"/>
    <tableColumn id="9131" name="Column9131"/>
    <tableColumn id="9132" name="Column9132"/>
    <tableColumn id="9133" name="Column9133"/>
    <tableColumn id="9134" name="Column9134"/>
    <tableColumn id="9135" name="Column9135"/>
    <tableColumn id="9136" name="Column9136"/>
    <tableColumn id="9137" name="Column9137"/>
    <tableColumn id="9138" name="Column9138"/>
    <tableColumn id="9139" name="Column9139"/>
    <tableColumn id="9140" name="Column9140"/>
    <tableColumn id="9141" name="Column9141"/>
    <tableColumn id="9142" name="Column9142"/>
    <tableColumn id="9143" name="Column9143"/>
    <tableColumn id="9144" name="Column9144"/>
    <tableColumn id="9145" name="Column9145"/>
    <tableColumn id="9146" name="Column9146"/>
    <tableColumn id="9147" name="Column9147"/>
    <tableColumn id="9148" name="Column9148"/>
    <tableColumn id="9149" name="Column9149"/>
    <tableColumn id="9150" name="Column9150"/>
    <tableColumn id="9151" name="Column9151"/>
    <tableColumn id="9152" name="Column9152"/>
    <tableColumn id="9153" name="Column9153"/>
    <tableColumn id="9154" name="Column9154"/>
    <tableColumn id="9155" name="Column9155"/>
    <tableColumn id="9156" name="Column9156"/>
    <tableColumn id="9157" name="Column9157"/>
    <tableColumn id="9158" name="Column9158"/>
    <tableColumn id="9159" name="Column9159"/>
    <tableColumn id="9160" name="Column9160"/>
    <tableColumn id="9161" name="Column9161"/>
    <tableColumn id="9162" name="Column9162"/>
    <tableColumn id="9163" name="Column9163"/>
    <tableColumn id="9164" name="Column9164"/>
    <tableColumn id="9165" name="Column9165"/>
    <tableColumn id="9166" name="Column9166"/>
    <tableColumn id="9167" name="Column9167"/>
    <tableColumn id="9168" name="Column9168"/>
    <tableColumn id="9169" name="Column9169"/>
    <tableColumn id="9170" name="Column9170"/>
    <tableColumn id="9171" name="Column9171"/>
    <tableColumn id="9172" name="Column9172"/>
    <tableColumn id="9173" name="Column9173"/>
    <tableColumn id="9174" name="Column9174"/>
    <tableColumn id="9175" name="Column9175"/>
    <tableColumn id="9176" name="Column9176"/>
    <tableColumn id="9177" name="Column9177"/>
    <tableColumn id="9178" name="Column9178"/>
    <tableColumn id="9179" name="Column9179"/>
    <tableColumn id="9180" name="Column9180"/>
    <tableColumn id="9181" name="Column9181"/>
    <tableColumn id="9182" name="Column9182"/>
    <tableColumn id="9183" name="Column9183"/>
    <tableColumn id="9184" name="Column9184"/>
    <tableColumn id="9185" name="Column9185"/>
    <tableColumn id="9186" name="Column9186"/>
    <tableColumn id="9187" name="Column9187"/>
    <tableColumn id="9188" name="Column9188"/>
    <tableColumn id="9189" name="Column9189"/>
    <tableColumn id="9190" name="Column9190"/>
    <tableColumn id="9191" name="Column9191"/>
    <tableColumn id="9192" name="Column9192"/>
    <tableColumn id="9193" name="Column9193"/>
    <tableColumn id="9194" name="Column9194"/>
    <tableColumn id="9195" name="Column9195"/>
    <tableColumn id="9196" name="Column9196"/>
    <tableColumn id="9197" name="Column9197"/>
    <tableColumn id="9198" name="Column9198"/>
    <tableColumn id="9199" name="Column9199"/>
    <tableColumn id="9200" name="Column9200"/>
    <tableColumn id="9201" name="Column9201"/>
    <tableColumn id="9202" name="Column9202"/>
    <tableColumn id="9203" name="Column9203"/>
    <tableColumn id="9204" name="Column9204"/>
    <tableColumn id="9205" name="Column9205"/>
    <tableColumn id="9206" name="Column9206"/>
    <tableColumn id="9207" name="Column9207"/>
    <tableColumn id="9208" name="Column9208"/>
    <tableColumn id="9209" name="Column9209"/>
    <tableColumn id="9210" name="Column9210"/>
    <tableColumn id="9211" name="Column9211"/>
    <tableColumn id="9212" name="Column9212"/>
    <tableColumn id="9213" name="Column9213"/>
    <tableColumn id="9214" name="Column9214"/>
    <tableColumn id="9215" name="Column9215"/>
    <tableColumn id="9216" name="Column9216"/>
    <tableColumn id="9217" name="Column9217"/>
    <tableColumn id="9218" name="Column9218"/>
    <tableColumn id="9219" name="Column9219"/>
    <tableColumn id="9220" name="Column9220"/>
    <tableColumn id="9221" name="Column9221"/>
    <tableColumn id="9222" name="Column9222"/>
    <tableColumn id="9223" name="Column9223"/>
    <tableColumn id="9224" name="Column9224"/>
    <tableColumn id="9225" name="Column9225"/>
    <tableColumn id="9226" name="Column9226"/>
    <tableColumn id="9227" name="Column9227"/>
    <tableColumn id="9228" name="Column9228"/>
    <tableColumn id="9229" name="Column9229"/>
    <tableColumn id="9230" name="Column9230"/>
    <tableColumn id="9231" name="Column9231"/>
    <tableColumn id="9232" name="Column9232"/>
    <tableColumn id="9233" name="Column9233"/>
    <tableColumn id="9234" name="Column9234"/>
    <tableColumn id="9235" name="Column9235"/>
    <tableColumn id="9236" name="Column9236"/>
    <tableColumn id="9237" name="Column9237"/>
    <tableColumn id="9238" name="Column9238"/>
    <tableColumn id="9239" name="Column9239"/>
    <tableColumn id="9240" name="Column9240"/>
    <tableColumn id="9241" name="Column9241"/>
    <tableColumn id="9242" name="Column9242"/>
    <tableColumn id="9243" name="Column9243"/>
    <tableColumn id="9244" name="Column9244"/>
    <tableColumn id="9245" name="Column9245"/>
    <tableColumn id="9246" name="Column9246"/>
    <tableColumn id="9247" name="Column9247"/>
    <tableColumn id="9248" name="Column9248"/>
    <tableColumn id="9249" name="Column9249"/>
    <tableColumn id="9250" name="Column9250"/>
    <tableColumn id="9251" name="Column9251"/>
    <tableColumn id="9252" name="Column9252"/>
    <tableColumn id="9253" name="Column9253"/>
    <tableColumn id="9254" name="Column9254"/>
    <tableColumn id="9255" name="Column9255"/>
    <tableColumn id="9256" name="Column9256"/>
    <tableColumn id="9257" name="Column9257"/>
    <tableColumn id="9258" name="Column9258"/>
    <tableColumn id="9259" name="Column9259"/>
    <tableColumn id="9260" name="Column9260"/>
    <tableColumn id="9261" name="Column9261"/>
    <tableColumn id="9262" name="Column9262"/>
    <tableColumn id="9263" name="Column9263"/>
    <tableColumn id="9264" name="Column9264"/>
    <tableColumn id="9265" name="Column9265"/>
    <tableColumn id="9266" name="Column9266"/>
    <tableColumn id="9267" name="Column9267"/>
    <tableColumn id="9268" name="Column9268"/>
    <tableColumn id="9269" name="Column9269"/>
    <tableColumn id="9270" name="Column9270"/>
    <tableColumn id="9271" name="Column9271"/>
    <tableColumn id="9272" name="Column9272"/>
    <tableColumn id="9273" name="Column9273"/>
    <tableColumn id="9274" name="Column9274"/>
    <tableColumn id="9275" name="Column9275"/>
    <tableColumn id="9276" name="Column9276"/>
    <tableColumn id="9277" name="Column9277"/>
    <tableColumn id="9278" name="Column9278"/>
    <tableColumn id="9279" name="Column9279"/>
    <tableColumn id="9280" name="Column9280"/>
    <tableColumn id="9281" name="Column9281"/>
    <tableColumn id="9282" name="Column9282"/>
    <tableColumn id="9283" name="Column9283"/>
    <tableColumn id="9284" name="Column9284"/>
    <tableColumn id="9285" name="Column9285"/>
    <tableColumn id="9286" name="Column9286"/>
    <tableColumn id="9287" name="Column9287"/>
    <tableColumn id="9288" name="Column9288"/>
    <tableColumn id="9289" name="Column9289"/>
    <tableColumn id="9290" name="Column9290"/>
    <tableColumn id="9291" name="Column9291"/>
    <tableColumn id="9292" name="Column9292"/>
    <tableColumn id="9293" name="Column9293"/>
    <tableColumn id="9294" name="Column9294"/>
    <tableColumn id="9295" name="Column9295"/>
    <tableColumn id="9296" name="Column9296"/>
    <tableColumn id="9297" name="Column9297"/>
    <tableColumn id="9298" name="Column9298"/>
    <tableColumn id="9299" name="Column9299"/>
    <tableColumn id="9300" name="Column9300"/>
    <tableColumn id="9301" name="Column9301"/>
    <tableColumn id="9302" name="Column9302"/>
    <tableColumn id="9303" name="Column9303"/>
    <tableColumn id="9304" name="Column9304"/>
    <tableColumn id="9305" name="Column9305"/>
    <tableColumn id="9306" name="Column9306"/>
    <tableColumn id="9307" name="Column9307"/>
    <tableColumn id="9308" name="Column9308"/>
    <tableColumn id="9309" name="Column9309"/>
    <tableColumn id="9310" name="Column9310"/>
    <tableColumn id="9311" name="Column9311"/>
    <tableColumn id="9312" name="Column9312"/>
    <tableColumn id="9313" name="Column9313"/>
    <tableColumn id="9314" name="Column9314"/>
    <tableColumn id="9315" name="Column9315"/>
    <tableColumn id="9316" name="Column9316"/>
    <tableColumn id="9317" name="Column9317"/>
    <tableColumn id="9318" name="Column9318"/>
    <tableColumn id="9319" name="Column9319"/>
    <tableColumn id="9320" name="Column9320"/>
    <tableColumn id="9321" name="Column9321"/>
    <tableColumn id="9322" name="Column9322"/>
    <tableColumn id="9323" name="Column9323"/>
    <tableColumn id="9324" name="Column9324"/>
    <tableColumn id="9325" name="Column9325"/>
    <tableColumn id="9326" name="Column9326"/>
    <tableColumn id="9327" name="Column9327"/>
    <tableColumn id="9328" name="Column9328"/>
    <tableColumn id="9329" name="Column9329"/>
    <tableColumn id="9330" name="Column9330"/>
    <tableColumn id="9331" name="Column9331"/>
    <tableColumn id="9332" name="Column9332"/>
    <tableColumn id="9333" name="Column9333"/>
    <tableColumn id="9334" name="Column9334"/>
    <tableColumn id="9335" name="Column9335"/>
    <tableColumn id="9336" name="Column9336"/>
    <tableColumn id="9337" name="Column9337"/>
    <tableColumn id="9338" name="Column9338"/>
    <tableColumn id="9339" name="Column9339"/>
    <tableColumn id="9340" name="Column9340"/>
    <tableColumn id="9341" name="Column9341"/>
    <tableColumn id="9342" name="Column9342"/>
    <tableColumn id="9343" name="Column9343"/>
    <tableColumn id="9344" name="Column9344"/>
    <tableColumn id="9345" name="Column9345"/>
    <tableColumn id="9346" name="Column9346"/>
    <tableColumn id="9347" name="Column9347"/>
    <tableColumn id="9348" name="Column9348"/>
    <tableColumn id="9349" name="Column9349"/>
    <tableColumn id="9350" name="Column9350"/>
    <tableColumn id="9351" name="Column9351"/>
    <tableColumn id="9352" name="Column9352"/>
    <tableColumn id="9353" name="Column9353"/>
    <tableColumn id="9354" name="Column9354"/>
    <tableColumn id="9355" name="Column9355"/>
    <tableColumn id="9356" name="Column9356"/>
    <tableColumn id="9357" name="Column9357"/>
    <tableColumn id="9358" name="Column9358"/>
    <tableColumn id="9359" name="Column9359"/>
    <tableColumn id="9360" name="Column9360"/>
    <tableColumn id="9361" name="Column9361"/>
    <tableColumn id="9362" name="Column9362"/>
    <tableColumn id="9363" name="Column9363"/>
    <tableColumn id="9364" name="Column9364"/>
    <tableColumn id="9365" name="Column9365"/>
    <tableColumn id="9366" name="Column9366"/>
    <tableColumn id="9367" name="Column9367"/>
    <tableColumn id="9368" name="Column9368"/>
    <tableColumn id="9369" name="Column9369"/>
    <tableColumn id="9370" name="Column9370"/>
    <tableColumn id="9371" name="Column9371"/>
    <tableColumn id="9372" name="Column9372"/>
    <tableColumn id="9373" name="Column9373"/>
    <tableColumn id="9374" name="Column9374"/>
    <tableColumn id="9375" name="Column9375"/>
    <tableColumn id="9376" name="Column9376"/>
    <tableColumn id="9377" name="Column9377"/>
    <tableColumn id="9378" name="Column9378"/>
    <tableColumn id="9379" name="Column9379"/>
    <tableColumn id="9380" name="Column9380"/>
    <tableColumn id="9381" name="Column9381"/>
    <tableColumn id="9382" name="Column9382"/>
    <tableColumn id="9383" name="Column9383"/>
    <tableColumn id="9384" name="Column9384"/>
    <tableColumn id="9385" name="Column9385"/>
    <tableColumn id="9386" name="Column9386"/>
    <tableColumn id="9387" name="Column9387"/>
    <tableColumn id="9388" name="Column9388"/>
    <tableColumn id="9389" name="Column9389"/>
    <tableColumn id="9390" name="Column9390"/>
    <tableColumn id="9391" name="Column9391"/>
    <tableColumn id="9392" name="Column9392"/>
    <tableColumn id="9393" name="Column9393"/>
    <tableColumn id="9394" name="Column9394"/>
    <tableColumn id="9395" name="Column9395"/>
    <tableColumn id="9396" name="Column9396"/>
    <tableColumn id="9397" name="Column9397"/>
    <tableColumn id="9398" name="Column9398"/>
    <tableColumn id="9399" name="Column9399"/>
    <tableColumn id="9400" name="Column9400"/>
    <tableColumn id="9401" name="Column9401"/>
    <tableColumn id="9402" name="Column9402"/>
    <tableColumn id="9403" name="Column9403"/>
    <tableColumn id="9404" name="Column9404"/>
    <tableColumn id="9405" name="Column9405"/>
    <tableColumn id="9406" name="Column9406"/>
    <tableColumn id="9407" name="Column9407"/>
    <tableColumn id="9408" name="Column9408"/>
    <tableColumn id="9409" name="Column9409"/>
    <tableColumn id="9410" name="Column9410"/>
    <tableColumn id="9411" name="Column9411"/>
    <tableColumn id="9412" name="Column9412"/>
    <tableColumn id="9413" name="Column9413"/>
    <tableColumn id="9414" name="Column9414"/>
    <tableColumn id="9415" name="Column9415"/>
    <tableColumn id="9416" name="Column9416"/>
    <tableColumn id="9417" name="Column9417"/>
    <tableColumn id="9418" name="Column9418"/>
    <tableColumn id="9419" name="Column9419"/>
    <tableColumn id="9420" name="Column9420"/>
    <tableColumn id="9421" name="Column9421"/>
    <tableColumn id="9422" name="Column9422"/>
    <tableColumn id="9423" name="Column9423"/>
    <tableColumn id="9424" name="Column9424"/>
    <tableColumn id="9425" name="Column9425"/>
    <tableColumn id="9426" name="Column9426"/>
    <tableColumn id="9427" name="Column9427"/>
    <tableColumn id="9428" name="Column9428"/>
    <tableColumn id="9429" name="Column9429"/>
    <tableColumn id="9430" name="Column9430"/>
    <tableColumn id="9431" name="Column9431"/>
    <tableColumn id="9432" name="Column9432"/>
    <tableColumn id="9433" name="Column9433"/>
    <tableColumn id="9434" name="Column9434"/>
    <tableColumn id="9435" name="Column9435"/>
    <tableColumn id="9436" name="Column9436"/>
    <tableColumn id="9437" name="Column9437"/>
    <tableColumn id="9438" name="Column9438"/>
    <tableColumn id="9439" name="Column9439"/>
    <tableColumn id="9440" name="Column9440"/>
    <tableColumn id="9441" name="Column9441"/>
    <tableColumn id="9442" name="Column9442"/>
    <tableColumn id="9443" name="Column9443"/>
    <tableColumn id="9444" name="Column9444"/>
    <tableColumn id="9445" name="Column9445"/>
    <tableColumn id="9446" name="Column9446"/>
    <tableColumn id="9447" name="Column9447"/>
    <tableColumn id="9448" name="Column9448"/>
    <tableColumn id="9449" name="Column9449"/>
    <tableColumn id="9450" name="Column9450"/>
    <tableColumn id="9451" name="Column9451"/>
    <tableColumn id="9452" name="Column9452"/>
    <tableColumn id="9453" name="Column9453"/>
    <tableColumn id="9454" name="Column9454"/>
    <tableColumn id="9455" name="Column9455"/>
    <tableColumn id="9456" name="Column9456"/>
    <tableColumn id="9457" name="Column9457"/>
    <tableColumn id="9458" name="Column9458"/>
    <tableColumn id="9459" name="Column9459"/>
    <tableColumn id="9460" name="Column9460"/>
    <tableColumn id="9461" name="Column9461"/>
    <tableColumn id="9462" name="Column9462"/>
    <tableColumn id="9463" name="Column9463"/>
    <tableColumn id="9464" name="Column9464"/>
    <tableColumn id="9465" name="Column9465"/>
    <tableColumn id="9466" name="Column9466"/>
    <tableColumn id="9467" name="Column9467"/>
    <tableColumn id="9468" name="Column9468"/>
    <tableColumn id="9469" name="Column9469"/>
    <tableColumn id="9470" name="Column9470"/>
    <tableColumn id="9471" name="Column9471"/>
    <tableColumn id="9472" name="Column9472"/>
    <tableColumn id="9473" name="Column9473"/>
    <tableColumn id="9474" name="Column9474"/>
    <tableColumn id="9475" name="Column9475"/>
    <tableColumn id="9476" name="Column9476"/>
    <tableColumn id="9477" name="Column9477"/>
    <tableColumn id="9478" name="Column9478"/>
    <tableColumn id="9479" name="Column9479"/>
    <tableColumn id="9480" name="Column9480"/>
    <tableColumn id="9481" name="Column9481"/>
    <tableColumn id="9482" name="Column9482"/>
    <tableColumn id="9483" name="Column9483"/>
    <tableColumn id="9484" name="Column9484"/>
    <tableColumn id="9485" name="Column9485"/>
    <tableColumn id="9486" name="Column9486"/>
    <tableColumn id="9487" name="Column9487"/>
    <tableColumn id="9488" name="Column9488"/>
    <tableColumn id="9489" name="Column9489"/>
    <tableColumn id="9490" name="Column9490"/>
    <tableColumn id="9491" name="Column9491"/>
    <tableColumn id="9492" name="Column9492"/>
    <tableColumn id="9493" name="Column9493"/>
    <tableColumn id="9494" name="Column9494"/>
    <tableColumn id="9495" name="Column9495"/>
    <tableColumn id="9496" name="Column9496"/>
    <tableColumn id="9497" name="Column9497"/>
    <tableColumn id="9498" name="Column9498"/>
    <tableColumn id="9499" name="Column9499"/>
    <tableColumn id="9500" name="Column9500"/>
    <tableColumn id="9501" name="Column9501"/>
    <tableColumn id="9502" name="Column9502"/>
    <tableColumn id="9503" name="Column9503"/>
    <tableColumn id="9504" name="Column9504"/>
    <tableColumn id="9505" name="Column9505"/>
    <tableColumn id="9506" name="Column9506"/>
    <tableColumn id="9507" name="Column9507"/>
    <tableColumn id="9508" name="Column9508"/>
    <tableColumn id="9509" name="Column9509"/>
    <tableColumn id="9510" name="Column9510"/>
    <tableColumn id="9511" name="Column9511"/>
    <tableColumn id="9512" name="Column9512"/>
    <tableColumn id="9513" name="Column9513"/>
    <tableColumn id="9514" name="Column9514"/>
    <tableColumn id="9515" name="Column9515"/>
    <tableColumn id="9516" name="Column9516"/>
    <tableColumn id="9517" name="Column9517"/>
    <tableColumn id="9518" name="Column9518"/>
    <tableColumn id="9519" name="Column9519"/>
    <tableColumn id="9520" name="Column9520"/>
    <tableColumn id="9521" name="Column9521"/>
    <tableColumn id="9522" name="Column9522"/>
    <tableColumn id="9523" name="Column9523"/>
    <tableColumn id="9524" name="Column9524"/>
    <tableColumn id="9525" name="Column9525"/>
    <tableColumn id="9526" name="Column9526"/>
    <tableColumn id="9527" name="Column9527"/>
    <tableColumn id="9528" name="Column9528"/>
    <tableColumn id="9529" name="Column9529"/>
    <tableColumn id="9530" name="Column9530"/>
    <tableColumn id="9531" name="Column9531"/>
    <tableColumn id="9532" name="Column9532"/>
    <tableColumn id="9533" name="Column9533"/>
    <tableColumn id="9534" name="Column9534"/>
    <tableColumn id="9535" name="Column9535"/>
    <tableColumn id="9536" name="Column9536"/>
    <tableColumn id="9537" name="Column9537"/>
    <tableColumn id="9538" name="Column9538"/>
    <tableColumn id="9539" name="Column9539"/>
    <tableColumn id="9540" name="Column9540"/>
    <tableColumn id="9541" name="Column9541"/>
    <tableColumn id="9542" name="Column9542"/>
    <tableColumn id="9543" name="Column9543"/>
    <tableColumn id="9544" name="Column9544"/>
    <tableColumn id="9545" name="Column9545"/>
    <tableColumn id="9546" name="Column9546"/>
    <tableColumn id="9547" name="Column9547"/>
    <tableColumn id="9548" name="Column9548"/>
    <tableColumn id="9549" name="Column9549"/>
    <tableColumn id="9550" name="Column9550"/>
    <tableColumn id="9551" name="Column9551"/>
    <tableColumn id="9552" name="Column9552"/>
    <tableColumn id="9553" name="Column9553"/>
    <tableColumn id="9554" name="Column9554"/>
    <tableColumn id="9555" name="Column9555"/>
    <tableColumn id="9556" name="Column9556"/>
    <tableColumn id="9557" name="Column9557"/>
    <tableColumn id="9558" name="Column9558"/>
    <tableColumn id="9559" name="Column9559"/>
    <tableColumn id="9560" name="Column9560"/>
    <tableColumn id="9561" name="Column9561"/>
    <tableColumn id="9562" name="Column9562"/>
    <tableColumn id="9563" name="Column9563"/>
    <tableColumn id="9564" name="Column9564"/>
    <tableColumn id="9565" name="Column9565"/>
    <tableColumn id="9566" name="Column9566"/>
    <tableColumn id="9567" name="Column9567"/>
    <tableColumn id="9568" name="Column9568"/>
    <tableColumn id="9569" name="Column9569"/>
    <tableColumn id="9570" name="Column9570"/>
    <tableColumn id="9571" name="Column9571"/>
    <tableColumn id="9572" name="Column9572"/>
    <tableColumn id="9573" name="Column9573"/>
    <tableColumn id="9574" name="Column9574"/>
    <tableColumn id="9575" name="Column9575"/>
    <tableColumn id="9576" name="Column9576"/>
    <tableColumn id="9577" name="Column9577"/>
    <tableColumn id="9578" name="Column9578"/>
    <tableColumn id="9579" name="Column9579"/>
    <tableColumn id="9580" name="Column9580"/>
    <tableColumn id="9581" name="Column9581"/>
    <tableColumn id="9582" name="Column9582"/>
    <tableColumn id="9583" name="Column9583"/>
    <tableColumn id="9584" name="Column9584"/>
    <tableColumn id="9585" name="Column9585"/>
    <tableColumn id="9586" name="Column9586"/>
    <tableColumn id="9587" name="Column9587"/>
    <tableColumn id="9588" name="Column9588"/>
    <tableColumn id="9589" name="Column9589"/>
    <tableColumn id="9590" name="Column9590"/>
    <tableColumn id="9591" name="Column9591"/>
    <tableColumn id="9592" name="Column9592"/>
    <tableColumn id="9593" name="Column9593"/>
    <tableColumn id="9594" name="Column9594"/>
    <tableColumn id="9595" name="Column9595"/>
    <tableColumn id="9596" name="Column9596"/>
    <tableColumn id="9597" name="Column9597"/>
    <tableColumn id="9598" name="Column9598"/>
    <tableColumn id="9599" name="Column9599"/>
    <tableColumn id="9600" name="Column9600"/>
    <tableColumn id="9601" name="Column9601"/>
    <tableColumn id="9602" name="Column9602"/>
    <tableColumn id="9603" name="Column9603"/>
    <tableColumn id="9604" name="Column9604"/>
    <tableColumn id="9605" name="Column9605"/>
    <tableColumn id="9606" name="Column9606"/>
    <tableColumn id="9607" name="Column9607"/>
    <tableColumn id="9608" name="Column9608"/>
    <tableColumn id="9609" name="Column9609"/>
    <tableColumn id="9610" name="Column9610"/>
    <tableColumn id="9611" name="Column9611"/>
    <tableColumn id="9612" name="Column9612"/>
    <tableColumn id="9613" name="Column9613"/>
    <tableColumn id="9614" name="Column9614"/>
    <tableColumn id="9615" name="Column9615"/>
    <tableColumn id="9616" name="Column9616"/>
    <tableColumn id="9617" name="Column9617"/>
    <tableColumn id="9618" name="Column9618"/>
    <tableColumn id="9619" name="Column9619"/>
    <tableColumn id="9620" name="Column9620"/>
    <tableColumn id="9621" name="Column9621"/>
    <tableColumn id="9622" name="Column9622"/>
    <tableColumn id="9623" name="Column9623"/>
    <tableColumn id="9624" name="Column9624"/>
    <tableColumn id="9625" name="Column9625"/>
    <tableColumn id="9626" name="Column9626"/>
    <tableColumn id="9627" name="Column9627"/>
    <tableColumn id="9628" name="Column9628"/>
    <tableColumn id="9629" name="Column9629"/>
    <tableColumn id="9630" name="Column9630"/>
    <tableColumn id="9631" name="Column9631"/>
    <tableColumn id="9632" name="Column9632"/>
    <tableColumn id="9633" name="Column9633"/>
    <tableColumn id="9634" name="Column9634"/>
    <tableColumn id="9635" name="Column9635"/>
    <tableColumn id="9636" name="Column9636"/>
    <tableColumn id="9637" name="Column9637"/>
    <tableColumn id="9638" name="Column9638"/>
    <tableColumn id="9639" name="Column9639"/>
    <tableColumn id="9640" name="Column9640"/>
    <tableColumn id="9641" name="Column9641"/>
    <tableColumn id="9642" name="Column9642"/>
    <tableColumn id="9643" name="Column9643"/>
    <tableColumn id="9644" name="Column9644"/>
    <tableColumn id="9645" name="Column9645"/>
    <tableColumn id="9646" name="Column9646"/>
    <tableColumn id="9647" name="Column9647"/>
    <tableColumn id="9648" name="Column9648"/>
    <tableColumn id="9649" name="Column9649"/>
    <tableColumn id="9650" name="Column9650"/>
    <tableColumn id="9651" name="Column9651"/>
    <tableColumn id="9652" name="Column9652"/>
    <tableColumn id="9653" name="Column9653"/>
    <tableColumn id="9654" name="Column9654"/>
    <tableColumn id="9655" name="Column9655"/>
    <tableColumn id="9656" name="Column9656"/>
    <tableColumn id="9657" name="Column9657"/>
    <tableColumn id="9658" name="Column9658"/>
    <tableColumn id="9659" name="Column9659"/>
    <tableColumn id="9660" name="Column9660"/>
    <tableColumn id="9661" name="Column9661"/>
    <tableColumn id="9662" name="Column9662"/>
    <tableColumn id="9663" name="Column9663"/>
    <tableColumn id="9664" name="Column9664"/>
    <tableColumn id="9665" name="Column9665"/>
    <tableColumn id="9666" name="Column9666"/>
    <tableColumn id="9667" name="Column9667"/>
    <tableColumn id="9668" name="Column9668"/>
    <tableColumn id="9669" name="Column9669"/>
    <tableColumn id="9670" name="Column9670"/>
    <tableColumn id="9671" name="Column9671"/>
    <tableColumn id="9672" name="Column9672"/>
    <tableColumn id="9673" name="Column9673"/>
    <tableColumn id="9674" name="Column9674"/>
    <tableColumn id="9675" name="Column9675"/>
    <tableColumn id="9676" name="Column9676"/>
    <tableColumn id="9677" name="Column9677"/>
    <tableColumn id="9678" name="Column9678"/>
    <tableColumn id="9679" name="Column9679"/>
    <tableColumn id="9680" name="Column9680"/>
    <tableColumn id="9681" name="Column9681"/>
    <tableColumn id="9682" name="Column9682"/>
    <tableColumn id="9683" name="Column9683"/>
    <tableColumn id="9684" name="Column9684"/>
    <tableColumn id="9685" name="Column9685"/>
    <tableColumn id="9686" name="Column9686"/>
    <tableColumn id="9687" name="Column9687"/>
    <tableColumn id="9688" name="Column9688"/>
    <tableColumn id="9689" name="Column9689"/>
    <tableColumn id="9690" name="Column9690"/>
    <tableColumn id="9691" name="Column9691"/>
    <tableColumn id="9692" name="Column9692"/>
    <tableColumn id="9693" name="Column9693"/>
    <tableColumn id="9694" name="Column9694"/>
    <tableColumn id="9695" name="Column9695"/>
    <tableColumn id="9696" name="Column9696"/>
    <tableColumn id="9697" name="Column9697"/>
    <tableColumn id="9698" name="Column9698"/>
    <tableColumn id="9699" name="Column9699"/>
    <tableColumn id="9700" name="Column9700"/>
    <tableColumn id="9701" name="Column9701"/>
    <tableColumn id="9702" name="Column9702"/>
    <tableColumn id="9703" name="Column9703"/>
    <tableColumn id="9704" name="Column9704"/>
    <tableColumn id="9705" name="Column9705"/>
    <tableColumn id="9706" name="Column9706"/>
    <tableColumn id="9707" name="Column9707"/>
    <tableColumn id="9708" name="Column9708"/>
    <tableColumn id="9709" name="Column9709"/>
    <tableColumn id="9710" name="Column9710"/>
    <tableColumn id="9711" name="Column9711"/>
    <tableColumn id="9712" name="Column9712"/>
    <tableColumn id="9713" name="Column9713"/>
    <tableColumn id="9714" name="Column9714"/>
    <tableColumn id="9715" name="Column9715"/>
    <tableColumn id="9716" name="Column9716"/>
    <tableColumn id="9717" name="Column9717"/>
    <tableColumn id="9718" name="Column9718"/>
    <tableColumn id="9719" name="Column9719"/>
    <tableColumn id="9720" name="Column9720"/>
    <tableColumn id="9721" name="Column9721"/>
    <tableColumn id="9722" name="Column9722"/>
    <tableColumn id="9723" name="Column9723"/>
    <tableColumn id="9724" name="Column9724"/>
    <tableColumn id="9725" name="Column9725"/>
    <tableColumn id="9726" name="Column9726"/>
    <tableColumn id="9727" name="Column9727"/>
    <tableColumn id="9728" name="Column9728"/>
    <tableColumn id="9729" name="Column9729"/>
    <tableColumn id="9730" name="Column9730"/>
    <tableColumn id="9731" name="Column9731"/>
    <tableColumn id="9732" name="Column9732"/>
    <tableColumn id="9733" name="Column9733"/>
    <tableColumn id="9734" name="Column9734"/>
    <tableColumn id="9735" name="Column9735"/>
    <tableColumn id="9736" name="Column9736"/>
    <tableColumn id="9737" name="Column9737"/>
    <tableColumn id="9738" name="Column9738"/>
    <tableColumn id="9739" name="Column9739"/>
    <tableColumn id="9740" name="Column9740"/>
    <tableColumn id="9741" name="Column9741"/>
    <tableColumn id="9742" name="Column9742"/>
    <tableColumn id="9743" name="Column9743"/>
    <tableColumn id="9744" name="Column9744"/>
    <tableColumn id="9745" name="Column9745"/>
    <tableColumn id="9746" name="Column9746"/>
    <tableColumn id="9747" name="Column9747"/>
    <tableColumn id="9748" name="Column9748"/>
    <tableColumn id="9749" name="Column9749"/>
    <tableColumn id="9750" name="Column9750"/>
    <tableColumn id="9751" name="Column9751"/>
    <tableColumn id="9752" name="Column9752"/>
    <tableColumn id="9753" name="Column9753"/>
    <tableColumn id="9754" name="Column9754"/>
    <tableColumn id="9755" name="Column9755"/>
    <tableColumn id="9756" name="Column9756"/>
    <tableColumn id="9757" name="Column9757"/>
    <tableColumn id="9758" name="Column9758"/>
    <tableColumn id="9759" name="Column9759"/>
    <tableColumn id="9760" name="Column9760"/>
    <tableColumn id="9761" name="Column9761"/>
    <tableColumn id="9762" name="Column9762"/>
    <tableColumn id="9763" name="Column9763"/>
    <tableColumn id="9764" name="Column9764"/>
    <tableColumn id="9765" name="Column9765"/>
    <tableColumn id="9766" name="Column9766"/>
    <tableColumn id="9767" name="Column9767"/>
    <tableColumn id="9768" name="Column9768"/>
    <tableColumn id="9769" name="Column9769"/>
    <tableColumn id="9770" name="Column9770"/>
    <tableColumn id="9771" name="Column9771"/>
    <tableColumn id="9772" name="Column9772"/>
    <tableColumn id="9773" name="Column9773"/>
    <tableColumn id="9774" name="Column9774"/>
    <tableColumn id="9775" name="Column9775"/>
    <tableColumn id="9776" name="Column9776"/>
    <tableColumn id="9777" name="Column9777"/>
    <tableColumn id="9778" name="Column9778"/>
    <tableColumn id="9779" name="Column9779"/>
    <tableColumn id="9780" name="Column9780"/>
    <tableColumn id="9781" name="Column9781"/>
    <tableColumn id="9782" name="Column9782"/>
    <tableColumn id="9783" name="Column9783"/>
    <tableColumn id="9784" name="Column9784"/>
    <tableColumn id="9785" name="Column9785"/>
    <tableColumn id="9786" name="Column9786"/>
    <tableColumn id="9787" name="Column9787"/>
    <tableColumn id="9788" name="Column9788"/>
    <tableColumn id="9789" name="Column9789"/>
    <tableColumn id="9790" name="Column9790"/>
    <tableColumn id="9791" name="Column9791"/>
    <tableColumn id="9792" name="Column9792"/>
    <tableColumn id="9793" name="Column9793"/>
    <tableColumn id="9794" name="Column9794"/>
    <tableColumn id="9795" name="Column9795"/>
    <tableColumn id="9796" name="Column9796"/>
    <tableColumn id="9797" name="Column9797"/>
    <tableColumn id="9798" name="Column9798"/>
    <tableColumn id="9799" name="Column9799"/>
    <tableColumn id="9800" name="Column9800"/>
    <tableColumn id="9801" name="Column9801"/>
    <tableColumn id="9802" name="Column9802"/>
    <tableColumn id="9803" name="Column9803"/>
    <tableColumn id="9804" name="Column9804"/>
    <tableColumn id="9805" name="Column9805"/>
    <tableColumn id="9806" name="Column9806"/>
    <tableColumn id="9807" name="Column9807"/>
    <tableColumn id="9808" name="Column9808"/>
    <tableColumn id="9809" name="Column9809"/>
    <tableColumn id="9810" name="Column9810"/>
    <tableColumn id="9811" name="Column9811"/>
    <tableColumn id="9812" name="Column9812"/>
    <tableColumn id="9813" name="Column9813"/>
    <tableColumn id="9814" name="Column9814"/>
    <tableColumn id="9815" name="Column9815"/>
    <tableColumn id="9816" name="Column9816"/>
    <tableColumn id="9817" name="Column9817"/>
    <tableColumn id="9818" name="Column9818"/>
    <tableColumn id="9819" name="Column9819"/>
    <tableColumn id="9820" name="Column9820"/>
    <tableColumn id="9821" name="Column9821"/>
    <tableColumn id="9822" name="Column9822"/>
    <tableColumn id="9823" name="Column9823"/>
    <tableColumn id="9824" name="Column9824"/>
    <tableColumn id="9825" name="Column9825"/>
    <tableColumn id="9826" name="Column9826"/>
    <tableColumn id="9827" name="Column9827"/>
    <tableColumn id="9828" name="Column9828"/>
    <tableColumn id="9829" name="Column9829"/>
    <tableColumn id="9830" name="Column9830"/>
    <tableColumn id="9831" name="Column9831"/>
    <tableColumn id="9832" name="Column9832"/>
    <tableColumn id="9833" name="Column9833"/>
    <tableColumn id="9834" name="Column9834"/>
    <tableColumn id="9835" name="Column9835"/>
    <tableColumn id="9836" name="Column9836"/>
    <tableColumn id="9837" name="Column9837"/>
    <tableColumn id="9838" name="Column9838"/>
    <tableColumn id="9839" name="Column9839"/>
    <tableColumn id="9840" name="Column9840"/>
    <tableColumn id="9841" name="Column9841"/>
    <tableColumn id="9842" name="Column9842"/>
    <tableColumn id="9843" name="Column9843"/>
    <tableColumn id="9844" name="Column9844"/>
    <tableColumn id="9845" name="Column9845"/>
    <tableColumn id="9846" name="Column9846"/>
    <tableColumn id="9847" name="Column9847"/>
    <tableColumn id="9848" name="Column9848"/>
    <tableColumn id="9849" name="Column9849"/>
    <tableColumn id="9850" name="Column9850"/>
    <tableColumn id="9851" name="Column9851"/>
    <tableColumn id="9852" name="Column9852"/>
    <tableColumn id="9853" name="Column9853"/>
    <tableColumn id="9854" name="Column9854"/>
    <tableColumn id="9855" name="Column9855"/>
    <tableColumn id="9856" name="Column9856"/>
    <tableColumn id="9857" name="Column9857"/>
    <tableColumn id="9858" name="Column9858"/>
    <tableColumn id="9859" name="Column9859"/>
    <tableColumn id="9860" name="Column9860"/>
    <tableColumn id="9861" name="Column9861"/>
    <tableColumn id="9862" name="Column9862"/>
    <tableColumn id="9863" name="Column9863"/>
    <tableColumn id="9864" name="Column9864"/>
    <tableColumn id="9865" name="Column9865"/>
    <tableColumn id="9866" name="Column9866"/>
    <tableColumn id="9867" name="Column9867"/>
    <tableColumn id="9868" name="Column9868"/>
    <tableColumn id="9869" name="Column9869"/>
    <tableColumn id="9870" name="Column9870"/>
    <tableColumn id="9871" name="Column9871"/>
    <tableColumn id="9872" name="Column9872"/>
    <tableColumn id="9873" name="Column9873"/>
    <tableColumn id="9874" name="Column9874"/>
    <tableColumn id="9875" name="Column9875"/>
    <tableColumn id="9876" name="Column9876"/>
    <tableColumn id="9877" name="Column9877"/>
    <tableColumn id="9878" name="Column9878"/>
    <tableColumn id="9879" name="Column9879"/>
    <tableColumn id="9880" name="Column9880"/>
    <tableColumn id="9881" name="Column9881"/>
    <tableColumn id="9882" name="Column9882"/>
    <tableColumn id="9883" name="Column9883"/>
    <tableColumn id="9884" name="Column9884"/>
    <tableColumn id="9885" name="Column9885"/>
    <tableColumn id="9886" name="Column9886"/>
    <tableColumn id="9887" name="Column9887"/>
    <tableColumn id="9888" name="Column9888"/>
    <tableColumn id="9889" name="Column9889"/>
    <tableColumn id="9890" name="Column9890"/>
    <tableColumn id="9891" name="Column9891"/>
    <tableColumn id="9892" name="Column9892"/>
    <tableColumn id="9893" name="Column9893"/>
    <tableColumn id="9894" name="Column9894"/>
    <tableColumn id="9895" name="Column9895"/>
    <tableColumn id="9896" name="Column9896"/>
    <tableColumn id="9897" name="Column9897"/>
    <tableColumn id="9898" name="Column9898"/>
    <tableColumn id="9899" name="Column9899"/>
    <tableColumn id="9900" name="Column9900"/>
    <tableColumn id="9901" name="Column9901"/>
    <tableColumn id="9902" name="Column9902"/>
    <tableColumn id="9903" name="Column9903"/>
    <tableColumn id="9904" name="Column9904"/>
    <tableColumn id="9905" name="Column9905"/>
    <tableColumn id="9906" name="Column9906"/>
    <tableColumn id="9907" name="Column9907"/>
    <tableColumn id="9908" name="Column9908"/>
    <tableColumn id="9909" name="Column9909"/>
    <tableColumn id="9910" name="Column9910"/>
    <tableColumn id="9911" name="Column9911"/>
    <tableColumn id="9912" name="Column9912"/>
    <tableColumn id="9913" name="Column9913"/>
    <tableColumn id="9914" name="Column9914"/>
    <tableColumn id="9915" name="Column9915"/>
    <tableColumn id="9916" name="Column9916"/>
    <tableColumn id="9917" name="Column9917"/>
    <tableColumn id="9918" name="Column9918"/>
    <tableColumn id="9919" name="Column9919"/>
    <tableColumn id="9920" name="Column9920"/>
    <tableColumn id="9921" name="Column9921"/>
    <tableColumn id="9922" name="Column9922"/>
    <tableColumn id="9923" name="Column9923"/>
    <tableColumn id="9924" name="Column9924"/>
    <tableColumn id="9925" name="Column9925"/>
    <tableColumn id="9926" name="Column9926"/>
    <tableColumn id="9927" name="Column9927"/>
    <tableColumn id="9928" name="Column9928"/>
    <tableColumn id="9929" name="Column9929"/>
    <tableColumn id="9930" name="Column9930"/>
    <tableColumn id="9931" name="Column9931"/>
    <tableColumn id="9932" name="Column9932"/>
    <tableColumn id="9933" name="Column9933"/>
    <tableColumn id="9934" name="Column9934"/>
    <tableColumn id="9935" name="Column9935"/>
    <tableColumn id="9936" name="Column9936"/>
    <tableColumn id="9937" name="Column9937"/>
    <tableColumn id="9938" name="Column9938"/>
    <tableColumn id="9939" name="Column9939"/>
    <tableColumn id="9940" name="Column9940"/>
    <tableColumn id="9941" name="Column9941"/>
    <tableColumn id="9942" name="Column9942"/>
    <tableColumn id="9943" name="Column9943"/>
    <tableColumn id="9944" name="Column9944"/>
    <tableColumn id="9945" name="Column9945"/>
    <tableColumn id="9946" name="Column9946"/>
    <tableColumn id="9947" name="Column9947"/>
    <tableColumn id="9948" name="Column9948"/>
    <tableColumn id="9949" name="Column9949"/>
    <tableColumn id="9950" name="Column9950"/>
    <tableColumn id="9951" name="Column9951"/>
    <tableColumn id="9952" name="Column9952"/>
    <tableColumn id="9953" name="Column9953"/>
    <tableColumn id="9954" name="Column9954"/>
    <tableColumn id="9955" name="Column9955"/>
    <tableColumn id="9956" name="Column9956"/>
    <tableColumn id="9957" name="Column9957"/>
    <tableColumn id="9958" name="Column9958"/>
    <tableColumn id="9959" name="Column9959"/>
    <tableColumn id="9960" name="Column9960"/>
    <tableColumn id="9961" name="Column9961"/>
    <tableColumn id="9962" name="Column9962"/>
    <tableColumn id="9963" name="Column9963"/>
    <tableColumn id="9964" name="Column9964"/>
    <tableColumn id="9965" name="Column9965"/>
    <tableColumn id="9966" name="Column9966"/>
    <tableColumn id="9967" name="Column9967"/>
    <tableColumn id="9968" name="Column9968"/>
    <tableColumn id="9969" name="Column9969"/>
    <tableColumn id="9970" name="Column9970"/>
    <tableColumn id="9971" name="Column9971"/>
    <tableColumn id="9972" name="Column9972"/>
    <tableColumn id="9973" name="Column9973"/>
    <tableColumn id="9974" name="Column9974"/>
    <tableColumn id="9975" name="Column9975"/>
    <tableColumn id="9976" name="Column9976"/>
    <tableColumn id="9977" name="Column9977"/>
    <tableColumn id="9978" name="Column9978"/>
    <tableColumn id="9979" name="Column9979"/>
    <tableColumn id="9980" name="Column9980"/>
    <tableColumn id="9981" name="Column9981"/>
    <tableColumn id="9982" name="Column9982"/>
    <tableColumn id="9983" name="Column9983"/>
    <tableColumn id="9984" name="Column9984"/>
    <tableColumn id="9985" name="Column9985"/>
    <tableColumn id="9986" name="Column9986"/>
    <tableColumn id="9987" name="Column9987"/>
    <tableColumn id="9988" name="Column9988"/>
    <tableColumn id="9989" name="Column9989"/>
    <tableColumn id="9990" name="Column9990"/>
    <tableColumn id="9991" name="Column9991"/>
    <tableColumn id="9992" name="Column9992"/>
    <tableColumn id="9993" name="Column9993"/>
    <tableColumn id="9994" name="Column9994"/>
    <tableColumn id="9995" name="Column9995"/>
    <tableColumn id="9996" name="Column9996"/>
    <tableColumn id="9997" name="Column9997"/>
    <tableColumn id="9998" name="Column9998"/>
    <tableColumn id="9999" name="Column9999"/>
    <tableColumn id="10000" name="Column10000"/>
    <tableColumn id="10001" name="Column10001"/>
    <tableColumn id="10002" name="Column10002"/>
    <tableColumn id="10003" name="Column10003"/>
    <tableColumn id="10004" name="Column10004"/>
    <tableColumn id="10005" name="Column10005"/>
    <tableColumn id="10006" name="Column10006"/>
    <tableColumn id="10007" name="Column10007"/>
    <tableColumn id="10008" name="Column10008"/>
    <tableColumn id="10009" name="Column10009"/>
    <tableColumn id="10010" name="Column10010"/>
    <tableColumn id="10011" name="Column10011"/>
    <tableColumn id="10012" name="Column10012"/>
    <tableColumn id="10013" name="Column10013"/>
    <tableColumn id="10014" name="Column10014"/>
    <tableColumn id="10015" name="Column10015"/>
    <tableColumn id="10016" name="Column10016"/>
    <tableColumn id="10017" name="Column10017"/>
    <tableColumn id="10018" name="Column10018"/>
    <tableColumn id="10019" name="Column10019"/>
    <tableColumn id="10020" name="Column10020"/>
    <tableColumn id="10021" name="Column10021"/>
    <tableColumn id="10022" name="Column10022"/>
    <tableColumn id="10023" name="Column10023"/>
    <tableColumn id="10024" name="Column10024"/>
    <tableColumn id="10025" name="Column10025"/>
    <tableColumn id="10026" name="Column10026"/>
    <tableColumn id="10027" name="Column10027"/>
    <tableColumn id="10028" name="Column10028"/>
    <tableColumn id="10029" name="Column10029"/>
    <tableColumn id="10030" name="Column10030"/>
    <tableColumn id="10031" name="Column10031"/>
    <tableColumn id="10032" name="Column10032"/>
    <tableColumn id="10033" name="Column10033"/>
    <tableColumn id="10034" name="Column10034"/>
    <tableColumn id="10035" name="Column10035"/>
    <tableColumn id="10036" name="Column10036"/>
    <tableColumn id="10037" name="Column10037"/>
    <tableColumn id="10038" name="Column10038"/>
    <tableColumn id="10039" name="Column10039"/>
    <tableColumn id="10040" name="Column10040"/>
    <tableColumn id="10041" name="Column10041"/>
    <tableColumn id="10042" name="Column10042"/>
    <tableColumn id="10043" name="Column10043"/>
    <tableColumn id="10044" name="Column10044"/>
    <tableColumn id="10045" name="Column10045"/>
    <tableColumn id="10046" name="Column10046"/>
    <tableColumn id="10047" name="Column10047"/>
    <tableColumn id="10048" name="Column10048"/>
    <tableColumn id="10049" name="Column10049"/>
    <tableColumn id="10050" name="Column10050"/>
    <tableColumn id="10051" name="Column10051"/>
    <tableColumn id="10052" name="Column10052"/>
    <tableColumn id="10053" name="Column10053"/>
    <tableColumn id="10054" name="Column10054"/>
    <tableColumn id="10055" name="Column10055"/>
    <tableColumn id="10056" name="Column10056"/>
    <tableColumn id="10057" name="Column10057"/>
    <tableColumn id="10058" name="Column10058"/>
    <tableColumn id="10059" name="Column10059"/>
    <tableColumn id="10060" name="Column10060"/>
    <tableColumn id="10061" name="Column10061"/>
    <tableColumn id="10062" name="Column10062"/>
    <tableColumn id="10063" name="Column10063"/>
    <tableColumn id="10064" name="Column10064"/>
    <tableColumn id="10065" name="Column10065"/>
    <tableColumn id="10066" name="Column10066"/>
    <tableColumn id="10067" name="Column10067"/>
    <tableColumn id="10068" name="Column10068"/>
    <tableColumn id="10069" name="Column10069"/>
    <tableColumn id="10070" name="Column10070"/>
    <tableColumn id="10071" name="Column10071"/>
    <tableColumn id="10072" name="Column10072"/>
    <tableColumn id="10073" name="Column10073"/>
    <tableColumn id="10074" name="Column10074"/>
    <tableColumn id="10075" name="Column10075"/>
    <tableColumn id="10076" name="Column10076"/>
    <tableColumn id="10077" name="Column10077"/>
    <tableColumn id="10078" name="Column10078"/>
    <tableColumn id="10079" name="Column10079"/>
    <tableColumn id="10080" name="Column10080"/>
    <tableColumn id="10081" name="Column10081"/>
    <tableColumn id="10082" name="Column10082"/>
    <tableColumn id="10083" name="Column10083"/>
    <tableColumn id="10084" name="Column10084"/>
    <tableColumn id="10085" name="Column10085"/>
    <tableColumn id="10086" name="Column10086"/>
    <tableColumn id="10087" name="Column10087"/>
    <tableColumn id="10088" name="Column10088"/>
    <tableColumn id="10089" name="Column10089"/>
    <tableColumn id="10090" name="Column10090"/>
    <tableColumn id="10091" name="Column10091"/>
    <tableColumn id="10092" name="Column10092"/>
    <tableColumn id="10093" name="Column10093"/>
    <tableColumn id="10094" name="Column10094"/>
    <tableColumn id="10095" name="Column10095"/>
    <tableColumn id="10096" name="Column10096"/>
    <tableColumn id="10097" name="Column10097"/>
    <tableColumn id="10098" name="Column10098"/>
    <tableColumn id="10099" name="Column10099"/>
    <tableColumn id="10100" name="Column10100"/>
    <tableColumn id="10101" name="Column10101"/>
    <tableColumn id="10102" name="Column10102"/>
    <tableColumn id="10103" name="Column10103"/>
    <tableColumn id="10104" name="Column10104"/>
    <tableColumn id="10105" name="Column10105"/>
    <tableColumn id="10106" name="Column10106"/>
    <tableColumn id="10107" name="Column10107"/>
    <tableColumn id="10108" name="Column10108"/>
    <tableColumn id="10109" name="Column10109"/>
    <tableColumn id="10110" name="Column10110"/>
    <tableColumn id="10111" name="Column10111"/>
    <tableColumn id="10112" name="Column10112"/>
    <tableColumn id="10113" name="Column10113"/>
    <tableColumn id="10114" name="Column10114"/>
    <tableColumn id="10115" name="Column10115"/>
    <tableColumn id="10116" name="Column10116"/>
    <tableColumn id="10117" name="Column10117"/>
    <tableColumn id="10118" name="Column10118"/>
    <tableColumn id="10119" name="Column10119"/>
    <tableColumn id="10120" name="Column10120"/>
    <tableColumn id="10121" name="Column10121"/>
    <tableColumn id="10122" name="Column10122"/>
    <tableColumn id="10123" name="Column10123"/>
    <tableColumn id="10124" name="Column10124"/>
    <tableColumn id="10125" name="Column10125"/>
    <tableColumn id="10126" name="Column10126"/>
    <tableColumn id="10127" name="Column10127"/>
    <tableColumn id="10128" name="Column10128"/>
    <tableColumn id="10129" name="Column10129"/>
    <tableColumn id="10130" name="Column10130"/>
    <tableColumn id="10131" name="Column10131"/>
    <tableColumn id="10132" name="Column10132"/>
    <tableColumn id="10133" name="Column10133"/>
    <tableColumn id="10134" name="Column10134"/>
    <tableColumn id="10135" name="Column10135"/>
    <tableColumn id="10136" name="Column10136"/>
    <tableColumn id="10137" name="Column10137"/>
    <tableColumn id="10138" name="Column10138"/>
    <tableColumn id="10139" name="Column10139"/>
    <tableColumn id="10140" name="Column10140"/>
    <tableColumn id="10141" name="Column10141"/>
    <tableColumn id="10142" name="Column10142"/>
    <tableColumn id="10143" name="Column10143"/>
    <tableColumn id="10144" name="Column10144"/>
    <tableColumn id="10145" name="Column10145"/>
    <tableColumn id="10146" name="Column10146"/>
    <tableColumn id="10147" name="Column10147"/>
    <tableColumn id="10148" name="Column10148"/>
    <tableColumn id="10149" name="Column10149"/>
    <tableColumn id="10150" name="Column10150"/>
    <tableColumn id="10151" name="Column10151"/>
    <tableColumn id="10152" name="Column10152"/>
    <tableColumn id="10153" name="Column10153"/>
    <tableColumn id="10154" name="Column10154"/>
    <tableColumn id="10155" name="Column10155"/>
    <tableColumn id="10156" name="Column10156"/>
    <tableColumn id="10157" name="Column10157"/>
    <tableColumn id="10158" name="Column10158"/>
    <tableColumn id="10159" name="Column10159"/>
    <tableColumn id="10160" name="Column10160"/>
    <tableColumn id="10161" name="Column10161"/>
    <tableColumn id="10162" name="Column10162"/>
    <tableColumn id="10163" name="Column10163"/>
    <tableColumn id="10164" name="Column10164"/>
    <tableColumn id="10165" name="Column10165"/>
    <tableColumn id="10166" name="Column10166"/>
    <tableColumn id="10167" name="Column10167"/>
    <tableColumn id="10168" name="Column10168"/>
    <tableColumn id="10169" name="Column10169"/>
    <tableColumn id="10170" name="Column10170"/>
    <tableColumn id="10171" name="Column10171"/>
    <tableColumn id="10172" name="Column10172"/>
    <tableColumn id="10173" name="Column10173"/>
    <tableColumn id="10174" name="Column10174"/>
    <tableColumn id="10175" name="Column10175"/>
    <tableColumn id="10176" name="Column10176"/>
    <tableColumn id="10177" name="Column10177"/>
    <tableColumn id="10178" name="Column10178"/>
    <tableColumn id="10179" name="Column10179"/>
    <tableColumn id="10180" name="Column10180"/>
    <tableColumn id="10181" name="Column10181"/>
    <tableColumn id="10182" name="Column10182"/>
    <tableColumn id="10183" name="Column10183"/>
    <tableColumn id="10184" name="Column10184"/>
    <tableColumn id="10185" name="Column10185"/>
    <tableColumn id="10186" name="Column10186"/>
    <tableColumn id="10187" name="Column10187"/>
    <tableColumn id="10188" name="Column10188"/>
    <tableColumn id="10189" name="Column10189"/>
    <tableColumn id="10190" name="Column10190"/>
    <tableColumn id="10191" name="Column10191"/>
    <tableColumn id="10192" name="Column10192"/>
    <tableColumn id="10193" name="Column10193"/>
    <tableColumn id="10194" name="Column10194"/>
    <tableColumn id="10195" name="Column10195"/>
    <tableColumn id="10196" name="Column10196"/>
    <tableColumn id="10197" name="Column10197"/>
    <tableColumn id="10198" name="Column10198"/>
    <tableColumn id="10199" name="Column10199"/>
    <tableColumn id="10200" name="Column10200"/>
    <tableColumn id="10201" name="Column10201"/>
    <tableColumn id="10202" name="Column10202"/>
    <tableColumn id="10203" name="Column10203"/>
    <tableColumn id="10204" name="Column10204"/>
    <tableColumn id="10205" name="Column10205"/>
    <tableColumn id="10206" name="Column10206"/>
    <tableColumn id="10207" name="Column10207"/>
    <tableColumn id="10208" name="Column10208"/>
    <tableColumn id="10209" name="Column10209"/>
    <tableColumn id="10210" name="Column10210"/>
    <tableColumn id="10211" name="Column10211"/>
    <tableColumn id="10212" name="Column10212"/>
    <tableColumn id="10213" name="Column10213"/>
    <tableColumn id="10214" name="Column10214"/>
    <tableColumn id="10215" name="Column10215"/>
    <tableColumn id="10216" name="Column10216"/>
    <tableColumn id="10217" name="Column10217"/>
    <tableColumn id="10218" name="Column10218"/>
    <tableColumn id="10219" name="Column10219"/>
    <tableColumn id="10220" name="Column10220"/>
    <tableColumn id="10221" name="Column10221"/>
    <tableColumn id="10222" name="Column10222"/>
    <tableColumn id="10223" name="Column10223"/>
    <tableColumn id="10224" name="Column10224"/>
    <tableColumn id="10225" name="Column10225"/>
    <tableColumn id="10226" name="Column10226"/>
    <tableColumn id="10227" name="Column10227"/>
    <tableColumn id="10228" name="Column10228"/>
    <tableColumn id="10229" name="Column10229"/>
    <tableColumn id="10230" name="Column10230"/>
    <tableColumn id="10231" name="Column10231"/>
    <tableColumn id="10232" name="Column10232"/>
    <tableColumn id="10233" name="Column10233"/>
    <tableColumn id="10234" name="Column10234"/>
    <tableColumn id="10235" name="Column10235"/>
    <tableColumn id="10236" name="Column10236"/>
    <tableColumn id="10237" name="Column10237"/>
    <tableColumn id="10238" name="Column10238"/>
    <tableColumn id="10239" name="Column10239"/>
    <tableColumn id="10240" name="Column10240"/>
    <tableColumn id="10241" name="Column10241"/>
    <tableColumn id="10242" name="Column10242"/>
    <tableColumn id="10243" name="Column10243"/>
    <tableColumn id="10244" name="Column10244"/>
    <tableColumn id="10245" name="Column10245"/>
    <tableColumn id="10246" name="Column10246"/>
    <tableColumn id="10247" name="Column10247"/>
    <tableColumn id="10248" name="Column10248"/>
    <tableColumn id="10249" name="Column10249"/>
    <tableColumn id="10250" name="Column10250"/>
    <tableColumn id="10251" name="Column10251"/>
    <tableColumn id="10252" name="Column10252"/>
    <tableColumn id="10253" name="Column10253"/>
    <tableColumn id="10254" name="Column10254"/>
    <tableColumn id="10255" name="Column10255"/>
    <tableColumn id="10256" name="Column10256"/>
    <tableColumn id="10257" name="Column10257"/>
    <tableColumn id="10258" name="Column10258"/>
    <tableColumn id="10259" name="Column10259"/>
    <tableColumn id="10260" name="Column10260"/>
    <tableColumn id="10261" name="Column10261"/>
    <tableColumn id="10262" name="Column10262"/>
    <tableColumn id="10263" name="Column10263"/>
    <tableColumn id="10264" name="Column10264"/>
    <tableColumn id="10265" name="Column10265"/>
    <tableColumn id="10266" name="Column10266"/>
    <tableColumn id="10267" name="Column10267"/>
    <tableColumn id="10268" name="Column10268"/>
    <tableColumn id="10269" name="Column10269"/>
    <tableColumn id="10270" name="Column10270"/>
    <tableColumn id="10271" name="Column10271"/>
    <tableColumn id="10272" name="Column10272"/>
    <tableColumn id="10273" name="Column10273"/>
    <tableColumn id="10274" name="Column10274"/>
    <tableColumn id="10275" name="Column10275"/>
    <tableColumn id="10276" name="Column10276"/>
    <tableColumn id="10277" name="Column10277"/>
    <tableColumn id="10278" name="Column10278"/>
    <tableColumn id="10279" name="Column10279"/>
    <tableColumn id="10280" name="Column10280"/>
    <tableColumn id="10281" name="Column10281"/>
    <tableColumn id="10282" name="Column10282"/>
    <tableColumn id="10283" name="Column10283"/>
    <tableColumn id="10284" name="Column10284"/>
    <tableColumn id="10285" name="Column10285"/>
    <tableColumn id="10286" name="Column10286"/>
    <tableColumn id="10287" name="Column10287"/>
    <tableColumn id="10288" name="Column10288"/>
    <tableColumn id="10289" name="Column10289"/>
    <tableColumn id="10290" name="Column10290"/>
    <tableColumn id="10291" name="Column10291"/>
    <tableColumn id="10292" name="Column10292"/>
    <tableColumn id="10293" name="Column10293"/>
    <tableColumn id="10294" name="Column10294"/>
    <tableColumn id="10295" name="Column10295"/>
    <tableColumn id="10296" name="Column10296"/>
    <tableColumn id="10297" name="Column10297"/>
    <tableColumn id="10298" name="Column10298"/>
    <tableColumn id="10299" name="Column10299"/>
    <tableColumn id="10300" name="Column10300"/>
    <tableColumn id="10301" name="Column10301"/>
    <tableColumn id="10302" name="Column10302"/>
    <tableColumn id="10303" name="Column10303"/>
    <tableColumn id="10304" name="Column10304"/>
    <tableColumn id="10305" name="Column10305"/>
    <tableColumn id="10306" name="Column10306"/>
    <tableColumn id="10307" name="Column10307"/>
    <tableColumn id="10308" name="Column10308"/>
    <tableColumn id="10309" name="Column10309"/>
    <tableColumn id="10310" name="Column10310"/>
    <tableColumn id="10311" name="Column10311"/>
    <tableColumn id="10312" name="Column10312"/>
    <tableColumn id="10313" name="Column10313"/>
    <tableColumn id="10314" name="Column10314"/>
    <tableColumn id="10315" name="Column10315"/>
    <tableColumn id="10316" name="Column10316"/>
    <tableColumn id="10317" name="Column10317"/>
    <tableColumn id="10318" name="Column10318"/>
    <tableColumn id="10319" name="Column10319"/>
    <tableColumn id="10320" name="Column10320"/>
    <tableColumn id="10321" name="Column10321"/>
    <tableColumn id="10322" name="Column10322"/>
    <tableColumn id="10323" name="Column10323"/>
    <tableColumn id="10324" name="Column10324"/>
    <tableColumn id="10325" name="Column10325"/>
    <tableColumn id="10326" name="Column10326"/>
    <tableColumn id="10327" name="Column10327"/>
    <tableColumn id="10328" name="Column10328"/>
    <tableColumn id="10329" name="Column10329"/>
    <tableColumn id="10330" name="Column10330"/>
    <tableColumn id="10331" name="Column10331"/>
    <tableColumn id="10332" name="Column10332"/>
    <tableColumn id="10333" name="Column10333"/>
    <tableColumn id="10334" name="Column10334"/>
    <tableColumn id="10335" name="Column10335"/>
    <tableColumn id="10336" name="Column10336"/>
    <tableColumn id="10337" name="Column10337"/>
    <tableColumn id="10338" name="Column10338"/>
    <tableColumn id="10339" name="Column10339"/>
    <tableColumn id="10340" name="Column10340"/>
    <tableColumn id="10341" name="Column10341"/>
    <tableColumn id="10342" name="Column10342"/>
    <tableColumn id="10343" name="Column10343"/>
    <tableColumn id="10344" name="Column10344"/>
    <tableColumn id="10345" name="Column10345"/>
    <tableColumn id="10346" name="Column10346"/>
    <tableColumn id="10347" name="Column10347"/>
    <tableColumn id="10348" name="Column10348"/>
    <tableColumn id="10349" name="Column10349"/>
    <tableColumn id="10350" name="Column10350"/>
    <tableColumn id="10351" name="Column10351"/>
    <tableColumn id="10352" name="Column10352"/>
    <tableColumn id="10353" name="Column10353"/>
    <tableColumn id="10354" name="Column10354"/>
    <tableColumn id="10355" name="Column10355"/>
    <tableColumn id="10356" name="Column10356"/>
    <tableColumn id="10357" name="Column10357"/>
    <tableColumn id="10358" name="Column10358"/>
    <tableColumn id="10359" name="Column10359"/>
    <tableColumn id="10360" name="Column10360"/>
    <tableColumn id="10361" name="Column10361"/>
    <tableColumn id="10362" name="Column10362"/>
    <tableColumn id="10363" name="Column10363"/>
    <tableColumn id="10364" name="Column10364"/>
    <tableColumn id="10365" name="Column10365"/>
    <tableColumn id="10366" name="Column10366"/>
    <tableColumn id="10367" name="Column10367"/>
    <tableColumn id="10368" name="Column10368"/>
    <tableColumn id="10369" name="Column10369"/>
    <tableColumn id="10370" name="Column10370"/>
    <tableColumn id="10371" name="Column10371"/>
    <tableColumn id="10372" name="Column10372"/>
    <tableColumn id="10373" name="Column10373"/>
    <tableColumn id="10374" name="Column10374"/>
    <tableColumn id="10375" name="Column10375"/>
    <tableColumn id="10376" name="Column10376"/>
    <tableColumn id="10377" name="Column10377"/>
    <tableColumn id="10378" name="Column10378"/>
    <tableColumn id="10379" name="Column10379"/>
    <tableColumn id="10380" name="Column10380"/>
    <tableColumn id="10381" name="Column10381"/>
    <tableColumn id="10382" name="Column10382"/>
    <tableColumn id="10383" name="Column10383"/>
    <tableColumn id="10384" name="Column10384"/>
    <tableColumn id="10385" name="Column10385"/>
    <tableColumn id="10386" name="Column10386"/>
    <tableColumn id="10387" name="Column10387"/>
    <tableColumn id="10388" name="Column10388"/>
    <tableColumn id="10389" name="Column10389"/>
    <tableColumn id="10390" name="Column10390"/>
    <tableColumn id="10391" name="Column10391"/>
    <tableColumn id="10392" name="Column10392"/>
    <tableColumn id="10393" name="Column10393"/>
    <tableColumn id="10394" name="Column10394"/>
    <tableColumn id="10395" name="Column10395"/>
    <tableColumn id="10396" name="Column10396"/>
    <tableColumn id="10397" name="Column10397"/>
    <tableColumn id="10398" name="Column10398"/>
    <tableColumn id="10399" name="Column10399"/>
    <tableColumn id="10400" name="Column10400"/>
    <tableColumn id="10401" name="Column10401"/>
    <tableColumn id="10402" name="Column10402"/>
    <tableColumn id="10403" name="Column10403"/>
    <tableColumn id="10404" name="Column10404"/>
    <tableColumn id="10405" name="Column10405"/>
    <tableColumn id="10406" name="Column10406"/>
    <tableColumn id="10407" name="Column10407"/>
    <tableColumn id="10408" name="Column10408"/>
    <tableColumn id="10409" name="Column10409"/>
    <tableColumn id="10410" name="Column10410"/>
    <tableColumn id="10411" name="Column10411"/>
    <tableColumn id="10412" name="Column10412"/>
    <tableColumn id="10413" name="Column10413"/>
    <tableColumn id="10414" name="Column10414"/>
    <tableColumn id="10415" name="Column10415"/>
    <tableColumn id="10416" name="Column10416"/>
    <tableColumn id="10417" name="Column10417"/>
    <tableColumn id="10418" name="Column10418"/>
    <tableColumn id="10419" name="Column10419"/>
    <tableColumn id="10420" name="Column10420"/>
    <tableColumn id="10421" name="Column10421"/>
    <tableColumn id="10422" name="Column10422"/>
    <tableColumn id="10423" name="Column10423"/>
    <tableColumn id="10424" name="Column10424"/>
    <tableColumn id="10425" name="Column10425"/>
    <tableColumn id="10426" name="Column10426"/>
    <tableColumn id="10427" name="Column10427"/>
    <tableColumn id="10428" name="Column10428"/>
    <tableColumn id="10429" name="Column10429"/>
    <tableColumn id="10430" name="Column10430"/>
    <tableColumn id="10431" name="Column10431"/>
    <tableColumn id="10432" name="Column10432"/>
    <tableColumn id="10433" name="Column10433"/>
    <tableColumn id="10434" name="Column10434"/>
    <tableColumn id="10435" name="Column10435"/>
    <tableColumn id="10436" name="Column10436"/>
    <tableColumn id="10437" name="Column10437"/>
    <tableColumn id="10438" name="Column10438"/>
    <tableColumn id="10439" name="Column10439"/>
    <tableColumn id="10440" name="Column10440"/>
    <tableColumn id="10441" name="Column10441"/>
    <tableColumn id="10442" name="Column10442"/>
    <tableColumn id="10443" name="Column10443"/>
    <tableColumn id="10444" name="Column10444"/>
    <tableColumn id="10445" name="Column10445"/>
    <tableColumn id="10446" name="Column10446"/>
    <tableColumn id="10447" name="Column10447"/>
    <tableColumn id="10448" name="Column10448"/>
    <tableColumn id="10449" name="Column10449"/>
    <tableColumn id="10450" name="Column10450"/>
    <tableColumn id="10451" name="Column10451"/>
    <tableColumn id="10452" name="Column10452"/>
    <tableColumn id="10453" name="Column10453"/>
    <tableColumn id="10454" name="Column10454"/>
    <tableColumn id="10455" name="Column10455"/>
    <tableColumn id="10456" name="Column10456"/>
    <tableColumn id="10457" name="Column10457"/>
    <tableColumn id="10458" name="Column10458"/>
    <tableColumn id="10459" name="Column10459"/>
    <tableColumn id="10460" name="Column10460"/>
    <tableColumn id="10461" name="Column10461"/>
    <tableColumn id="10462" name="Column10462"/>
    <tableColumn id="10463" name="Column10463"/>
    <tableColumn id="10464" name="Column10464"/>
    <tableColumn id="10465" name="Column10465"/>
    <tableColumn id="10466" name="Column10466"/>
    <tableColumn id="10467" name="Column10467"/>
    <tableColumn id="10468" name="Column10468"/>
    <tableColumn id="10469" name="Column10469"/>
    <tableColumn id="10470" name="Column10470"/>
    <tableColumn id="10471" name="Column10471"/>
    <tableColumn id="10472" name="Column10472"/>
    <tableColumn id="10473" name="Column10473"/>
    <tableColumn id="10474" name="Column10474"/>
    <tableColumn id="10475" name="Column10475"/>
    <tableColumn id="10476" name="Column10476"/>
    <tableColumn id="10477" name="Column10477"/>
    <tableColumn id="10478" name="Column10478"/>
    <tableColumn id="10479" name="Column10479"/>
    <tableColumn id="10480" name="Column10480"/>
    <tableColumn id="10481" name="Column10481"/>
    <tableColumn id="10482" name="Column10482"/>
    <tableColumn id="10483" name="Column10483"/>
    <tableColumn id="10484" name="Column10484"/>
    <tableColumn id="10485" name="Column10485"/>
    <tableColumn id="10486" name="Column10486"/>
    <tableColumn id="10487" name="Column10487"/>
    <tableColumn id="10488" name="Column10488"/>
    <tableColumn id="10489" name="Column10489"/>
    <tableColumn id="10490" name="Column10490"/>
    <tableColumn id="10491" name="Column10491"/>
    <tableColumn id="10492" name="Column10492"/>
    <tableColumn id="10493" name="Column10493"/>
    <tableColumn id="10494" name="Column10494"/>
    <tableColumn id="10495" name="Column10495"/>
    <tableColumn id="10496" name="Column10496"/>
    <tableColumn id="10497" name="Column10497"/>
    <tableColumn id="10498" name="Column10498"/>
    <tableColumn id="10499" name="Column10499"/>
    <tableColumn id="10500" name="Column10500"/>
    <tableColumn id="10501" name="Column10501"/>
    <tableColumn id="10502" name="Column10502"/>
    <tableColumn id="10503" name="Column10503"/>
    <tableColumn id="10504" name="Column10504"/>
    <tableColumn id="10505" name="Column10505"/>
    <tableColumn id="10506" name="Column10506"/>
    <tableColumn id="10507" name="Column10507"/>
    <tableColumn id="10508" name="Column10508"/>
    <tableColumn id="10509" name="Column10509"/>
    <tableColumn id="10510" name="Column10510"/>
    <tableColumn id="10511" name="Column10511"/>
    <tableColumn id="10512" name="Column10512"/>
    <tableColumn id="10513" name="Column10513"/>
    <tableColumn id="10514" name="Column10514"/>
    <tableColumn id="10515" name="Column10515"/>
    <tableColumn id="10516" name="Column10516"/>
    <tableColumn id="10517" name="Column10517"/>
    <tableColumn id="10518" name="Column10518"/>
    <tableColumn id="10519" name="Column10519"/>
    <tableColumn id="10520" name="Column10520"/>
    <tableColumn id="10521" name="Column10521"/>
    <tableColumn id="10522" name="Column10522"/>
    <tableColumn id="10523" name="Column10523"/>
    <tableColumn id="10524" name="Column10524"/>
    <tableColumn id="10525" name="Column10525"/>
    <tableColumn id="10526" name="Column10526"/>
    <tableColumn id="10527" name="Column10527"/>
    <tableColumn id="10528" name="Column10528"/>
    <tableColumn id="10529" name="Column10529"/>
    <tableColumn id="10530" name="Column10530"/>
    <tableColumn id="10531" name="Column10531"/>
    <tableColumn id="10532" name="Column10532"/>
    <tableColumn id="10533" name="Column10533"/>
    <tableColumn id="10534" name="Column10534"/>
    <tableColumn id="10535" name="Column10535"/>
    <tableColumn id="10536" name="Column10536"/>
    <tableColumn id="10537" name="Column10537"/>
    <tableColumn id="10538" name="Column10538"/>
    <tableColumn id="10539" name="Column10539"/>
    <tableColumn id="10540" name="Column10540"/>
    <tableColumn id="10541" name="Column10541"/>
    <tableColumn id="10542" name="Column10542"/>
    <tableColumn id="10543" name="Column10543"/>
    <tableColumn id="10544" name="Column10544"/>
    <tableColumn id="10545" name="Column10545"/>
    <tableColumn id="10546" name="Column10546"/>
    <tableColumn id="10547" name="Column10547"/>
    <tableColumn id="10548" name="Column10548"/>
    <tableColumn id="10549" name="Column10549"/>
    <tableColumn id="10550" name="Column10550"/>
    <tableColumn id="10551" name="Column10551"/>
    <tableColumn id="10552" name="Column10552"/>
    <tableColumn id="10553" name="Column10553"/>
    <tableColumn id="10554" name="Column10554"/>
    <tableColumn id="10555" name="Column10555"/>
    <tableColumn id="10556" name="Column10556"/>
    <tableColumn id="10557" name="Column10557"/>
    <tableColumn id="10558" name="Column10558"/>
    <tableColumn id="10559" name="Column10559"/>
    <tableColumn id="10560" name="Column10560"/>
    <tableColumn id="10561" name="Column10561"/>
    <tableColumn id="10562" name="Column10562"/>
    <tableColumn id="10563" name="Column10563"/>
    <tableColumn id="10564" name="Column10564"/>
    <tableColumn id="10565" name="Column10565"/>
    <tableColumn id="10566" name="Column10566"/>
    <tableColumn id="10567" name="Column10567"/>
    <tableColumn id="10568" name="Column10568"/>
    <tableColumn id="10569" name="Column10569"/>
    <tableColumn id="10570" name="Column10570"/>
    <tableColumn id="10571" name="Column10571"/>
    <tableColumn id="10572" name="Column10572"/>
    <tableColumn id="10573" name="Column10573"/>
    <tableColumn id="10574" name="Column10574"/>
    <tableColumn id="10575" name="Column10575"/>
    <tableColumn id="10576" name="Column10576"/>
    <tableColumn id="10577" name="Column10577"/>
    <tableColumn id="10578" name="Column10578"/>
    <tableColumn id="10579" name="Column10579"/>
    <tableColumn id="10580" name="Column10580"/>
    <tableColumn id="10581" name="Column10581"/>
    <tableColumn id="10582" name="Column10582"/>
    <tableColumn id="10583" name="Column10583"/>
    <tableColumn id="10584" name="Column10584"/>
    <tableColumn id="10585" name="Column10585"/>
    <tableColumn id="10586" name="Column10586"/>
    <tableColumn id="10587" name="Column10587"/>
    <tableColumn id="10588" name="Column10588"/>
    <tableColumn id="10589" name="Column10589"/>
    <tableColumn id="10590" name="Column10590"/>
    <tableColumn id="10591" name="Column10591"/>
    <tableColumn id="10592" name="Column10592"/>
    <tableColumn id="10593" name="Column10593"/>
    <tableColumn id="10594" name="Column10594"/>
    <tableColumn id="10595" name="Column10595"/>
    <tableColumn id="10596" name="Column10596"/>
    <tableColumn id="10597" name="Column10597"/>
    <tableColumn id="10598" name="Column10598"/>
    <tableColumn id="10599" name="Column10599"/>
    <tableColumn id="10600" name="Column10600"/>
    <tableColumn id="10601" name="Column10601"/>
    <tableColumn id="10602" name="Column10602"/>
    <tableColumn id="10603" name="Column10603"/>
    <tableColumn id="10604" name="Column10604"/>
    <tableColumn id="10605" name="Column10605"/>
    <tableColumn id="10606" name="Column10606"/>
    <tableColumn id="10607" name="Column10607"/>
    <tableColumn id="10608" name="Column10608"/>
    <tableColumn id="10609" name="Column10609"/>
    <tableColumn id="10610" name="Column10610"/>
    <tableColumn id="10611" name="Column10611"/>
    <tableColumn id="10612" name="Column10612"/>
    <tableColumn id="10613" name="Column10613"/>
    <tableColumn id="10614" name="Column10614"/>
    <tableColumn id="10615" name="Column10615"/>
    <tableColumn id="10616" name="Column10616"/>
    <tableColumn id="10617" name="Column10617"/>
    <tableColumn id="10618" name="Column10618"/>
    <tableColumn id="10619" name="Column10619"/>
    <tableColumn id="10620" name="Column10620"/>
    <tableColumn id="10621" name="Column10621"/>
    <tableColumn id="10622" name="Column10622"/>
    <tableColumn id="10623" name="Column10623"/>
    <tableColumn id="10624" name="Column10624"/>
    <tableColumn id="10625" name="Column10625"/>
    <tableColumn id="10626" name="Column10626"/>
    <tableColumn id="10627" name="Column10627"/>
    <tableColumn id="10628" name="Column10628"/>
    <tableColumn id="10629" name="Column10629"/>
    <tableColumn id="10630" name="Column10630"/>
    <tableColumn id="10631" name="Column10631"/>
    <tableColumn id="10632" name="Column10632"/>
    <tableColumn id="10633" name="Column10633"/>
    <tableColumn id="10634" name="Column10634"/>
    <tableColumn id="10635" name="Column10635"/>
    <tableColumn id="10636" name="Column10636"/>
    <tableColumn id="10637" name="Column10637"/>
    <tableColumn id="10638" name="Column10638"/>
    <tableColumn id="10639" name="Column10639"/>
    <tableColumn id="10640" name="Column10640"/>
    <tableColumn id="10641" name="Column10641"/>
    <tableColumn id="10642" name="Column10642"/>
    <tableColumn id="10643" name="Column10643"/>
    <tableColumn id="10644" name="Column10644"/>
    <tableColumn id="10645" name="Column10645"/>
    <tableColumn id="10646" name="Column10646"/>
    <tableColumn id="10647" name="Column10647"/>
    <tableColumn id="10648" name="Column10648"/>
    <tableColumn id="10649" name="Column10649"/>
    <tableColumn id="10650" name="Column10650"/>
    <tableColumn id="10651" name="Column10651"/>
    <tableColumn id="10652" name="Column10652"/>
    <tableColumn id="10653" name="Column10653"/>
    <tableColumn id="10654" name="Column10654"/>
    <tableColumn id="10655" name="Column10655"/>
    <tableColumn id="10656" name="Column10656"/>
    <tableColumn id="10657" name="Column10657"/>
    <tableColumn id="10658" name="Column10658"/>
    <tableColumn id="10659" name="Column10659"/>
    <tableColumn id="10660" name="Column10660"/>
    <tableColumn id="10661" name="Column10661"/>
    <tableColumn id="10662" name="Column10662"/>
    <tableColumn id="10663" name="Column10663"/>
    <tableColumn id="10664" name="Column10664"/>
    <tableColumn id="10665" name="Column10665"/>
    <tableColumn id="10666" name="Column10666"/>
    <tableColumn id="10667" name="Column10667"/>
    <tableColumn id="10668" name="Column10668"/>
    <tableColumn id="10669" name="Column10669"/>
    <tableColumn id="10670" name="Column10670"/>
    <tableColumn id="10671" name="Column10671"/>
    <tableColumn id="10672" name="Column10672"/>
    <tableColumn id="10673" name="Column10673"/>
    <tableColumn id="10674" name="Column10674"/>
    <tableColumn id="10675" name="Column10675"/>
    <tableColumn id="10676" name="Column10676"/>
    <tableColumn id="10677" name="Column10677"/>
    <tableColumn id="10678" name="Column10678"/>
    <tableColumn id="10679" name="Column10679"/>
    <tableColumn id="10680" name="Column10680"/>
    <tableColumn id="10681" name="Column10681"/>
    <tableColumn id="10682" name="Column10682"/>
    <tableColumn id="10683" name="Column10683"/>
    <tableColumn id="10684" name="Column10684"/>
    <tableColumn id="10685" name="Column10685"/>
    <tableColumn id="10686" name="Column10686"/>
    <tableColumn id="10687" name="Column10687"/>
    <tableColumn id="10688" name="Column10688"/>
    <tableColumn id="10689" name="Column10689"/>
    <tableColumn id="10690" name="Column10690"/>
    <tableColumn id="10691" name="Column10691"/>
    <tableColumn id="10692" name="Column10692"/>
    <tableColumn id="10693" name="Column10693"/>
    <tableColumn id="10694" name="Column10694"/>
    <tableColumn id="10695" name="Column10695"/>
    <tableColumn id="10696" name="Column10696"/>
    <tableColumn id="10697" name="Column10697"/>
    <tableColumn id="10698" name="Column10698"/>
    <tableColumn id="10699" name="Column10699"/>
    <tableColumn id="10700" name="Column10700"/>
    <tableColumn id="10701" name="Column10701"/>
    <tableColumn id="10702" name="Column10702"/>
    <tableColumn id="10703" name="Column10703"/>
    <tableColumn id="10704" name="Column10704"/>
    <tableColumn id="10705" name="Column10705"/>
    <tableColumn id="10706" name="Column10706"/>
    <tableColumn id="10707" name="Column10707"/>
    <tableColumn id="10708" name="Column10708"/>
    <tableColumn id="10709" name="Column10709"/>
    <tableColumn id="10710" name="Column10710"/>
    <tableColumn id="10711" name="Column10711"/>
    <tableColumn id="10712" name="Column10712"/>
    <tableColumn id="10713" name="Column10713"/>
    <tableColumn id="10714" name="Column10714"/>
    <tableColumn id="10715" name="Column10715"/>
    <tableColumn id="10716" name="Column10716"/>
    <tableColumn id="10717" name="Column10717"/>
    <tableColumn id="10718" name="Column10718"/>
    <tableColumn id="10719" name="Column10719"/>
    <tableColumn id="10720" name="Column10720"/>
    <tableColumn id="10721" name="Column10721"/>
    <tableColumn id="10722" name="Column10722"/>
    <tableColumn id="10723" name="Column10723"/>
    <tableColumn id="10724" name="Column10724"/>
    <tableColumn id="10725" name="Column10725"/>
    <tableColumn id="10726" name="Column10726"/>
    <tableColumn id="10727" name="Column10727"/>
    <tableColumn id="10728" name="Column10728"/>
    <tableColumn id="10729" name="Column10729"/>
    <tableColumn id="10730" name="Column10730"/>
    <tableColumn id="10731" name="Column10731"/>
    <tableColumn id="10732" name="Column10732"/>
    <tableColumn id="10733" name="Column10733"/>
    <tableColumn id="10734" name="Column10734"/>
    <tableColumn id="10735" name="Column10735"/>
    <tableColumn id="10736" name="Column10736"/>
    <tableColumn id="10737" name="Column10737"/>
    <tableColumn id="10738" name="Column10738"/>
    <tableColumn id="10739" name="Column10739"/>
    <tableColumn id="10740" name="Column10740"/>
    <tableColumn id="10741" name="Column10741"/>
    <tableColumn id="10742" name="Column10742"/>
    <tableColumn id="10743" name="Column10743"/>
    <tableColumn id="10744" name="Column10744"/>
    <tableColumn id="10745" name="Column10745"/>
    <tableColumn id="10746" name="Column10746"/>
    <tableColumn id="10747" name="Column10747"/>
    <tableColumn id="10748" name="Column10748"/>
    <tableColumn id="10749" name="Column10749"/>
    <tableColumn id="10750" name="Column10750"/>
    <tableColumn id="10751" name="Column10751"/>
    <tableColumn id="10752" name="Column10752"/>
    <tableColumn id="10753" name="Column10753"/>
    <tableColumn id="10754" name="Column10754"/>
    <tableColumn id="10755" name="Column10755"/>
    <tableColumn id="10756" name="Column10756"/>
    <tableColumn id="10757" name="Column10757"/>
    <tableColumn id="10758" name="Column10758"/>
    <tableColumn id="10759" name="Column10759"/>
    <tableColumn id="10760" name="Column10760"/>
    <tableColumn id="10761" name="Column10761"/>
    <tableColumn id="10762" name="Column10762"/>
    <tableColumn id="10763" name="Column10763"/>
    <tableColumn id="10764" name="Column10764"/>
    <tableColumn id="10765" name="Column10765"/>
    <tableColumn id="10766" name="Column10766"/>
    <tableColumn id="10767" name="Column10767"/>
    <tableColumn id="10768" name="Column10768"/>
    <tableColumn id="10769" name="Column10769"/>
    <tableColumn id="10770" name="Column10770"/>
    <tableColumn id="10771" name="Column10771"/>
    <tableColumn id="10772" name="Column10772"/>
    <tableColumn id="10773" name="Column10773"/>
    <tableColumn id="10774" name="Column10774"/>
    <tableColumn id="10775" name="Column10775"/>
    <tableColumn id="10776" name="Column10776"/>
    <tableColumn id="10777" name="Column10777"/>
    <tableColumn id="10778" name="Column10778"/>
    <tableColumn id="10779" name="Column10779"/>
    <tableColumn id="10780" name="Column10780"/>
    <tableColumn id="10781" name="Column10781"/>
    <tableColumn id="10782" name="Column10782"/>
    <tableColumn id="10783" name="Column10783"/>
    <tableColumn id="10784" name="Column10784"/>
    <tableColumn id="10785" name="Column10785"/>
    <tableColumn id="10786" name="Column10786"/>
    <tableColumn id="10787" name="Column10787"/>
    <tableColumn id="10788" name="Column10788"/>
    <tableColumn id="10789" name="Column10789"/>
    <tableColumn id="10790" name="Column10790"/>
    <tableColumn id="10791" name="Column10791"/>
    <tableColumn id="10792" name="Column10792"/>
    <tableColumn id="10793" name="Column10793"/>
    <tableColumn id="10794" name="Column10794"/>
    <tableColumn id="10795" name="Column10795"/>
    <tableColumn id="10796" name="Column10796"/>
    <tableColumn id="10797" name="Column10797"/>
    <tableColumn id="10798" name="Column10798"/>
    <tableColumn id="10799" name="Column10799"/>
    <tableColumn id="10800" name="Column10800"/>
    <tableColumn id="10801" name="Column10801"/>
    <tableColumn id="10802" name="Column10802"/>
    <tableColumn id="10803" name="Column10803"/>
    <tableColumn id="10804" name="Column10804"/>
    <tableColumn id="10805" name="Column10805"/>
    <tableColumn id="10806" name="Column10806"/>
    <tableColumn id="10807" name="Column10807"/>
    <tableColumn id="10808" name="Column10808"/>
    <tableColumn id="10809" name="Column10809"/>
    <tableColumn id="10810" name="Column10810"/>
    <tableColumn id="10811" name="Column10811"/>
    <tableColumn id="10812" name="Column10812"/>
    <tableColumn id="10813" name="Column10813"/>
    <tableColumn id="10814" name="Column10814"/>
    <tableColumn id="10815" name="Column10815"/>
    <tableColumn id="10816" name="Column10816"/>
    <tableColumn id="10817" name="Column10817"/>
    <tableColumn id="10818" name="Column10818"/>
    <tableColumn id="10819" name="Column10819"/>
    <tableColumn id="10820" name="Column10820"/>
    <tableColumn id="10821" name="Column10821"/>
    <tableColumn id="10822" name="Column10822"/>
    <tableColumn id="10823" name="Column10823"/>
    <tableColumn id="10824" name="Column10824"/>
    <tableColumn id="10825" name="Column10825"/>
    <tableColumn id="10826" name="Column10826"/>
    <tableColumn id="10827" name="Column10827"/>
    <tableColumn id="10828" name="Column10828"/>
    <tableColumn id="10829" name="Column10829"/>
    <tableColumn id="10830" name="Column10830"/>
    <tableColumn id="10831" name="Column10831"/>
    <tableColumn id="10832" name="Column10832"/>
    <tableColumn id="10833" name="Column10833"/>
    <tableColumn id="10834" name="Column10834"/>
    <tableColumn id="10835" name="Column10835"/>
    <tableColumn id="10836" name="Column10836"/>
    <tableColumn id="10837" name="Column10837"/>
    <tableColumn id="10838" name="Column10838"/>
    <tableColumn id="10839" name="Column10839"/>
    <tableColumn id="10840" name="Column10840"/>
    <tableColumn id="10841" name="Column10841"/>
    <tableColumn id="10842" name="Column10842"/>
    <tableColumn id="10843" name="Column10843"/>
    <tableColumn id="10844" name="Column10844"/>
    <tableColumn id="10845" name="Column10845"/>
    <tableColumn id="10846" name="Column10846"/>
    <tableColumn id="10847" name="Column10847"/>
    <tableColumn id="10848" name="Column10848"/>
    <tableColumn id="10849" name="Column10849"/>
    <tableColumn id="10850" name="Column10850"/>
    <tableColumn id="10851" name="Column10851"/>
    <tableColumn id="10852" name="Column10852"/>
    <tableColumn id="10853" name="Column10853"/>
    <tableColumn id="10854" name="Column10854"/>
    <tableColumn id="10855" name="Column10855"/>
    <tableColumn id="10856" name="Column10856"/>
    <tableColumn id="10857" name="Column10857"/>
    <tableColumn id="10858" name="Column10858"/>
    <tableColumn id="10859" name="Column10859"/>
    <tableColumn id="10860" name="Column10860"/>
    <tableColumn id="10861" name="Column10861"/>
    <tableColumn id="10862" name="Column10862"/>
    <tableColumn id="10863" name="Column10863"/>
    <tableColumn id="10864" name="Column10864"/>
    <tableColumn id="10865" name="Column10865"/>
    <tableColumn id="10866" name="Column10866"/>
    <tableColumn id="10867" name="Column10867"/>
    <tableColumn id="10868" name="Column10868"/>
    <tableColumn id="10869" name="Column10869"/>
    <tableColumn id="10870" name="Column10870"/>
    <tableColumn id="10871" name="Column10871"/>
    <tableColumn id="10872" name="Column10872"/>
    <tableColumn id="10873" name="Column10873"/>
    <tableColumn id="10874" name="Column10874"/>
    <tableColumn id="10875" name="Column10875"/>
    <tableColumn id="10876" name="Column10876"/>
    <tableColumn id="10877" name="Column10877"/>
    <tableColumn id="10878" name="Column10878"/>
    <tableColumn id="10879" name="Column10879"/>
    <tableColumn id="10880" name="Column10880"/>
    <tableColumn id="10881" name="Column10881"/>
    <tableColumn id="10882" name="Column10882"/>
    <tableColumn id="10883" name="Column10883"/>
    <tableColumn id="10884" name="Column10884"/>
    <tableColumn id="10885" name="Column10885"/>
    <tableColumn id="10886" name="Column10886"/>
    <tableColumn id="10887" name="Column10887"/>
    <tableColumn id="10888" name="Column10888"/>
    <tableColumn id="10889" name="Column10889"/>
    <tableColumn id="10890" name="Column10890"/>
    <tableColumn id="10891" name="Column10891"/>
    <tableColumn id="10892" name="Column10892"/>
    <tableColumn id="10893" name="Column10893"/>
    <tableColumn id="10894" name="Column10894"/>
    <tableColumn id="10895" name="Column10895"/>
    <tableColumn id="10896" name="Column10896"/>
    <tableColumn id="10897" name="Column10897"/>
    <tableColumn id="10898" name="Column10898"/>
    <tableColumn id="10899" name="Column10899"/>
    <tableColumn id="10900" name="Column10900"/>
    <tableColumn id="10901" name="Column10901"/>
    <tableColumn id="10902" name="Column10902"/>
    <tableColumn id="10903" name="Column10903"/>
    <tableColumn id="10904" name="Column10904"/>
    <tableColumn id="10905" name="Column10905"/>
    <tableColumn id="10906" name="Column10906"/>
    <tableColumn id="10907" name="Column10907"/>
    <tableColumn id="10908" name="Column10908"/>
    <tableColumn id="10909" name="Column10909"/>
    <tableColumn id="10910" name="Column10910"/>
    <tableColumn id="10911" name="Column10911"/>
    <tableColumn id="10912" name="Column10912"/>
    <tableColumn id="10913" name="Column10913"/>
    <tableColumn id="10914" name="Column10914"/>
    <tableColumn id="10915" name="Column10915"/>
    <tableColumn id="10916" name="Column10916"/>
    <tableColumn id="10917" name="Column10917"/>
    <tableColumn id="10918" name="Column10918"/>
    <tableColumn id="10919" name="Column10919"/>
    <tableColumn id="10920" name="Column10920"/>
    <tableColumn id="10921" name="Column10921"/>
    <tableColumn id="10922" name="Column10922"/>
    <tableColumn id="10923" name="Column10923"/>
    <tableColumn id="10924" name="Column10924"/>
    <tableColumn id="10925" name="Column10925"/>
    <tableColumn id="10926" name="Column10926"/>
    <tableColumn id="10927" name="Column10927"/>
    <tableColumn id="10928" name="Column10928"/>
    <tableColumn id="10929" name="Column10929"/>
    <tableColumn id="10930" name="Column10930"/>
    <tableColumn id="10931" name="Column10931"/>
    <tableColumn id="10932" name="Column10932"/>
    <tableColumn id="10933" name="Column10933"/>
    <tableColumn id="10934" name="Column10934"/>
    <tableColumn id="10935" name="Column10935"/>
    <tableColumn id="10936" name="Column10936"/>
    <tableColumn id="10937" name="Column10937"/>
    <tableColumn id="10938" name="Column10938"/>
    <tableColumn id="10939" name="Column10939"/>
    <tableColumn id="10940" name="Column10940"/>
    <tableColumn id="10941" name="Column10941"/>
    <tableColumn id="10942" name="Column10942"/>
    <tableColumn id="10943" name="Column10943"/>
    <tableColumn id="10944" name="Column10944"/>
    <tableColumn id="10945" name="Column10945"/>
    <tableColumn id="10946" name="Column10946"/>
    <tableColumn id="10947" name="Column10947"/>
    <tableColumn id="10948" name="Column10948"/>
    <tableColumn id="10949" name="Column10949"/>
    <tableColumn id="10950" name="Column10950"/>
    <tableColumn id="10951" name="Column10951"/>
    <tableColumn id="10952" name="Column10952"/>
    <tableColumn id="10953" name="Column10953"/>
    <tableColumn id="10954" name="Column10954"/>
    <tableColumn id="10955" name="Column10955"/>
    <tableColumn id="10956" name="Column10956"/>
    <tableColumn id="10957" name="Column10957"/>
    <tableColumn id="10958" name="Column10958"/>
    <tableColumn id="10959" name="Column10959"/>
    <tableColumn id="10960" name="Column10960"/>
    <tableColumn id="10961" name="Column10961"/>
    <tableColumn id="10962" name="Column10962"/>
    <tableColumn id="10963" name="Column10963"/>
    <tableColumn id="10964" name="Column10964"/>
    <tableColumn id="10965" name="Column10965"/>
    <tableColumn id="10966" name="Column10966"/>
    <tableColumn id="10967" name="Column10967"/>
    <tableColumn id="10968" name="Column10968"/>
    <tableColumn id="10969" name="Column10969"/>
    <tableColumn id="10970" name="Column10970"/>
    <tableColumn id="10971" name="Column10971"/>
    <tableColumn id="10972" name="Column10972"/>
    <tableColumn id="10973" name="Column10973"/>
    <tableColumn id="10974" name="Column10974"/>
    <tableColumn id="10975" name="Column10975"/>
    <tableColumn id="10976" name="Column10976"/>
    <tableColumn id="10977" name="Column10977"/>
    <tableColumn id="10978" name="Column10978"/>
    <tableColumn id="10979" name="Column10979"/>
    <tableColumn id="10980" name="Column10980"/>
    <tableColumn id="10981" name="Column10981"/>
    <tableColumn id="10982" name="Column10982"/>
    <tableColumn id="10983" name="Column10983"/>
    <tableColumn id="10984" name="Column10984"/>
    <tableColumn id="10985" name="Column10985"/>
    <tableColumn id="10986" name="Column10986"/>
    <tableColumn id="10987" name="Column10987"/>
    <tableColumn id="10988" name="Column10988"/>
    <tableColumn id="10989" name="Column10989"/>
    <tableColumn id="10990" name="Column10990"/>
    <tableColumn id="10991" name="Column10991"/>
    <tableColumn id="10992" name="Column10992"/>
    <tableColumn id="10993" name="Column10993"/>
    <tableColumn id="10994" name="Column10994"/>
    <tableColumn id="10995" name="Column10995"/>
    <tableColumn id="10996" name="Column10996"/>
    <tableColumn id="10997" name="Column10997"/>
    <tableColumn id="10998" name="Column10998"/>
    <tableColumn id="10999" name="Column10999"/>
    <tableColumn id="11000" name="Column11000"/>
    <tableColumn id="11001" name="Column11001"/>
    <tableColumn id="11002" name="Column11002"/>
    <tableColumn id="11003" name="Column11003"/>
    <tableColumn id="11004" name="Column11004"/>
    <tableColumn id="11005" name="Column11005"/>
    <tableColumn id="11006" name="Column11006"/>
    <tableColumn id="11007" name="Column11007"/>
    <tableColumn id="11008" name="Column11008"/>
    <tableColumn id="11009" name="Column11009"/>
    <tableColumn id="11010" name="Column11010"/>
    <tableColumn id="11011" name="Column11011"/>
    <tableColumn id="11012" name="Column11012"/>
    <tableColumn id="11013" name="Column11013"/>
    <tableColumn id="11014" name="Column11014"/>
    <tableColumn id="11015" name="Column11015"/>
    <tableColumn id="11016" name="Column11016"/>
    <tableColumn id="11017" name="Column11017"/>
    <tableColumn id="11018" name="Column11018"/>
    <tableColumn id="11019" name="Column11019"/>
    <tableColumn id="11020" name="Column11020"/>
    <tableColumn id="11021" name="Column11021"/>
    <tableColumn id="11022" name="Column11022"/>
    <tableColumn id="11023" name="Column11023"/>
    <tableColumn id="11024" name="Column11024"/>
    <tableColumn id="11025" name="Column11025"/>
    <tableColumn id="11026" name="Column11026"/>
    <tableColumn id="11027" name="Column11027"/>
    <tableColumn id="11028" name="Column11028"/>
    <tableColumn id="11029" name="Column11029"/>
    <tableColumn id="11030" name="Column11030"/>
    <tableColumn id="11031" name="Column11031"/>
    <tableColumn id="11032" name="Column11032"/>
    <tableColumn id="11033" name="Column11033"/>
    <tableColumn id="11034" name="Column11034"/>
    <tableColumn id="11035" name="Column11035"/>
    <tableColumn id="11036" name="Column11036"/>
    <tableColumn id="11037" name="Column11037"/>
    <tableColumn id="11038" name="Column11038"/>
    <tableColumn id="11039" name="Column11039"/>
    <tableColumn id="11040" name="Column11040"/>
    <tableColumn id="11041" name="Column11041"/>
    <tableColumn id="11042" name="Column11042"/>
    <tableColumn id="11043" name="Column11043"/>
    <tableColumn id="11044" name="Column11044"/>
    <tableColumn id="11045" name="Column11045"/>
    <tableColumn id="11046" name="Column11046"/>
    <tableColumn id="11047" name="Column11047"/>
    <tableColumn id="11048" name="Column11048"/>
    <tableColumn id="11049" name="Column11049"/>
    <tableColumn id="11050" name="Column11050"/>
    <tableColumn id="11051" name="Column11051"/>
    <tableColumn id="11052" name="Column11052"/>
    <tableColumn id="11053" name="Column11053"/>
    <tableColumn id="11054" name="Column11054"/>
    <tableColumn id="11055" name="Column11055"/>
    <tableColumn id="11056" name="Column11056"/>
    <tableColumn id="11057" name="Column11057"/>
    <tableColumn id="11058" name="Column11058"/>
    <tableColumn id="11059" name="Column11059"/>
    <tableColumn id="11060" name="Column11060"/>
    <tableColumn id="11061" name="Column11061"/>
    <tableColumn id="11062" name="Column11062"/>
    <tableColumn id="11063" name="Column11063"/>
    <tableColumn id="11064" name="Column11064"/>
    <tableColumn id="11065" name="Column11065"/>
    <tableColumn id="11066" name="Column11066"/>
    <tableColumn id="11067" name="Column11067"/>
    <tableColumn id="11068" name="Column11068"/>
    <tableColumn id="11069" name="Column11069"/>
    <tableColumn id="11070" name="Column11070"/>
    <tableColumn id="11071" name="Column11071"/>
    <tableColumn id="11072" name="Column11072"/>
    <tableColumn id="11073" name="Column11073"/>
    <tableColumn id="11074" name="Column11074"/>
    <tableColumn id="11075" name="Column11075"/>
    <tableColumn id="11076" name="Column11076"/>
    <tableColumn id="11077" name="Column11077"/>
    <tableColumn id="11078" name="Column11078"/>
    <tableColumn id="11079" name="Column11079"/>
    <tableColumn id="11080" name="Column11080"/>
    <tableColumn id="11081" name="Column11081"/>
    <tableColumn id="11082" name="Column11082"/>
    <tableColumn id="11083" name="Column11083"/>
    <tableColumn id="11084" name="Column11084"/>
    <tableColumn id="11085" name="Column11085"/>
    <tableColumn id="11086" name="Column11086"/>
    <tableColumn id="11087" name="Column11087"/>
    <tableColumn id="11088" name="Column11088"/>
    <tableColumn id="11089" name="Column11089"/>
    <tableColumn id="11090" name="Column11090"/>
    <tableColumn id="11091" name="Column11091"/>
    <tableColumn id="11092" name="Column11092"/>
    <tableColumn id="11093" name="Column11093"/>
    <tableColumn id="11094" name="Column11094"/>
    <tableColumn id="11095" name="Column11095"/>
    <tableColumn id="11096" name="Column11096"/>
    <tableColumn id="11097" name="Column11097"/>
    <tableColumn id="11098" name="Column11098"/>
    <tableColumn id="11099" name="Column11099"/>
    <tableColumn id="11100" name="Column11100"/>
    <tableColumn id="11101" name="Column11101"/>
    <tableColumn id="11102" name="Column11102"/>
    <tableColumn id="11103" name="Column11103"/>
    <tableColumn id="11104" name="Column11104"/>
    <tableColumn id="11105" name="Column11105"/>
    <tableColumn id="11106" name="Column11106"/>
    <tableColumn id="11107" name="Column11107"/>
    <tableColumn id="11108" name="Column11108"/>
    <tableColumn id="11109" name="Column11109"/>
    <tableColumn id="11110" name="Column11110"/>
    <tableColumn id="11111" name="Column11111"/>
    <tableColumn id="11112" name="Column11112"/>
    <tableColumn id="11113" name="Column11113"/>
    <tableColumn id="11114" name="Column11114"/>
    <tableColumn id="11115" name="Column11115"/>
    <tableColumn id="11116" name="Column11116"/>
    <tableColumn id="11117" name="Column11117"/>
    <tableColumn id="11118" name="Column11118"/>
    <tableColumn id="11119" name="Column11119"/>
    <tableColumn id="11120" name="Column11120"/>
    <tableColumn id="11121" name="Column11121"/>
    <tableColumn id="11122" name="Column11122"/>
    <tableColumn id="11123" name="Column11123"/>
    <tableColumn id="11124" name="Column11124"/>
    <tableColumn id="11125" name="Column11125"/>
    <tableColumn id="11126" name="Column11126"/>
    <tableColumn id="11127" name="Column11127"/>
    <tableColumn id="11128" name="Column11128"/>
    <tableColumn id="11129" name="Column11129"/>
    <tableColumn id="11130" name="Column11130"/>
    <tableColumn id="11131" name="Column11131"/>
    <tableColumn id="11132" name="Column11132"/>
    <tableColumn id="11133" name="Column11133"/>
    <tableColumn id="11134" name="Column11134"/>
    <tableColumn id="11135" name="Column11135"/>
    <tableColumn id="11136" name="Column11136"/>
    <tableColumn id="11137" name="Column11137"/>
    <tableColumn id="11138" name="Column11138"/>
    <tableColumn id="11139" name="Column11139"/>
    <tableColumn id="11140" name="Column11140"/>
    <tableColumn id="11141" name="Column11141"/>
    <tableColumn id="11142" name="Column11142"/>
    <tableColumn id="11143" name="Column11143"/>
    <tableColumn id="11144" name="Column11144"/>
    <tableColumn id="11145" name="Column11145"/>
    <tableColumn id="11146" name="Column11146"/>
    <tableColumn id="11147" name="Column11147"/>
    <tableColumn id="11148" name="Column11148"/>
    <tableColumn id="11149" name="Column11149"/>
    <tableColumn id="11150" name="Column11150"/>
    <tableColumn id="11151" name="Column11151"/>
    <tableColumn id="11152" name="Column11152"/>
    <tableColumn id="11153" name="Column11153"/>
    <tableColumn id="11154" name="Column11154"/>
    <tableColumn id="11155" name="Column11155"/>
    <tableColumn id="11156" name="Column11156"/>
    <tableColumn id="11157" name="Column11157"/>
    <tableColumn id="11158" name="Column11158"/>
    <tableColumn id="11159" name="Column11159"/>
    <tableColumn id="11160" name="Column11160"/>
    <tableColumn id="11161" name="Column11161"/>
    <tableColumn id="11162" name="Column11162"/>
    <tableColumn id="11163" name="Column11163"/>
    <tableColumn id="11164" name="Column11164"/>
    <tableColumn id="11165" name="Column11165"/>
    <tableColumn id="11166" name="Column11166"/>
    <tableColumn id="11167" name="Column11167"/>
    <tableColumn id="11168" name="Column11168"/>
    <tableColumn id="11169" name="Column11169"/>
    <tableColumn id="11170" name="Column11170"/>
    <tableColumn id="11171" name="Column11171"/>
    <tableColumn id="11172" name="Column11172"/>
    <tableColumn id="11173" name="Column11173"/>
    <tableColumn id="11174" name="Column11174"/>
    <tableColumn id="11175" name="Column11175"/>
    <tableColumn id="11176" name="Column11176"/>
    <tableColumn id="11177" name="Column11177"/>
    <tableColumn id="11178" name="Column11178"/>
    <tableColumn id="11179" name="Column11179"/>
    <tableColumn id="11180" name="Column11180"/>
    <tableColumn id="11181" name="Column11181"/>
    <tableColumn id="11182" name="Column11182"/>
    <tableColumn id="11183" name="Column11183"/>
    <tableColumn id="11184" name="Column11184"/>
    <tableColumn id="11185" name="Column11185"/>
    <tableColumn id="11186" name="Column11186"/>
    <tableColumn id="11187" name="Column11187"/>
    <tableColumn id="11188" name="Column11188"/>
    <tableColumn id="11189" name="Column11189"/>
    <tableColumn id="11190" name="Column11190"/>
    <tableColumn id="11191" name="Column11191"/>
    <tableColumn id="11192" name="Column11192"/>
    <tableColumn id="11193" name="Column11193"/>
    <tableColumn id="11194" name="Column11194"/>
    <tableColumn id="11195" name="Column11195"/>
    <tableColumn id="11196" name="Column11196"/>
    <tableColumn id="11197" name="Column11197"/>
    <tableColumn id="11198" name="Column11198"/>
    <tableColumn id="11199" name="Column11199"/>
    <tableColumn id="11200" name="Column11200"/>
    <tableColumn id="11201" name="Column11201"/>
    <tableColumn id="11202" name="Column11202"/>
    <tableColumn id="11203" name="Column11203"/>
    <tableColumn id="11204" name="Column11204"/>
    <tableColumn id="11205" name="Column11205"/>
    <tableColumn id="11206" name="Column11206"/>
    <tableColumn id="11207" name="Column11207"/>
    <tableColumn id="11208" name="Column11208"/>
    <tableColumn id="11209" name="Column11209"/>
    <tableColumn id="11210" name="Column11210"/>
    <tableColumn id="11211" name="Column11211"/>
    <tableColumn id="11212" name="Column11212"/>
    <tableColumn id="11213" name="Column11213"/>
    <tableColumn id="11214" name="Column11214"/>
    <tableColumn id="11215" name="Column11215"/>
    <tableColumn id="11216" name="Column11216"/>
    <tableColumn id="11217" name="Column11217"/>
    <tableColumn id="11218" name="Column11218"/>
    <tableColumn id="11219" name="Column11219"/>
    <tableColumn id="11220" name="Column11220"/>
    <tableColumn id="11221" name="Column11221"/>
    <tableColumn id="11222" name="Column11222"/>
    <tableColumn id="11223" name="Column11223"/>
    <tableColumn id="11224" name="Column11224"/>
    <tableColumn id="11225" name="Column11225"/>
    <tableColumn id="11226" name="Column11226"/>
    <tableColumn id="11227" name="Column11227"/>
    <tableColumn id="11228" name="Column11228"/>
    <tableColumn id="11229" name="Column11229"/>
    <tableColumn id="11230" name="Column11230"/>
    <tableColumn id="11231" name="Column11231"/>
    <tableColumn id="11232" name="Column11232"/>
    <tableColumn id="11233" name="Column11233"/>
    <tableColumn id="11234" name="Column11234"/>
    <tableColumn id="11235" name="Column11235"/>
    <tableColumn id="11236" name="Column11236"/>
    <tableColumn id="11237" name="Column11237"/>
    <tableColumn id="11238" name="Column11238"/>
    <tableColumn id="11239" name="Column11239"/>
    <tableColumn id="11240" name="Column11240"/>
    <tableColumn id="11241" name="Column11241"/>
    <tableColumn id="11242" name="Column11242"/>
    <tableColumn id="11243" name="Column11243"/>
    <tableColumn id="11244" name="Column11244"/>
    <tableColumn id="11245" name="Column11245"/>
    <tableColumn id="11246" name="Column11246"/>
    <tableColumn id="11247" name="Column11247"/>
    <tableColumn id="11248" name="Column11248"/>
    <tableColumn id="11249" name="Column11249"/>
    <tableColumn id="11250" name="Column11250"/>
    <tableColumn id="11251" name="Column11251"/>
    <tableColumn id="11252" name="Column11252"/>
    <tableColumn id="11253" name="Column11253"/>
    <tableColumn id="11254" name="Column11254"/>
    <tableColumn id="11255" name="Column11255"/>
    <tableColumn id="11256" name="Column11256"/>
    <tableColumn id="11257" name="Column11257"/>
    <tableColumn id="11258" name="Column11258"/>
    <tableColumn id="11259" name="Column11259"/>
    <tableColumn id="11260" name="Column11260"/>
    <tableColumn id="11261" name="Column11261"/>
    <tableColumn id="11262" name="Column11262"/>
    <tableColumn id="11263" name="Column11263"/>
    <tableColumn id="11264" name="Column11264"/>
    <tableColumn id="11265" name="Column11265"/>
    <tableColumn id="11266" name="Column11266"/>
    <tableColumn id="11267" name="Column11267"/>
    <tableColumn id="11268" name="Column11268"/>
    <tableColumn id="11269" name="Column11269"/>
    <tableColumn id="11270" name="Column11270"/>
    <tableColumn id="11271" name="Column11271"/>
    <tableColumn id="11272" name="Column11272"/>
    <tableColumn id="11273" name="Column11273"/>
    <tableColumn id="11274" name="Column11274"/>
    <tableColumn id="11275" name="Column11275"/>
    <tableColumn id="11276" name="Column11276"/>
    <tableColumn id="11277" name="Column11277"/>
    <tableColumn id="11278" name="Column11278"/>
    <tableColumn id="11279" name="Column11279"/>
    <tableColumn id="11280" name="Column11280"/>
    <tableColumn id="11281" name="Column11281"/>
    <tableColumn id="11282" name="Column11282"/>
    <tableColumn id="11283" name="Column11283"/>
    <tableColumn id="11284" name="Column11284"/>
    <tableColumn id="11285" name="Column11285"/>
    <tableColumn id="11286" name="Column11286"/>
    <tableColumn id="11287" name="Column11287"/>
    <tableColumn id="11288" name="Column11288"/>
    <tableColumn id="11289" name="Column11289"/>
    <tableColumn id="11290" name="Column11290"/>
    <tableColumn id="11291" name="Column11291"/>
    <tableColumn id="11292" name="Column11292"/>
    <tableColumn id="11293" name="Column11293"/>
    <tableColumn id="11294" name="Column11294"/>
    <tableColumn id="11295" name="Column11295"/>
    <tableColumn id="11296" name="Column11296"/>
    <tableColumn id="11297" name="Column11297"/>
    <tableColumn id="11298" name="Column11298"/>
    <tableColumn id="11299" name="Column11299"/>
    <tableColumn id="11300" name="Column11300"/>
    <tableColumn id="11301" name="Column11301"/>
    <tableColumn id="11302" name="Column11302"/>
    <tableColumn id="11303" name="Column11303"/>
    <tableColumn id="11304" name="Column11304"/>
    <tableColumn id="11305" name="Column11305"/>
    <tableColumn id="11306" name="Column11306"/>
    <tableColumn id="11307" name="Column11307"/>
    <tableColumn id="11308" name="Column11308"/>
    <tableColumn id="11309" name="Column11309"/>
    <tableColumn id="11310" name="Column11310"/>
    <tableColumn id="11311" name="Column11311"/>
    <tableColumn id="11312" name="Column11312"/>
    <tableColumn id="11313" name="Column11313"/>
    <tableColumn id="11314" name="Column11314"/>
    <tableColumn id="11315" name="Column11315"/>
    <tableColumn id="11316" name="Column11316"/>
    <tableColumn id="11317" name="Column11317"/>
    <tableColumn id="11318" name="Column11318"/>
    <tableColumn id="11319" name="Column11319"/>
    <tableColumn id="11320" name="Column11320"/>
    <tableColumn id="11321" name="Column11321"/>
    <tableColumn id="11322" name="Column11322"/>
    <tableColumn id="11323" name="Column11323"/>
    <tableColumn id="11324" name="Column11324"/>
    <tableColumn id="11325" name="Column11325"/>
    <tableColumn id="11326" name="Column11326"/>
    <tableColumn id="11327" name="Column11327"/>
    <tableColumn id="11328" name="Column11328"/>
    <tableColumn id="11329" name="Column11329"/>
    <tableColumn id="11330" name="Column11330"/>
    <tableColumn id="11331" name="Column11331"/>
    <tableColumn id="11332" name="Column11332"/>
    <tableColumn id="11333" name="Column11333"/>
    <tableColumn id="11334" name="Column11334"/>
    <tableColumn id="11335" name="Column11335"/>
    <tableColumn id="11336" name="Column11336"/>
    <tableColumn id="11337" name="Column11337"/>
    <tableColumn id="11338" name="Column11338"/>
    <tableColumn id="11339" name="Column11339"/>
    <tableColumn id="11340" name="Column11340"/>
    <tableColumn id="11341" name="Column11341"/>
    <tableColumn id="11342" name="Column11342"/>
    <tableColumn id="11343" name="Column11343"/>
    <tableColumn id="11344" name="Column11344"/>
    <tableColumn id="11345" name="Column11345"/>
    <tableColumn id="11346" name="Column11346"/>
    <tableColumn id="11347" name="Column11347"/>
    <tableColumn id="11348" name="Column11348"/>
    <tableColumn id="11349" name="Column11349"/>
    <tableColumn id="11350" name="Column11350"/>
    <tableColumn id="11351" name="Column11351"/>
    <tableColumn id="11352" name="Column11352"/>
    <tableColumn id="11353" name="Column11353"/>
    <tableColumn id="11354" name="Column11354"/>
    <tableColumn id="11355" name="Column11355"/>
    <tableColumn id="11356" name="Column11356"/>
    <tableColumn id="11357" name="Column11357"/>
    <tableColumn id="11358" name="Column11358"/>
    <tableColumn id="11359" name="Column11359"/>
    <tableColumn id="11360" name="Column11360"/>
    <tableColumn id="11361" name="Column11361"/>
    <tableColumn id="11362" name="Column11362"/>
    <tableColumn id="11363" name="Column11363"/>
    <tableColumn id="11364" name="Column11364"/>
    <tableColumn id="11365" name="Column11365"/>
    <tableColumn id="11366" name="Column11366"/>
    <tableColumn id="11367" name="Column11367"/>
    <tableColumn id="11368" name="Column11368"/>
    <tableColumn id="11369" name="Column11369"/>
    <tableColumn id="11370" name="Column11370"/>
    <tableColumn id="11371" name="Column11371"/>
    <tableColumn id="11372" name="Column11372"/>
    <tableColumn id="11373" name="Column11373"/>
    <tableColumn id="11374" name="Column11374"/>
    <tableColumn id="11375" name="Column11375"/>
    <tableColumn id="11376" name="Column11376"/>
    <tableColumn id="11377" name="Column11377"/>
    <tableColumn id="11378" name="Column11378"/>
    <tableColumn id="11379" name="Column11379"/>
    <tableColumn id="11380" name="Column11380"/>
    <tableColumn id="11381" name="Column11381"/>
    <tableColumn id="11382" name="Column11382"/>
    <tableColumn id="11383" name="Column11383"/>
    <tableColumn id="11384" name="Column11384"/>
    <tableColumn id="11385" name="Column11385"/>
    <tableColumn id="11386" name="Column11386"/>
    <tableColumn id="11387" name="Column11387"/>
    <tableColumn id="11388" name="Column11388"/>
    <tableColumn id="11389" name="Column11389"/>
    <tableColumn id="11390" name="Column11390"/>
    <tableColumn id="11391" name="Column11391"/>
    <tableColumn id="11392" name="Column11392"/>
    <tableColumn id="11393" name="Column11393"/>
    <tableColumn id="11394" name="Column11394"/>
    <tableColumn id="11395" name="Column11395"/>
    <tableColumn id="11396" name="Column11396"/>
    <tableColumn id="11397" name="Column11397"/>
    <tableColumn id="11398" name="Column11398"/>
    <tableColumn id="11399" name="Column11399"/>
    <tableColumn id="11400" name="Column11400"/>
    <tableColumn id="11401" name="Column11401"/>
    <tableColumn id="11402" name="Column11402"/>
    <tableColumn id="11403" name="Column11403"/>
    <tableColumn id="11404" name="Column11404"/>
    <tableColumn id="11405" name="Column11405"/>
    <tableColumn id="11406" name="Column11406"/>
    <tableColumn id="11407" name="Column11407"/>
    <tableColumn id="11408" name="Column11408"/>
    <tableColumn id="11409" name="Column11409"/>
    <tableColumn id="11410" name="Column11410"/>
    <tableColumn id="11411" name="Column11411"/>
    <tableColumn id="11412" name="Column11412"/>
    <tableColumn id="11413" name="Column11413"/>
    <tableColumn id="11414" name="Column11414"/>
    <tableColumn id="11415" name="Column11415"/>
    <tableColumn id="11416" name="Column11416"/>
    <tableColumn id="11417" name="Column11417"/>
    <tableColumn id="11418" name="Column11418"/>
    <tableColumn id="11419" name="Column11419"/>
    <tableColumn id="11420" name="Column11420"/>
    <tableColumn id="11421" name="Column11421"/>
    <tableColumn id="11422" name="Column11422"/>
    <tableColumn id="11423" name="Column11423"/>
    <tableColumn id="11424" name="Column11424"/>
    <tableColumn id="11425" name="Column11425"/>
    <tableColumn id="11426" name="Column11426"/>
    <tableColumn id="11427" name="Column11427"/>
    <tableColumn id="11428" name="Column11428"/>
    <tableColumn id="11429" name="Column11429"/>
    <tableColumn id="11430" name="Column11430"/>
    <tableColumn id="11431" name="Column11431"/>
    <tableColumn id="11432" name="Column11432"/>
    <tableColumn id="11433" name="Column11433"/>
    <tableColumn id="11434" name="Column11434"/>
    <tableColumn id="11435" name="Column11435"/>
    <tableColumn id="11436" name="Column11436"/>
    <tableColumn id="11437" name="Column11437"/>
    <tableColumn id="11438" name="Column11438"/>
    <tableColumn id="11439" name="Column11439"/>
    <tableColumn id="11440" name="Column11440"/>
    <tableColumn id="11441" name="Column11441"/>
    <tableColumn id="11442" name="Column11442"/>
    <tableColumn id="11443" name="Column11443"/>
    <tableColumn id="11444" name="Column11444"/>
    <tableColumn id="11445" name="Column11445"/>
    <tableColumn id="11446" name="Column11446"/>
    <tableColumn id="11447" name="Column11447"/>
    <tableColumn id="11448" name="Column11448"/>
    <tableColumn id="11449" name="Column11449"/>
    <tableColumn id="11450" name="Column11450"/>
    <tableColumn id="11451" name="Column11451"/>
    <tableColumn id="11452" name="Column11452"/>
    <tableColumn id="11453" name="Column11453"/>
    <tableColumn id="11454" name="Column11454"/>
    <tableColumn id="11455" name="Column11455"/>
    <tableColumn id="11456" name="Column11456"/>
    <tableColumn id="11457" name="Column11457"/>
    <tableColumn id="11458" name="Column11458"/>
    <tableColumn id="11459" name="Column11459"/>
    <tableColumn id="11460" name="Column11460"/>
    <tableColumn id="11461" name="Column11461"/>
    <tableColumn id="11462" name="Column11462"/>
    <tableColumn id="11463" name="Column11463"/>
    <tableColumn id="11464" name="Column11464"/>
    <tableColumn id="11465" name="Column11465"/>
    <tableColumn id="11466" name="Column11466"/>
    <tableColumn id="11467" name="Column11467"/>
    <tableColumn id="11468" name="Column11468"/>
    <tableColumn id="11469" name="Column11469"/>
    <tableColumn id="11470" name="Column11470"/>
    <tableColumn id="11471" name="Column11471"/>
    <tableColumn id="11472" name="Column11472"/>
    <tableColumn id="11473" name="Column11473"/>
    <tableColumn id="11474" name="Column11474"/>
    <tableColumn id="11475" name="Column11475"/>
    <tableColumn id="11476" name="Column11476"/>
    <tableColumn id="11477" name="Column11477"/>
    <tableColumn id="11478" name="Column11478"/>
    <tableColumn id="11479" name="Column11479"/>
    <tableColumn id="11480" name="Column11480"/>
    <tableColumn id="11481" name="Column11481"/>
    <tableColumn id="11482" name="Column11482"/>
    <tableColumn id="11483" name="Column11483"/>
    <tableColumn id="11484" name="Column11484"/>
    <tableColumn id="11485" name="Column11485"/>
    <tableColumn id="11486" name="Column11486"/>
    <tableColumn id="11487" name="Column11487"/>
    <tableColumn id="11488" name="Column11488"/>
    <tableColumn id="11489" name="Column11489"/>
    <tableColumn id="11490" name="Column11490"/>
    <tableColumn id="11491" name="Column11491"/>
    <tableColumn id="11492" name="Column11492"/>
    <tableColumn id="11493" name="Column11493"/>
    <tableColumn id="11494" name="Column11494"/>
    <tableColumn id="11495" name="Column11495"/>
    <tableColumn id="11496" name="Column11496"/>
    <tableColumn id="11497" name="Column11497"/>
    <tableColumn id="11498" name="Column11498"/>
    <tableColumn id="11499" name="Column11499"/>
    <tableColumn id="11500" name="Column11500"/>
    <tableColumn id="11501" name="Column11501"/>
    <tableColumn id="11502" name="Column11502"/>
    <tableColumn id="11503" name="Column11503"/>
    <tableColumn id="11504" name="Column11504"/>
    <tableColumn id="11505" name="Column11505"/>
    <tableColumn id="11506" name="Column11506"/>
    <tableColumn id="11507" name="Column11507"/>
    <tableColumn id="11508" name="Column11508"/>
    <tableColumn id="11509" name="Column11509"/>
    <tableColumn id="11510" name="Column11510"/>
    <tableColumn id="11511" name="Column11511"/>
    <tableColumn id="11512" name="Column11512"/>
    <tableColumn id="11513" name="Column11513"/>
    <tableColumn id="11514" name="Column11514"/>
    <tableColumn id="11515" name="Column11515"/>
    <tableColumn id="11516" name="Column11516"/>
    <tableColumn id="11517" name="Column11517"/>
    <tableColumn id="11518" name="Column11518"/>
    <tableColumn id="11519" name="Column11519"/>
    <tableColumn id="11520" name="Column11520"/>
    <tableColumn id="11521" name="Column11521"/>
    <tableColumn id="11522" name="Column11522"/>
    <tableColumn id="11523" name="Column11523"/>
    <tableColumn id="11524" name="Column11524"/>
    <tableColumn id="11525" name="Column11525"/>
    <tableColumn id="11526" name="Column11526"/>
    <tableColumn id="11527" name="Column11527"/>
    <tableColumn id="11528" name="Column11528"/>
    <tableColumn id="11529" name="Column11529"/>
    <tableColumn id="11530" name="Column11530"/>
    <tableColumn id="11531" name="Column11531"/>
    <tableColumn id="11532" name="Column11532"/>
    <tableColumn id="11533" name="Column11533"/>
    <tableColumn id="11534" name="Column11534"/>
    <tableColumn id="11535" name="Column11535"/>
    <tableColumn id="11536" name="Column11536"/>
    <tableColumn id="11537" name="Column11537"/>
    <tableColumn id="11538" name="Column11538"/>
    <tableColumn id="11539" name="Column11539"/>
    <tableColumn id="11540" name="Column11540"/>
    <tableColumn id="11541" name="Column11541"/>
    <tableColumn id="11542" name="Column11542"/>
    <tableColumn id="11543" name="Column11543"/>
    <tableColumn id="11544" name="Column11544"/>
    <tableColumn id="11545" name="Column11545"/>
    <tableColumn id="11546" name="Column11546"/>
    <tableColumn id="11547" name="Column11547"/>
    <tableColumn id="11548" name="Column11548"/>
    <tableColumn id="11549" name="Column11549"/>
    <tableColumn id="11550" name="Column11550"/>
    <tableColumn id="11551" name="Column11551"/>
    <tableColumn id="11552" name="Column11552"/>
    <tableColumn id="11553" name="Column11553"/>
    <tableColumn id="11554" name="Column11554"/>
    <tableColumn id="11555" name="Column11555"/>
    <tableColumn id="11556" name="Column11556"/>
    <tableColumn id="11557" name="Column11557"/>
    <tableColumn id="11558" name="Column11558"/>
    <tableColumn id="11559" name="Column11559"/>
    <tableColumn id="11560" name="Column11560"/>
    <tableColumn id="11561" name="Column11561"/>
    <tableColumn id="11562" name="Column11562"/>
    <tableColumn id="11563" name="Column11563"/>
    <tableColumn id="11564" name="Column11564"/>
    <tableColumn id="11565" name="Column11565"/>
    <tableColumn id="11566" name="Column11566"/>
    <tableColumn id="11567" name="Column11567"/>
    <tableColumn id="11568" name="Column11568"/>
    <tableColumn id="11569" name="Column11569"/>
    <tableColumn id="11570" name="Column11570"/>
    <tableColumn id="11571" name="Column11571"/>
    <tableColumn id="11572" name="Column11572"/>
    <tableColumn id="11573" name="Column11573"/>
    <tableColumn id="11574" name="Column11574"/>
    <tableColumn id="11575" name="Column11575"/>
    <tableColumn id="11576" name="Column11576"/>
    <tableColumn id="11577" name="Column11577"/>
    <tableColumn id="11578" name="Column11578"/>
    <tableColumn id="11579" name="Column11579"/>
    <tableColumn id="11580" name="Column11580"/>
    <tableColumn id="11581" name="Column11581"/>
    <tableColumn id="11582" name="Column11582"/>
    <tableColumn id="11583" name="Column11583"/>
    <tableColumn id="11584" name="Column11584"/>
    <tableColumn id="11585" name="Column11585"/>
    <tableColumn id="11586" name="Column11586"/>
    <tableColumn id="11587" name="Column11587"/>
    <tableColumn id="11588" name="Column11588"/>
    <tableColumn id="11589" name="Column11589"/>
    <tableColumn id="11590" name="Column11590"/>
    <tableColumn id="11591" name="Column11591"/>
    <tableColumn id="11592" name="Column11592"/>
    <tableColumn id="11593" name="Column11593"/>
    <tableColumn id="11594" name="Column11594"/>
    <tableColumn id="11595" name="Column11595"/>
    <tableColumn id="11596" name="Column11596"/>
    <tableColumn id="11597" name="Column11597"/>
    <tableColumn id="11598" name="Column11598"/>
    <tableColumn id="11599" name="Column11599"/>
    <tableColumn id="11600" name="Column11600"/>
    <tableColumn id="11601" name="Column11601"/>
    <tableColumn id="11602" name="Column11602"/>
    <tableColumn id="11603" name="Column11603"/>
    <tableColumn id="11604" name="Column11604"/>
    <tableColumn id="11605" name="Column11605"/>
    <tableColumn id="11606" name="Column11606"/>
    <tableColumn id="11607" name="Column11607"/>
    <tableColumn id="11608" name="Column11608"/>
    <tableColumn id="11609" name="Column11609"/>
    <tableColumn id="11610" name="Column11610"/>
    <tableColumn id="11611" name="Column11611"/>
    <tableColumn id="11612" name="Column11612"/>
    <tableColumn id="11613" name="Column11613"/>
    <tableColumn id="11614" name="Column11614"/>
    <tableColumn id="11615" name="Column11615"/>
    <tableColumn id="11616" name="Column11616"/>
    <tableColumn id="11617" name="Column11617"/>
    <tableColumn id="11618" name="Column11618"/>
    <tableColumn id="11619" name="Column11619"/>
    <tableColumn id="11620" name="Column11620"/>
    <tableColumn id="11621" name="Column11621"/>
    <tableColumn id="11622" name="Column11622"/>
    <tableColumn id="11623" name="Column11623"/>
    <tableColumn id="11624" name="Column11624"/>
    <tableColumn id="11625" name="Column11625"/>
    <tableColumn id="11626" name="Column11626"/>
    <tableColumn id="11627" name="Column11627"/>
    <tableColumn id="11628" name="Column11628"/>
    <tableColumn id="11629" name="Column11629"/>
    <tableColumn id="11630" name="Column11630"/>
    <tableColumn id="11631" name="Column11631"/>
    <tableColumn id="11632" name="Column11632"/>
    <tableColumn id="11633" name="Column11633"/>
    <tableColumn id="11634" name="Column11634"/>
    <tableColumn id="11635" name="Column11635"/>
    <tableColumn id="11636" name="Column11636"/>
    <tableColumn id="11637" name="Column11637"/>
    <tableColumn id="11638" name="Column11638"/>
    <tableColumn id="11639" name="Column11639"/>
    <tableColumn id="11640" name="Column11640"/>
    <tableColumn id="11641" name="Column11641"/>
    <tableColumn id="11642" name="Column11642"/>
    <tableColumn id="11643" name="Column11643"/>
    <tableColumn id="11644" name="Column11644"/>
    <tableColumn id="11645" name="Column11645"/>
    <tableColumn id="11646" name="Column11646"/>
    <tableColumn id="11647" name="Column11647"/>
    <tableColumn id="11648" name="Column11648"/>
    <tableColumn id="11649" name="Column11649"/>
    <tableColumn id="11650" name="Column11650"/>
    <tableColumn id="11651" name="Column11651"/>
    <tableColumn id="11652" name="Column11652"/>
    <tableColumn id="11653" name="Column11653"/>
    <tableColumn id="11654" name="Column11654"/>
    <tableColumn id="11655" name="Column11655"/>
    <tableColumn id="11656" name="Column11656"/>
    <tableColumn id="11657" name="Column11657"/>
    <tableColumn id="11658" name="Column11658"/>
    <tableColumn id="11659" name="Column11659"/>
    <tableColumn id="11660" name="Column11660"/>
    <tableColumn id="11661" name="Column11661"/>
    <tableColumn id="11662" name="Column11662"/>
    <tableColumn id="11663" name="Column11663"/>
    <tableColumn id="11664" name="Column11664"/>
    <tableColumn id="11665" name="Column11665"/>
    <tableColumn id="11666" name="Column11666"/>
    <tableColumn id="11667" name="Column11667"/>
    <tableColumn id="11668" name="Column11668"/>
    <tableColumn id="11669" name="Column11669"/>
    <tableColumn id="11670" name="Column11670"/>
    <tableColumn id="11671" name="Column11671"/>
    <tableColumn id="11672" name="Column11672"/>
    <tableColumn id="11673" name="Column11673"/>
    <tableColumn id="11674" name="Column11674"/>
    <tableColumn id="11675" name="Column11675"/>
    <tableColumn id="11676" name="Column11676"/>
    <tableColumn id="11677" name="Column11677"/>
    <tableColumn id="11678" name="Column11678"/>
    <tableColumn id="11679" name="Column11679"/>
    <tableColumn id="11680" name="Column11680"/>
    <tableColumn id="11681" name="Column11681"/>
    <tableColumn id="11682" name="Column11682"/>
    <tableColumn id="11683" name="Column11683"/>
    <tableColumn id="11684" name="Column11684"/>
    <tableColumn id="11685" name="Column11685"/>
    <tableColumn id="11686" name="Column11686"/>
    <tableColumn id="11687" name="Column11687"/>
    <tableColumn id="11688" name="Column11688"/>
    <tableColumn id="11689" name="Column11689"/>
    <tableColumn id="11690" name="Column11690"/>
    <tableColumn id="11691" name="Column11691"/>
    <tableColumn id="11692" name="Column11692"/>
    <tableColumn id="11693" name="Column11693"/>
    <tableColumn id="11694" name="Column11694"/>
    <tableColumn id="11695" name="Column11695"/>
    <tableColumn id="11696" name="Column11696"/>
    <tableColumn id="11697" name="Column11697"/>
    <tableColumn id="11698" name="Column11698"/>
    <tableColumn id="11699" name="Column11699"/>
    <tableColumn id="11700" name="Column11700"/>
    <tableColumn id="11701" name="Column11701"/>
    <tableColumn id="11702" name="Column11702"/>
    <tableColumn id="11703" name="Column11703"/>
    <tableColumn id="11704" name="Column11704"/>
    <tableColumn id="11705" name="Column11705"/>
    <tableColumn id="11706" name="Column11706"/>
    <tableColumn id="11707" name="Column11707"/>
    <tableColumn id="11708" name="Column11708"/>
    <tableColumn id="11709" name="Column11709"/>
    <tableColumn id="11710" name="Column11710"/>
    <tableColumn id="11711" name="Column11711"/>
    <tableColumn id="11712" name="Column11712"/>
    <tableColumn id="11713" name="Column11713"/>
    <tableColumn id="11714" name="Column11714"/>
    <tableColumn id="11715" name="Column11715"/>
    <tableColumn id="11716" name="Column11716"/>
    <tableColumn id="11717" name="Column11717"/>
    <tableColumn id="11718" name="Column11718"/>
    <tableColumn id="11719" name="Column11719"/>
    <tableColumn id="11720" name="Column11720"/>
    <tableColumn id="11721" name="Column11721"/>
    <tableColumn id="11722" name="Column11722"/>
    <tableColumn id="11723" name="Column11723"/>
    <tableColumn id="11724" name="Column11724"/>
    <tableColumn id="11725" name="Column11725"/>
    <tableColumn id="11726" name="Column11726"/>
    <tableColumn id="11727" name="Column11727"/>
    <tableColumn id="11728" name="Column11728"/>
    <tableColumn id="11729" name="Column11729"/>
    <tableColumn id="11730" name="Column11730"/>
    <tableColumn id="11731" name="Column11731"/>
    <tableColumn id="11732" name="Column11732"/>
    <tableColumn id="11733" name="Column11733"/>
    <tableColumn id="11734" name="Column11734"/>
    <tableColumn id="11735" name="Column11735"/>
    <tableColumn id="11736" name="Column11736"/>
    <tableColumn id="11737" name="Column11737"/>
    <tableColumn id="11738" name="Column11738"/>
    <tableColumn id="11739" name="Column11739"/>
    <tableColumn id="11740" name="Column11740"/>
    <tableColumn id="11741" name="Column11741"/>
    <tableColumn id="11742" name="Column11742"/>
    <tableColumn id="11743" name="Column11743"/>
    <tableColumn id="11744" name="Column11744"/>
    <tableColumn id="11745" name="Column11745"/>
    <tableColumn id="11746" name="Column11746"/>
    <tableColumn id="11747" name="Column11747"/>
    <tableColumn id="11748" name="Column11748"/>
    <tableColumn id="11749" name="Column11749"/>
    <tableColumn id="11750" name="Column11750"/>
    <tableColumn id="11751" name="Column11751"/>
    <tableColumn id="11752" name="Column11752"/>
    <tableColumn id="11753" name="Column11753"/>
    <tableColumn id="11754" name="Column11754"/>
    <tableColumn id="11755" name="Column11755"/>
    <tableColumn id="11756" name="Column11756"/>
    <tableColumn id="11757" name="Column11757"/>
    <tableColumn id="11758" name="Column11758"/>
    <tableColumn id="11759" name="Column11759"/>
    <tableColumn id="11760" name="Column11760"/>
    <tableColumn id="11761" name="Column11761"/>
    <tableColumn id="11762" name="Column11762"/>
    <tableColumn id="11763" name="Column11763"/>
    <tableColumn id="11764" name="Column11764"/>
    <tableColumn id="11765" name="Column11765"/>
    <tableColumn id="11766" name="Column11766"/>
    <tableColumn id="11767" name="Column11767"/>
    <tableColumn id="11768" name="Column11768"/>
    <tableColumn id="11769" name="Column11769"/>
    <tableColumn id="11770" name="Column11770"/>
    <tableColumn id="11771" name="Column11771"/>
    <tableColumn id="11772" name="Column11772"/>
    <tableColumn id="11773" name="Column11773"/>
    <tableColumn id="11774" name="Column11774"/>
    <tableColumn id="11775" name="Column11775"/>
    <tableColumn id="11776" name="Column11776"/>
    <tableColumn id="11777" name="Column11777"/>
    <tableColumn id="11778" name="Column11778"/>
    <tableColumn id="11779" name="Column11779"/>
    <tableColumn id="11780" name="Column11780"/>
    <tableColumn id="11781" name="Column11781"/>
    <tableColumn id="11782" name="Column11782"/>
    <tableColumn id="11783" name="Column11783"/>
    <tableColumn id="11784" name="Column11784"/>
    <tableColumn id="11785" name="Column11785"/>
    <tableColumn id="11786" name="Column11786"/>
    <tableColumn id="11787" name="Column11787"/>
    <tableColumn id="11788" name="Column11788"/>
    <tableColumn id="11789" name="Column11789"/>
    <tableColumn id="11790" name="Column11790"/>
    <tableColumn id="11791" name="Column11791"/>
    <tableColumn id="11792" name="Column11792"/>
    <tableColumn id="11793" name="Column11793"/>
    <tableColumn id="11794" name="Column11794"/>
    <tableColumn id="11795" name="Column11795"/>
    <tableColumn id="11796" name="Column11796"/>
    <tableColumn id="11797" name="Column11797"/>
    <tableColumn id="11798" name="Column11798"/>
    <tableColumn id="11799" name="Column11799"/>
    <tableColumn id="11800" name="Column11800"/>
    <tableColumn id="11801" name="Column11801"/>
    <tableColumn id="11802" name="Column11802"/>
    <tableColumn id="11803" name="Column11803"/>
    <tableColumn id="11804" name="Column11804"/>
    <tableColumn id="11805" name="Column11805"/>
    <tableColumn id="11806" name="Column11806"/>
    <tableColumn id="11807" name="Column11807"/>
    <tableColumn id="11808" name="Column11808"/>
    <tableColumn id="11809" name="Column11809"/>
    <tableColumn id="11810" name="Column11810"/>
    <tableColumn id="11811" name="Column11811"/>
    <tableColumn id="11812" name="Column11812"/>
    <tableColumn id="11813" name="Column11813"/>
    <tableColumn id="11814" name="Column11814"/>
    <tableColumn id="11815" name="Column11815"/>
    <tableColumn id="11816" name="Column11816"/>
    <tableColumn id="11817" name="Column11817"/>
    <tableColumn id="11818" name="Column11818"/>
    <tableColumn id="11819" name="Column11819"/>
    <tableColumn id="11820" name="Column11820"/>
    <tableColumn id="11821" name="Column11821"/>
    <tableColumn id="11822" name="Column11822"/>
    <tableColumn id="11823" name="Column11823"/>
    <tableColumn id="11824" name="Column11824"/>
    <tableColumn id="11825" name="Column11825"/>
    <tableColumn id="11826" name="Column11826"/>
    <tableColumn id="11827" name="Column11827"/>
    <tableColumn id="11828" name="Column11828"/>
    <tableColumn id="11829" name="Column11829"/>
    <tableColumn id="11830" name="Column11830"/>
    <tableColumn id="11831" name="Column11831"/>
    <tableColumn id="11832" name="Column11832"/>
    <tableColumn id="11833" name="Column11833"/>
    <tableColumn id="11834" name="Column11834"/>
    <tableColumn id="11835" name="Column11835"/>
    <tableColumn id="11836" name="Column11836"/>
    <tableColumn id="11837" name="Column11837"/>
    <tableColumn id="11838" name="Column11838"/>
    <tableColumn id="11839" name="Column11839"/>
    <tableColumn id="11840" name="Column11840"/>
    <tableColumn id="11841" name="Column11841"/>
    <tableColumn id="11842" name="Column11842"/>
    <tableColumn id="11843" name="Column11843"/>
    <tableColumn id="11844" name="Column11844"/>
    <tableColumn id="11845" name="Column11845"/>
    <tableColumn id="11846" name="Column11846"/>
    <tableColumn id="11847" name="Column11847"/>
    <tableColumn id="11848" name="Column11848"/>
    <tableColumn id="11849" name="Column11849"/>
    <tableColumn id="11850" name="Column11850"/>
    <tableColumn id="11851" name="Column11851"/>
    <tableColumn id="11852" name="Column11852"/>
    <tableColumn id="11853" name="Column11853"/>
    <tableColumn id="11854" name="Column11854"/>
    <tableColumn id="11855" name="Column11855"/>
    <tableColumn id="11856" name="Column11856"/>
    <tableColumn id="11857" name="Column11857"/>
    <tableColumn id="11858" name="Column11858"/>
    <tableColumn id="11859" name="Column11859"/>
    <tableColumn id="11860" name="Column11860"/>
    <tableColumn id="11861" name="Column11861"/>
    <tableColumn id="11862" name="Column11862"/>
    <tableColumn id="11863" name="Column11863"/>
    <tableColumn id="11864" name="Column11864"/>
    <tableColumn id="11865" name="Column11865"/>
    <tableColumn id="11866" name="Column11866"/>
    <tableColumn id="11867" name="Column11867"/>
    <tableColumn id="11868" name="Column11868"/>
    <tableColumn id="11869" name="Column11869"/>
    <tableColumn id="11870" name="Column11870"/>
    <tableColumn id="11871" name="Column11871"/>
    <tableColumn id="11872" name="Column11872"/>
    <tableColumn id="11873" name="Column11873"/>
    <tableColumn id="11874" name="Column11874"/>
    <tableColumn id="11875" name="Column11875"/>
    <tableColumn id="11876" name="Column11876"/>
    <tableColumn id="11877" name="Column11877"/>
    <tableColumn id="11878" name="Column11878"/>
    <tableColumn id="11879" name="Column11879"/>
    <tableColumn id="11880" name="Column11880"/>
    <tableColumn id="11881" name="Column11881"/>
    <tableColumn id="11882" name="Column11882"/>
    <tableColumn id="11883" name="Column11883"/>
    <tableColumn id="11884" name="Column11884"/>
    <tableColumn id="11885" name="Column11885"/>
    <tableColumn id="11886" name="Column11886"/>
    <tableColumn id="11887" name="Column11887"/>
    <tableColumn id="11888" name="Column11888"/>
    <tableColumn id="11889" name="Column11889"/>
    <tableColumn id="11890" name="Column11890"/>
    <tableColumn id="11891" name="Column11891"/>
    <tableColumn id="11892" name="Column11892"/>
    <tableColumn id="11893" name="Column11893"/>
    <tableColumn id="11894" name="Column11894"/>
    <tableColumn id="11895" name="Column11895"/>
    <tableColumn id="11896" name="Column11896"/>
    <tableColumn id="11897" name="Column11897"/>
    <tableColumn id="11898" name="Column11898"/>
    <tableColumn id="11899" name="Column11899"/>
    <tableColumn id="11900" name="Column11900"/>
    <tableColumn id="11901" name="Column11901"/>
    <tableColumn id="11902" name="Column11902"/>
    <tableColumn id="11903" name="Column11903"/>
    <tableColumn id="11904" name="Column11904"/>
    <tableColumn id="11905" name="Column11905"/>
    <tableColumn id="11906" name="Column11906"/>
    <tableColumn id="11907" name="Column11907"/>
    <tableColumn id="11908" name="Column11908"/>
    <tableColumn id="11909" name="Column11909"/>
    <tableColumn id="11910" name="Column11910"/>
    <tableColumn id="11911" name="Column11911"/>
    <tableColumn id="11912" name="Column11912"/>
    <tableColumn id="11913" name="Column11913"/>
    <tableColumn id="11914" name="Column11914"/>
    <tableColumn id="11915" name="Column11915"/>
    <tableColumn id="11916" name="Column11916"/>
    <tableColumn id="11917" name="Column11917"/>
    <tableColumn id="11918" name="Column11918"/>
    <tableColumn id="11919" name="Column11919"/>
    <tableColumn id="11920" name="Column11920"/>
    <tableColumn id="11921" name="Column11921"/>
    <tableColumn id="11922" name="Column11922"/>
    <tableColumn id="11923" name="Column11923"/>
    <tableColumn id="11924" name="Column11924"/>
    <tableColumn id="11925" name="Column11925"/>
    <tableColumn id="11926" name="Column11926"/>
    <tableColumn id="11927" name="Column11927"/>
    <tableColumn id="11928" name="Column11928"/>
    <tableColumn id="11929" name="Column11929"/>
    <tableColumn id="11930" name="Column11930"/>
    <tableColumn id="11931" name="Column11931"/>
    <tableColumn id="11932" name="Column11932"/>
    <tableColumn id="11933" name="Column11933"/>
    <tableColumn id="11934" name="Column11934"/>
    <tableColumn id="11935" name="Column11935"/>
    <tableColumn id="11936" name="Column11936"/>
    <tableColumn id="11937" name="Column11937"/>
    <tableColumn id="11938" name="Column11938"/>
    <tableColumn id="11939" name="Column11939"/>
    <tableColumn id="11940" name="Column11940"/>
    <tableColumn id="11941" name="Column11941"/>
    <tableColumn id="11942" name="Column11942"/>
    <tableColumn id="11943" name="Column11943"/>
    <tableColumn id="11944" name="Column11944"/>
    <tableColumn id="11945" name="Column11945"/>
    <tableColumn id="11946" name="Column11946"/>
    <tableColumn id="11947" name="Column11947"/>
    <tableColumn id="11948" name="Column11948"/>
    <tableColumn id="11949" name="Column11949"/>
    <tableColumn id="11950" name="Column11950"/>
    <tableColumn id="11951" name="Column11951"/>
    <tableColumn id="11952" name="Column11952"/>
    <tableColumn id="11953" name="Column11953"/>
    <tableColumn id="11954" name="Column11954"/>
    <tableColumn id="11955" name="Column11955"/>
    <tableColumn id="11956" name="Column11956"/>
    <tableColumn id="11957" name="Column11957"/>
    <tableColumn id="11958" name="Column11958"/>
    <tableColumn id="11959" name="Column11959"/>
    <tableColumn id="11960" name="Column11960"/>
    <tableColumn id="11961" name="Column11961"/>
    <tableColumn id="11962" name="Column11962"/>
    <tableColumn id="11963" name="Column11963"/>
    <tableColumn id="11964" name="Column11964"/>
    <tableColumn id="11965" name="Column11965"/>
    <tableColumn id="11966" name="Column11966"/>
    <tableColumn id="11967" name="Column11967"/>
    <tableColumn id="11968" name="Column11968"/>
    <tableColumn id="11969" name="Column11969"/>
    <tableColumn id="11970" name="Column11970"/>
    <tableColumn id="11971" name="Column11971"/>
    <tableColumn id="11972" name="Column11972"/>
    <tableColumn id="11973" name="Column11973"/>
    <tableColumn id="11974" name="Column11974"/>
    <tableColumn id="11975" name="Column11975"/>
    <tableColumn id="11976" name="Column11976"/>
    <tableColumn id="11977" name="Column11977"/>
    <tableColumn id="11978" name="Column11978"/>
    <tableColumn id="11979" name="Column11979"/>
    <tableColumn id="11980" name="Column11980"/>
    <tableColumn id="11981" name="Column11981"/>
    <tableColumn id="11982" name="Column11982"/>
    <tableColumn id="11983" name="Column11983"/>
    <tableColumn id="11984" name="Column11984"/>
    <tableColumn id="11985" name="Column11985"/>
    <tableColumn id="11986" name="Column11986"/>
    <tableColumn id="11987" name="Column11987"/>
    <tableColumn id="11988" name="Column11988"/>
    <tableColumn id="11989" name="Column11989"/>
    <tableColumn id="11990" name="Column11990"/>
    <tableColumn id="11991" name="Column11991"/>
    <tableColumn id="11992" name="Column11992"/>
    <tableColumn id="11993" name="Column11993"/>
    <tableColumn id="11994" name="Column11994"/>
    <tableColumn id="11995" name="Column11995"/>
    <tableColumn id="11996" name="Column11996"/>
    <tableColumn id="11997" name="Column11997"/>
    <tableColumn id="11998" name="Column11998"/>
    <tableColumn id="11999" name="Column11999"/>
    <tableColumn id="12000" name="Column12000"/>
    <tableColumn id="12001" name="Column12001"/>
    <tableColumn id="12002" name="Column12002"/>
    <tableColumn id="12003" name="Column12003"/>
    <tableColumn id="12004" name="Column12004"/>
    <tableColumn id="12005" name="Column12005"/>
    <tableColumn id="12006" name="Column12006"/>
    <tableColumn id="12007" name="Column12007"/>
    <tableColumn id="12008" name="Column12008"/>
    <tableColumn id="12009" name="Column12009"/>
    <tableColumn id="12010" name="Column12010"/>
    <tableColumn id="12011" name="Column12011"/>
    <tableColumn id="12012" name="Column12012"/>
    <tableColumn id="12013" name="Column12013"/>
    <tableColumn id="12014" name="Column12014"/>
    <tableColumn id="12015" name="Column12015"/>
    <tableColumn id="12016" name="Column12016"/>
    <tableColumn id="12017" name="Column12017"/>
    <tableColumn id="12018" name="Column12018"/>
    <tableColumn id="12019" name="Column12019"/>
    <tableColumn id="12020" name="Column12020"/>
    <tableColumn id="12021" name="Column12021"/>
    <tableColumn id="12022" name="Column12022"/>
    <tableColumn id="12023" name="Column12023"/>
    <tableColumn id="12024" name="Column12024"/>
    <tableColumn id="12025" name="Column12025"/>
    <tableColumn id="12026" name="Column12026"/>
    <tableColumn id="12027" name="Column12027"/>
    <tableColumn id="12028" name="Column12028"/>
    <tableColumn id="12029" name="Column12029"/>
    <tableColumn id="12030" name="Column12030"/>
    <tableColumn id="12031" name="Column12031"/>
    <tableColumn id="12032" name="Column12032"/>
    <tableColumn id="12033" name="Column12033"/>
    <tableColumn id="12034" name="Column12034"/>
    <tableColumn id="12035" name="Column12035"/>
    <tableColumn id="12036" name="Column12036"/>
    <tableColumn id="12037" name="Column12037"/>
    <tableColumn id="12038" name="Column12038"/>
    <tableColumn id="12039" name="Column12039"/>
    <tableColumn id="12040" name="Column12040"/>
    <tableColumn id="12041" name="Column12041"/>
    <tableColumn id="12042" name="Column12042"/>
    <tableColumn id="12043" name="Column12043"/>
    <tableColumn id="12044" name="Column12044"/>
    <tableColumn id="12045" name="Column12045"/>
    <tableColumn id="12046" name="Column12046"/>
    <tableColumn id="12047" name="Column12047"/>
    <tableColumn id="12048" name="Column12048"/>
    <tableColumn id="12049" name="Column12049"/>
    <tableColumn id="12050" name="Column12050"/>
    <tableColumn id="12051" name="Column12051"/>
    <tableColumn id="12052" name="Column12052"/>
    <tableColumn id="12053" name="Column12053"/>
    <tableColumn id="12054" name="Column12054"/>
    <tableColumn id="12055" name="Column12055"/>
    <tableColumn id="12056" name="Column12056"/>
    <tableColumn id="12057" name="Column12057"/>
    <tableColumn id="12058" name="Column12058"/>
    <tableColumn id="12059" name="Column12059"/>
    <tableColumn id="12060" name="Column12060"/>
    <tableColumn id="12061" name="Column12061"/>
    <tableColumn id="12062" name="Column12062"/>
    <tableColumn id="12063" name="Column12063"/>
    <tableColumn id="12064" name="Column12064"/>
    <tableColumn id="12065" name="Column12065"/>
    <tableColumn id="12066" name="Column12066"/>
    <tableColumn id="12067" name="Column12067"/>
    <tableColumn id="12068" name="Column12068"/>
    <tableColumn id="12069" name="Column12069"/>
    <tableColumn id="12070" name="Column12070"/>
    <tableColumn id="12071" name="Column12071"/>
    <tableColumn id="12072" name="Column12072"/>
    <tableColumn id="12073" name="Column12073"/>
    <tableColumn id="12074" name="Column12074"/>
    <tableColumn id="12075" name="Column12075"/>
    <tableColumn id="12076" name="Column12076"/>
    <tableColumn id="12077" name="Column12077"/>
    <tableColumn id="12078" name="Column12078"/>
    <tableColumn id="12079" name="Column12079"/>
    <tableColumn id="12080" name="Column12080"/>
    <tableColumn id="12081" name="Column12081"/>
    <tableColumn id="12082" name="Column12082"/>
    <tableColumn id="12083" name="Column12083"/>
    <tableColumn id="12084" name="Column12084"/>
    <tableColumn id="12085" name="Column12085"/>
    <tableColumn id="12086" name="Column12086"/>
    <tableColumn id="12087" name="Column12087"/>
    <tableColumn id="12088" name="Column12088"/>
    <tableColumn id="12089" name="Column12089"/>
    <tableColumn id="12090" name="Column12090"/>
    <tableColumn id="12091" name="Column12091"/>
    <tableColumn id="12092" name="Column12092"/>
    <tableColumn id="12093" name="Column12093"/>
    <tableColumn id="12094" name="Column12094"/>
    <tableColumn id="12095" name="Column12095"/>
    <tableColumn id="12096" name="Column12096"/>
    <tableColumn id="12097" name="Column12097"/>
    <tableColumn id="12098" name="Column12098"/>
    <tableColumn id="12099" name="Column12099"/>
    <tableColumn id="12100" name="Column12100"/>
    <tableColumn id="12101" name="Column12101"/>
    <tableColumn id="12102" name="Column12102"/>
    <tableColumn id="12103" name="Column12103"/>
    <tableColumn id="12104" name="Column12104"/>
    <tableColumn id="12105" name="Column12105"/>
    <tableColumn id="12106" name="Column12106"/>
    <tableColumn id="12107" name="Column12107"/>
    <tableColumn id="12108" name="Column12108"/>
    <tableColumn id="12109" name="Column12109"/>
    <tableColumn id="12110" name="Column12110"/>
    <tableColumn id="12111" name="Column12111"/>
    <tableColumn id="12112" name="Column12112"/>
    <tableColumn id="12113" name="Column12113"/>
    <tableColumn id="12114" name="Column12114"/>
    <tableColumn id="12115" name="Column12115"/>
    <tableColumn id="12116" name="Column12116"/>
    <tableColumn id="12117" name="Column12117"/>
    <tableColumn id="12118" name="Column12118"/>
    <tableColumn id="12119" name="Column12119"/>
    <tableColumn id="12120" name="Column12120"/>
    <tableColumn id="12121" name="Column12121"/>
    <tableColumn id="12122" name="Column12122"/>
    <tableColumn id="12123" name="Column12123"/>
    <tableColumn id="12124" name="Column12124"/>
    <tableColumn id="12125" name="Column12125"/>
    <tableColumn id="12126" name="Column12126"/>
    <tableColumn id="12127" name="Column12127"/>
    <tableColumn id="12128" name="Column12128"/>
    <tableColumn id="12129" name="Column12129"/>
    <tableColumn id="12130" name="Column12130"/>
    <tableColumn id="12131" name="Column12131"/>
    <tableColumn id="12132" name="Column12132"/>
    <tableColumn id="12133" name="Column12133"/>
    <tableColumn id="12134" name="Column12134"/>
    <tableColumn id="12135" name="Column12135"/>
    <tableColumn id="12136" name="Column12136"/>
    <tableColumn id="12137" name="Column12137"/>
    <tableColumn id="12138" name="Column12138"/>
    <tableColumn id="12139" name="Column12139"/>
    <tableColumn id="12140" name="Column12140"/>
    <tableColumn id="12141" name="Column12141"/>
    <tableColumn id="12142" name="Column12142"/>
    <tableColumn id="12143" name="Column12143"/>
    <tableColumn id="12144" name="Column12144"/>
    <tableColumn id="12145" name="Column12145"/>
    <tableColumn id="12146" name="Column12146"/>
    <tableColumn id="12147" name="Column12147"/>
    <tableColumn id="12148" name="Column12148"/>
    <tableColumn id="12149" name="Column12149"/>
    <tableColumn id="12150" name="Column12150"/>
    <tableColumn id="12151" name="Column12151"/>
    <tableColumn id="12152" name="Column12152"/>
    <tableColumn id="12153" name="Column12153"/>
    <tableColumn id="12154" name="Column12154"/>
    <tableColumn id="12155" name="Column12155"/>
    <tableColumn id="12156" name="Column12156"/>
    <tableColumn id="12157" name="Column12157"/>
    <tableColumn id="12158" name="Column12158"/>
    <tableColumn id="12159" name="Column12159"/>
    <tableColumn id="12160" name="Column12160"/>
    <tableColumn id="12161" name="Column12161"/>
    <tableColumn id="12162" name="Column12162"/>
    <tableColumn id="12163" name="Column12163"/>
    <tableColumn id="12164" name="Column12164"/>
    <tableColumn id="12165" name="Column12165"/>
    <tableColumn id="12166" name="Column12166"/>
    <tableColumn id="12167" name="Column12167"/>
    <tableColumn id="12168" name="Column12168"/>
    <tableColumn id="12169" name="Column12169"/>
    <tableColumn id="12170" name="Column12170"/>
    <tableColumn id="12171" name="Column12171"/>
    <tableColumn id="12172" name="Column12172"/>
    <tableColumn id="12173" name="Column12173"/>
    <tableColumn id="12174" name="Column12174"/>
    <tableColumn id="12175" name="Column12175"/>
    <tableColumn id="12176" name="Column12176"/>
    <tableColumn id="12177" name="Column12177"/>
    <tableColumn id="12178" name="Column12178"/>
    <tableColumn id="12179" name="Column12179"/>
    <tableColumn id="12180" name="Column12180"/>
    <tableColumn id="12181" name="Column12181"/>
    <tableColumn id="12182" name="Column12182"/>
    <tableColumn id="12183" name="Column12183"/>
    <tableColumn id="12184" name="Column12184"/>
    <tableColumn id="12185" name="Column12185"/>
    <tableColumn id="12186" name="Column12186"/>
    <tableColumn id="12187" name="Column12187"/>
    <tableColumn id="12188" name="Column12188"/>
    <tableColumn id="12189" name="Column12189"/>
    <tableColumn id="12190" name="Column12190"/>
    <tableColumn id="12191" name="Column12191"/>
    <tableColumn id="12192" name="Column12192"/>
    <tableColumn id="12193" name="Column12193"/>
    <tableColumn id="12194" name="Column12194"/>
    <tableColumn id="12195" name="Column12195"/>
    <tableColumn id="12196" name="Column12196"/>
    <tableColumn id="12197" name="Column12197"/>
    <tableColumn id="12198" name="Column12198"/>
    <tableColumn id="12199" name="Column12199"/>
    <tableColumn id="12200" name="Column12200"/>
    <tableColumn id="12201" name="Column12201"/>
    <tableColumn id="12202" name="Column12202"/>
    <tableColumn id="12203" name="Column12203"/>
    <tableColumn id="12204" name="Column12204"/>
    <tableColumn id="12205" name="Column12205"/>
    <tableColumn id="12206" name="Column12206"/>
    <tableColumn id="12207" name="Column12207"/>
    <tableColumn id="12208" name="Column12208"/>
    <tableColumn id="12209" name="Column12209"/>
    <tableColumn id="12210" name="Column12210"/>
    <tableColumn id="12211" name="Column12211"/>
    <tableColumn id="12212" name="Column12212"/>
    <tableColumn id="12213" name="Column12213"/>
    <tableColumn id="12214" name="Column12214"/>
    <tableColumn id="12215" name="Column12215"/>
    <tableColumn id="12216" name="Column12216"/>
    <tableColumn id="12217" name="Column12217"/>
    <tableColumn id="12218" name="Column12218"/>
    <tableColumn id="12219" name="Column12219"/>
    <tableColumn id="12220" name="Column12220"/>
    <tableColumn id="12221" name="Column12221"/>
    <tableColumn id="12222" name="Column12222"/>
    <tableColumn id="12223" name="Column12223"/>
    <tableColumn id="12224" name="Column12224"/>
    <tableColumn id="12225" name="Column12225"/>
    <tableColumn id="12226" name="Column12226"/>
    <tableColumn id="12227" name="Column12227"/>
    <tableColumn id="12228" name="Column12228"/>
    <tableColumn id="12229" name="Column12229"/>
    <tableColumn id="12230" name="Column12230"/>
    <tableColumn id="12231" name="Column12231"/>
    <tableColumn id="12232" name="Column12232"/>
    <tableColumn id="12233" name="Column12233"/>
    <tableColumn id="12234" name="Column12234"/>
    <tableColumn id="12235" name="Column12235"/>
    <tableColumn id="12236" name="Column12236"/>
    <tableColumn id="12237" name="Column12237"/>
    <tableColumn id="12238" name="Column12238"/>
    <tableColumn id="12239" name="Column12239"/>
    <tableColumn id="12240" name="Column12240"/>
    <tableColumn id="12241" name="Column12241"/>
    <tableColumn id="12242" name="Column12242"/>
    <tableColumn id="12243" name="Column12243"/>
    <tableColumn id="12244" name="Column12244"/>
    <tableColumn id="12245" name="Column12245"/>
    <tableColumn id="12246" name="Column12246"/>
    <tableColumn id="12247" name="Column12247"/>
    <tableColumn id="12248" name="Column12248"/>
    <tableColumn id="12249" name="Column12249"/>
    <tableColumn id="12250" name="Column12250"/>
    <tableColumn id="12251" name="Column12251"/>
    <tableColumn id="12252" name="Column12252"/>
    <tableColumn id="12253" name="Column12253"/>
    <tableColumn id="12254" name="Column12254"/>
    <tableColumn id="12255" name="Column12255"/>
    <tableColumn id="12256" name="Column12256"/>
    <tableColumn id="12257" name="Column12257"/>
    <tableColumn id="12258" name="Column12258"/>
    <tableColumn id="12259" name="Column12259"/>
    <tableColumn id="12260" name="Column12260"/>
    <tableColumn id="12261" name="Column12261"/>
    <tableColumn id="12262" name="Column12262"/>
    <tableColumn id="12263" name="Column12263"/>
    <tableColumn id="12264" name="Column12264"/>
    <tableColumn id="12265" name="Column12265"/>
    <tableColumn id="12266" name="Column12266"/>
    <tableColumn id="12267" name="Column12267"/>
    <tableColumn id="12268" name="Column12268"/>
    <tableColumn id="12269" name="Column12269"/>
    <tableColumn id="12270" name="Column12270"/>
    <tableColumn id="12271" name="Column12271"/>
    <tableColumn id="12272" name="Column12272"/>
    <tableColumn id="12273" name="Column12273"/>
    <tableColumn id="12274" name="Column12274"/>
    <tableColumn id="12275" name="Column12275"/>
    <tableColumn id="12276" name="Column12276"/>
    <tableColumn id="12277" name="Column12277"/>
    <tableColumn id="12278" name="Column12278"/>
    <tableColumn id="12279" name="Column12279"/>
    <tableColumn id="12280" name="Column12280"/>
    <tableColumn id="12281" name="Column12281"/>
    <tableColumn id="12282" name="Column12282"/>
    <tableColumn id="12283" name="Column12283"/>
    <tableColumn id="12284" name="Column12284"/>
    <tableColumn id="12285" name="Column12285"/>
    <tableColumn id="12286" name="Column12286"/>
    <tableColumn id="12287" name="Column12287"/>
    <tableColumn id="12288" name="Column12288"/>
    <tableColumn id="12289" name="Column12289"/>
    <tableColumn id="12290" name="Column12290"/>
    <tableColumn id="12291" name="Column12291"/>
    <tableColumn id="12292" name="Column12292"/>
    <tableColumn id="12293" name="Column12293"/>
    <tableColumn id="12294" name="Column12294"/>
    <tableColumn id="12295" name="Column12295"/>
    <tableColumn id="12296" name="Column12296"/>
    <tableColumn id="12297" name="Column12297"/>
    <tableColumn id="12298" name="Column12298"/>
    <tableColumn id="12299" name="Column12299"/>
    <tableColumn id="12300" name="Column12300"/>
    <tableColumn id="12301" name="Column12301"/>
    <tableColumn id="12302" name="Column12302"/>
    <tableColumn id="12303" name="Column12303"/>
    <tableColumn id="12304" name="Column12304"/>
    <tableColumn id="12305" name="Column12305"/>
    <tableColumn id="12306" name="Column12306"/>
    <tableColumn id="12307" name="Column12307"/>
    <tableColumn id="12308" name="Column12308"/>
    <tableColumn id="12309" name="Column12309"/>
    <tableColumn id="12310" name="Column12310"/>
    <tableColumn id="12311" name="Column12311"/>
    <tableColumn id="12312" name="Column12312"/>
    <tableColumn id="12313" name="Column12313"/>
    <tableColumn id="12314" name="Column12314"/>
    <tableColumn id="12315" name="Column12315"/>
    <tableColumn id="12316" name="Column12316"/>
    <tableColumn id="12317" name="Column12317"/>
    <tableColumn id="12318" name="Column12318"/>
    <tableColumn id="12319" name="Column12319"/>
    <tableColumn id="12320" name="Column12320"/>
    <tableColumn id="12321" name="Column12321"/>
    <tableColumn id="12322" name="Column12322"/>
    <tableColumn id="12323" name="Column12323"/>
    <tableColumn id="12324" name="Column12324"/>
    <tableColumn id="12325" name="Column12325"/>
    <tableColumn id="12326" name="Column12326"/>
    <tableColumn id="12327" name="Column12327"/>
    <tableColumn id="12328" name="Column12328"/>
    <tableColumn id="12329" name="Column12329"/>
    <tableColumn id="12330" name="Column12330"/>
    <tableColumn id="12331" name="Column12331"/>
    <tableColumn id="12332" name="Column12332"/>
    <tableColumn id="12333" name="Column12333"/>
    <tableColumn id="12334" name="Column12334"/>
    <tableColumn id="12335" name="Column12335"/>
    <tableColumn id="12336" name="Column12336"/>
    <tableColumn id="12337" name="Column12337"/>
    <tableColumn id="12338" name="Column12338"/>
    <tableColumn id="12339" name="Column12339"/>
    <tableColumn id="12340" name="Column12340"/>
    <tableColumn id="12341" name="Column12341"/>
    <tableColumn id="12342" name="Column12342"/>
    <tableColumn id="12343" name="Column12343"/>
    <tableColumn id="12344" name="Column12344"/>
    <tableColumn id="12345" name="Column12345"/>
    <tableColumn id="12346" name="Column12346"/>
    <tableColumn id="12347" name="Column12347"/>
    <tableColumn id="12348" name="Column12348"/>
    <tableColumn id="12349" name="Column12349"/>
    <tableColumn id="12350" name="Column12350"/>
    <tableColumn id="12351" name="Column12351"/>
    <tableColumn id="12352" name="Column12352"/>
    <tableColumn id="12353" name="Column12353"/>
    <tableColumn id="12354" name="Column12354"/>
    <tableColumn id="12355" name="Column12355"/>
    <tableColumn id="12356" name="Column12356"/>
    <tableColumn id="12357" name="Column12357"/>
    <tableColumn id="12358" name="Column12358"/>
    <tableColumn id="12359" name="Column12359"/>
    <tableColumn id="12360" name="Column12360"/>
    <tableColumn id="12361" name="Column12361"/>
    <tableColumn id="12362" name="Column12362"/>
    <tableColumn id="12363" name="Column12363"/>
    <tableColumn id="12364" name="Column12364"/>
    <tableColumn id="12365" name="Column12365"/>
    <tableColumn id="12366" name="Column12366"/>
    <tableColumn id="12367" name="Column12367"/>
    <tableColumn id="12368" name="Column12368"/>
    <tableColumn id="12369" name="Column12369"/>
    <tableColumn id="12370" name="Column12370"/>
    <tableColumn id="12371" name="Column12371"/>
    <tableColumn id="12372" name="Column12372"/>
    <tableColumn id="12373" name="Column12373"/>
    <tableColumn id="12374" name="Column12374"/>
    <tableColumn id="12375" name="Column12375"/>
    <tableColumn id="12376" name="Column12376"/>
    <tableColumn id="12377" name="Column12377"/>
    <tableColumn id="12378" name="Column12378"/>
    <tableColumn id="12379" name="Column12379"/>
    <tableColumn id="12380" name="Column12380"/>
    <tableColumn id="12381" name="Column12381"/>
    <tableColumn id="12382" name="Column12382"/>
    <tableColumn id="12383" name="Column12383"/>
    <tableColumn id="12384" name="Column12384"/>
    <tableColumn id="12385" name="Column12385"/>
    <tableColumn id="12386" name="Column12386"/>
    <tableColumn id="12387" name="Column12387"/>
    <tableColumn id="12388" name="Column12388"/>
    <tableColumn id="12389" name="Column12389"/>
    <tableColumn id="12390" name="Column12390"/>
    <tableColumn id="12391" name="Column12391"/>
    <tableColumn id="12392" name="Column12392"/>
    <tableColumn id="12393" name="Column12393"/>
    <tableColumn id="12394" name="Column12394"/>
    <tableColumn id="12395" name="Column12395"/>
    <tableColumn id="12396" name="Column12396"/>
    <tableColumn id="12397" name="Column12397"/>
    <tableColumn id="12398" name="Column12398"/>
    <tableColumn id="12399" name="Column12399"/>
    <tableColumn id="12400" name="Column12400"/>
    <tableColumn id="12401" name="Column12401"/>
    <tableColumn id="12402" name="Column12402"/>
    <tableColumn id="12403" name="Column12403"/>
    <tableColumn id="12404" name="Column12404"/>
    <tableColumn id="12405" name="Column12405"/>
    <tableColumn id="12406" name="Column12406"/>
    <tableColumn id="12407" name="Column12407"/>
    <tableColumn id="12408" name="Column12408"/>
    <tableColumn id="12409" name="Column12409"/>
    <tableColumn id="12410" name="Column12410"/>
    <tableColumn id="12411" name="Column12411"/>
    <tableColumn id="12412" name="Column12412"/>
    <tableColumn id="12413" name="Column12413"/>
    <tableColumn id="12414" name="Column12414"/>
    <tableColumn id="12415" name="Column12415"/>
    <tableColumn id="12416" name="Column12416"/>
    <tableColumn id="12417" name="Column12417"/>
    <tableColumn id="12418" name="Column12418"/>
    <tableColumn id="12419" name="Column12419"/>
    <tableColumn id="12420" name="Column12420"/>
    <tableColumn id="12421" name="Column12421"/>
    <tableColumn id="12422" name="Column12422"/>
    <tableColumn id="12423" name="Column12423"/>
    <tableColumn id="12424" name="Column12424"/>
    <tableColumn id="12425" name="Column12425"/>
    <tableColumn id="12426" name="Column12426"/>
    <tableColumn id="12427" name="Column12427"/>
    <tableColumn id="12428" name="Column12428"/>
    <tableColumn id="12429" name="Column12429"/>
    <tableColumn id="12430" name="Column12430"/>
    <tableColumn id="12431" name="Column12431"/>
    <tableColumn id="12432" name="Column12432"/>
    <tableColumn id="12433" name="Column12433"/>
    <tableColumn id="12434" name="Column12434"/>
    <tableColumn id="12435" name="Column12435"/>
    <tableColumn id="12436" name="Column12436"/>
    <tableColumn id="12437" name="Column12437"/>
    <tableColumn id="12438" name="Column12438"/>
    <tableColumn id="12439" name="Column12439"/>
    <tableColumn id="12440" name="Column12440"/>
    <tableColumn id="12441" name="Column12441"/>
    <tableColumn id="12442" name="Column12442"/>
    <tableColumn id="12443" name="Column12443"/>
    <tableColumn id="12444" name="Column12444"/>
    <tableColumn id="12445" name="Column12445"/>
    <tableColumn id="12446" name="Column12446"/>
    <tableColumn id="12447" name="Column12447"/>
    <tableColumn id="12448" name="Column12448"/>
    <tableColumn id="12449" name="Column12449"/>
    <tableColumn id="12450" name="Column12450"/>
    <tableColumn id="12451" name="Column12451"/>
    <tableColumn id="12452" name="Column12452"/>
    <tableColumn id="12453" name="Column12453"/>
    <tableColumn id="12454" name="Column12454"/>
    <tableColumn id="12455" name="Column12455"/>
    <tableColumn id="12456" name="Column12456"/>
    <tableColumn id="12457" name="Column12457"/>
    <tableColumn id="12458" name="Column12458"/>
    <tableColumn id="12459" name="Column12459"/>
    <tableColumn id="12460" name="Column12460"/>
    <tableColumn id="12461" name="Column12461"/>
    <tableColumn id="12462" name="Column12462"/>
    <tableColumn id="12463" name="Column12463"/>
    <tableColumn id="12464" name="Column12464"/>
    <tableColumn id="12465" name="Column12465"/>
    <tableColumn id="12466" name="Column12466"/>
    <tableColumn id="12467" name="Column12467"/>
    <tableColumn id="12468" name="Column12468"/>
    <tableColumn id="12469" name="Column12469"/>
    <tableColumn id="12470" name="Column12470"/>
    <tableColumn id="12471" name="Column12471"/>
    <tableColumn id="12472" name="Column12472"/>
    <tableColumn id="12473" name="Column12473"/>
    <tableColumn id="12474" name="Column12474"/>
    <tableColumn id="12475" name="Column12475"/>
    <tableColumn id="12476" name="Column12476"/>
    <tableColumn id="12477" name="Column12477"/>
    <tableColumn id="12478" name="Column12478"/>
    <tableColumn id="12479" name="Column12479"/>
    <tableColumn id="12480" name="Column12480"/>
    <tableColumn id="12481" name="Column12481"/>
    <tableColumn id="12482" name="Column12482"/>
    <tableColumn id="12483" name="Column12483"/>
    <tableColumn id="12484" name="Column12484"/>
    <tableColumn id="12485" name="Column12485"/>
    <tableColumn id="12486" name="Column12486"/>
    <tableColumn id="12487" name="Column12487"/>
    <tableColumn id="12488" name="Column12488"/>
    <tableColumn id="12489" name="Column12489"/>
    <tableColumn id="12490" name="Column12490"/>
    <tableColumn id="12491" name="Column12491"/>
    <tableColumn id="12492" name="Column12492"/>
    <tableColumn id="12493" name="Column12493"/>
    <tableColumn id="12494" name="Column12494"/>
    <tableColumn id="12495" name="Column12495"/>
    <tableColumn id="12496" name="Column12496"/>
    <tableColumn id="12497" name="Column12497"/>
    <tableColumn id="12498" name="Column12498"/>
    <tableColumn id="12499" name="Column12499"/>
    <tableColumn id="12500" name="Column12500"/>
    <tableColumn id="12501" name="Column12501"/>
    <tableColumn id="12502" name="Column12502"/>
    <tableColumn id="12503" name="Column12503"/>
    <tableColumn id="12504" name="Column12504"/>
    <tableColumn id="12505" name="Column12505"/>
    <tableColumn id="12506" name="Column12506"/>
    <tableColumn id="12507" name="Column12507"/>
    <tableColumn id="12508" name="Column12508"/>
    <tableColumn id="12509" name="Column12509"/>
    <tableColumn id="12510" name="Column12510"/>
    <tableColumn id="12511" name="Column12511"/>
    <tableColumn id="12512" name="Column12512"/>
    <tableColumn id="12513" name="Column12513"/>
    <tableColumn id="12514" name="Column12514"/>
    <tableColumn id="12515" name="Column12515"/>
    <tableColumn id="12516" name="Column12516"/>
    <tableColumn id="12517" name="Column12517"/>
    <tableColumn id="12518" name="Column12518"/>
    <tableColumn id="12519" name="Column12519"/>
    <tableColumn id="12520" name="Column12520"/>
    <tableColumn id="12521" name="Column12521"/>
    <tableColumn id="12522" name="Column12522"/>
    <tableColumn id="12523" name="Column12523"/>
    <tableColumn id="12524" name="Column12524"/>
    <tableColumn id="12525" name="Column12525"/>
    <tableColumn id="12526" name="Column12526"/>
    <tableColumn id="12527" name="Column12527"/>
    <tableColumn id="12528" name="Column12528"/>
    <tableColumn id="12529" name="Column12529"/>
    <tableColumn id="12530" name="Column12530"/>
    <tableColumn id="12531" name="Column12531"/>
    <tableColumn id="12532" name="Column12532"/>
    <tableColumn id="12533" name="Column12533"/>
    <tableColumn id="12534" name="Column12534"/>
    <tableColumn id="12535" name="Column12535"/>
    <tableColumn id="12536" name="Column12536"/>
    <tableColumn id="12537" name="Column12537"/>
    <tableColumn id="12538" name="Column12538"/>
    <tableColumn id="12539" name="Column12539"/>
    <tableColumn id="12540" name="Column12540"/>
    <tableColumn id="12541" name="Column12541"/>
    <tableColumn id="12542" name="Column12542"/>
    <tableColumn id="12543" name="Column12543"/>
    <tableColumn id="12544" name="Column12544"/>
    <tableColumn id="12545" name="Column12545"/>
    <tableColumn id="12546" name="Column12546"/>
    <tableColumn id="12547" name="Column12547"/>
    <tableColumn id="12548" name="Column12548"/>
    <tableColumn id="12549" name="Column12549"/>
    <tableColumn id="12550" name="Column12550"/>
    <tableColumn id="12551" name="Column12551"/>
    <tableColumn id="12552" name="Column12552"/>
    <tableColumn id="12553" name="Column12553"/>
    <tableColumn id="12554" name="Column12554"/>
    <tableColumn id="12555" name="Column12555"/>
    <tableColumn id="12556" name="Column12556"/>
    <tableColumn id="12557" name="Column12557"/>
    <tableColumn id="12558" name="Column12558"/>
    <tableColumn id="12559" name="Column12559"/>
    <tableColumn id="12560" name="Column12560"/>
    <tableColumn id="12561" name="Column12561"/>
    <tableColumn id="12562" name="Column12562"/>
    <tableColumn id="12563" name="Column12563"/>
    <tableColumn id="12564" name="Column12564"/>
    <tableColumn id="12565" name="Column12565"/>
    <tableColumn id="12566" name="Column12566"/>
    <tableColumn id="12567" name="Column12567"/>
    <tableColumn id="12568" name="Column12568"/>
    <tableColumn id="12569" name="Column12569"/>
    <tableColumn id="12570" name="Column12570"/>
    <tableColumn id="12571" name="Column12571"/>
    <tableColumn id="12572" name="Column12572"/>
    <tableColumn id="12573" name="Column12573"/>
    <tableColumn id="12574" name="Column12574"/>
    <tableColumn id="12575" name="Column12575"/>
    <tableColumn id="12576" name="Column12576"/>
    <tableColumn id="12577" name="Column12577"/>
    <tableColumn id="12578" name="Column12578"/>
    <tableColumn id="12579" name="Column12579"/>
    <tableColumn id="12580" name="Column12580"/>
    <tableColumn id="12581" name="Column12581"/>
    <tableColumn id="12582" name="Column12582"/>
    <tableColumn id="12583" name="Column12583"/>
    <tableColumn id="12584" name="Column12584"/>
    <tableColumn id="12585" name="Column12585"/>
    <tableColumn id="12586" name="Column12586"/>
    <tableColumn id="12587" name="Column12587"/>
    <tableColumn id="12588" name="Column12588"/>
    <tableColumn id="12589" name="Column12589"/>
    <tableColumn id="12590" name="Column12590"/>
    <tableColumn id="12591" name="Column12591"/>
    <tableColumn id="12592" name="Column12592"/>
    <tableColumn id="12593" name="Column12593"/>
    <tableColumn id="12594" name="Column12594"/>
    <tableColumn id="12595" name="Column12595"/>
    <tableColumn id="12596" name="Column12596"/>
    <tableColumn id="12597" name="Column12597"/>
    <tableColumn id="12598" name="Column12598"/>
    <tableColumn id="12599" name="Column12599"/>
    <tableColumn id="12600" name="Column12600"/>
    <tableColumn id="12601" name="Column12601"/>
    <tableColumn id="12602" name="Column12602"/>
    <tableColumn id="12603" name="Column12603"/>
    <tableColumn id="12604" name="Column12604"/>
    <tableColumn id="12605" name="Column12605"/>
    <tableColumn id="12606" name="Column12606"/>
    <tableColumn id="12607" name="Column12607"/>
    <tableColumn id="12608" name="Column12608"/>
    <tableColumn id="12609" name="Column12609"/>
    <tableColumn id="12610" name="Column12610"/>
    <tableColumn id="12611" name="Column12611"/>
    <tableColumn id="12612" name="Column12612"/>
    <tableColumn id="12613" name="Column12613"/>
    <tableColumn id="12614" name="Column12614"/>
    <tableColumn id="12615" name="Column12615"/>
    <tableColumn id="12616" name="Column12616"/>
    <tableColumn id="12617" name="Column12617"/>
    <tableColumn id="12618" name="Column12618"/>
    <tableColumn id="12619" name="Column12619"/>
    <tableColumn id="12620" name="Column12620"/>
    <tableColumn id="12621" name="Column12621"/>
    <tableColumn id="12622" name="Column12622"/>
    <tableColumn id="12623" name="Column12623"/>
    <tableColumn id="12624" name="Column12624"/>
    <tableColumn id="12625" name="Column12625"/>
    <tableColumn id="12626" name="Column12626"/>
    <tableColumn id="12627" name="Column12627"/>
    <tableColumn id="12628" name="Column12628"/>
    <tableColumn id="12629" name="Column12629"/>
    <tableColumn id="12630" name="Column12630"/>
    <tableColumn id="12631" name="Column12631"/>
    <tableColumn id="12632" name="Column12632"/>
    <tableColumn id="12633" name="Column12633"/>
    <tableColumn id="12634" name="Column12634"/>
    <tableColumn id="12635" name="Column12635"/>
    <tableColumn id="12636" name="Column12636"/>
    <tableColumn id="12637" name="Column12637"/>
    <tableColumn id="12638" name="Column12638"/>
    <tableColumn id="12639" name="Column12639"/>
    <tableColumn id="12640" name="Column12640"/>
    <tableColumn id="12641" name="Column12641"/>
    <tableColumn id="12642" name="Column12642"/>
    <tableColumn id="12643" name="Column12643"/>
    <tableColumn id="12644" name="Column12644"/>
    <tableColumn id="12645" name="Column12645"/>
    <tableColumn id="12646" name="Column12646"/>
    <tableColumn id="12647" name="Column12647"/>
    <tableColumn id="12648" name="Column12648"/>
    <tableColumn id="12649" name="Column12649"/>
    <tableColumn id="12650" name="Column12650"/>
    <tableColumn id="12651" name="Column12651"/>
    <tableColumn id="12652" name="Column12652"/>
    <tableColumn id="12653" name="Column12653"/>
    <tableColumn id="12654" name="Column12654"/>
    <tableColumn id="12655" name="Column12655"/>
    <tableColumn id="12656" name="Column12656"/>
    <tableColumn id="12657" name="Column12657"/>
    <tableColumn id="12658" name="Column12658"/>
    <tableColumn id="12659" name="Column12659"/>
    <tableColumn id="12660" name="Column12660"/>
    <tableColumn id="12661" name="Column12661"/>
    <tableColumn id="12662" name="Column12662"/>
    <tableColumn id="12663" name="Column12663"/>
    <tableColumn id="12664" name="Column12664"/>
    <tableColumn id="12665" name="Column12665"/>
    <tableColumn id="12666" name="Column12666"/>
    <tableColumn id="12667" name="Column12667"/>
    <tableColumn id="12668" name="Column12668"/>
    <tableColumn id="12669" name="Column12669"/>
    <tableColumn id="12670" name="Column12670"/>
    <tableColumn id="12671" name="Column12671"/>
    <tableColumn id="12672" name="Column12672"/>
    <tableColumn id="12673" name="Column12673"/>
    <tableColumn id="12674" name="Column12674"/>
    <tableColumn id="12675" name="Column12675"/>
    <tableColumn id="12676" name="Column12676"/>
    <tableColumn id="12677" name="Column12677"/>
    <tableColumn id="12678" name="Column12678"/>
    <tableColumn id="12679" name="Column12679"/>
    <tableColumn id="12680" name="Column12680"/>
    <tableColumn id="12681" name="Column12681"/>
    <tableColumn id="12682" name="Column12682"/>
    <tableColumn id="12683" name="Column12683"/>
    <tableColumn id="12684" name="Column12684"/>
    <tableColumn id="12685" name="Column12685"/>
    <tableColumn id="12686" name="Column12686"/>
    <tableColumn id="12687" name="Column12687"/>
    <tableColumn id="12688" name="Column12688"/>
    <tableColumn id="12689" name="Column12689"/>
    <tableColumn id="12690" name="Column12690"/>
    <tableColumn id="12691" name="Column12691"/>
    <tableColumn id="12692" name="Column12692"/>
    <tableColumn id="12693" name="Column12693"/>
    <tableColumn id="12694" name="Column12694"/>
    <tableColumn id="12695" name="Column12695"/>
    <tableColumn id="12696" name="Column12696"/>
    <tableColumn id="12697" name="Column12697"/>
    <tableColumn id="12698" name="Column12698"/>
    <tableColumn id="12699" name="Column12699"/>
    <tableColumn id="12700" name="Column12700"/>
    <tableColumn id="12701" name="Column12701"/>
    <tableColumn id="12702" name="Column12702"/>
    <tableColumn id="12703" name="Column12703"/>
    <tableColumn id="12704" name="Column12704"/>
    <tableColumn id="12705" name="Column12705"/>
    <tableColumn id="12706" name="Column12706"/>
    <tableColumn id="12707" name="Column12707"/>
    <tableColumn id="12708" name="Column12708"/>
    <tableColumn id="12709" name="Column12709"/>
    <tableColumn id="12710" name="Column12710"/>
    <tableColumn id="12711" name="Column12711"/>
    <tableColumn id="12712" name="Column12712"/>
    <tableColumn id="12713" name="Column12713"/>
    <tableColumn id="12714" name="Column12714"/>
    <tableColumn id="12715" name="Column12715"/>
    <tableColumn id="12716" name="Column12716"/>
    <tableColumn id="12717" name="Column12717"/>
    <tableColumn id="12718" name="Column12718"/>
    <tableColumn id="12719" name="Column12719"/>
    <tableColumn id="12720" name="Column12720"/>
    <tableColumn id="12721" name="Column12721"/>
    <tableColumn id="12722" name="Column12722"/>
    <tableColumn id="12723" name="Column12723"/>
    <tableColumn id="12724" name="Column12724"/>
    <tableColumn id="12725" name="Column12725"/>
    <tableColumn id="12726" name="Column12726"/>
    <tableColumn id="12727" name="Column12727"/>
    <tableColumn id="12728" name="Column12728"/>
    <tableColumn id="12729" name="Column12729"/>
    <tableColumn id="12730" name="Column12730"/>
    <tableColumn id="12731" name="Column12731"/>
    <tableColumn id="12732" name="Column12732"/>
    <tableColumn id="12733" name="Column12733"/>
    <tableColumn id="12734" name="Column12734"/>
    <tableColumn id="12735" name="Column12735"/>
    <tableColumn id="12736" name="Column12736"/>
    <tableColumn id="12737" name="Column12737"/>
    <tableColumn id="12738" name="Column12738"/>
    <tableColumn id="12739" name="Column12739"/>
    <tableColumn id="12740" name="Column12740"/>
    <tableColumn id="12741" name="Column12741"/>
    <tableColumn id="12742" name="Column12742"/>
    <tableColumn id="12743" name="Column12743"/>
    <tableColumn id="12744" name="Column12744"/>
    <tableColumn id="12745" name="Column12745"/>
    <tableColumn id="12746" name="Column12746"/>
    <tableColumn id="12747" name="Column12747"/>
    <tableColumn id="12748" name="Column12748"/>
    <tableColumn id="12749" name="Column12749"/>
    <tableColumn id="12750" name="Column12750"/>
    <tableColumn id="12751" name="Column12751"/>
    <tableColumn id="12752" name="Column12752"/>
    <tableColumn id="12753" name="Column12753"/>
    <tableColumn id="12754" name="Column12754"/>
    <tableColumn id="12755" name="Column12755"/>
    <tableColumn id="12756" name="Column12756"/>
    <tableColumn id="12757" name="Column12757"/>
    <tableColumn id="12758" name="Column12758"/>
    <tableColumn id="12759" name="Column12759"/>
    <tableColumn id="12760" name="Column12760"/>
    <tableColumn id="12761" name="Column12761"/>
    <tableColumn id="12762" name="Column12762"/>
    <tableColumn id="12763" name="Column12763"/>
    <tableColumn id="12764" name="Column12764"/>
    <tableColumn id="12765" name="Column12765"/>
    <tableColumn id="12766" name="Column12766"/>
    <tableColumn id="12767" name="Column12767"/>
    <tableColumn id="12768" name="Column12768"/>
    <tableColumn id="12769" name="Column12769"/>
    <tableColumn id="12770" name="Column12770"/>
    <tableColumn id="12771" name="Column12771"/>
    <tableColumn id="12772" name="Column12772"/>
    <tableColumn id="12773" name="Column12773"/>
    <tableColumn id="12774" name="Column12774"/>
    <tableColumn id="12775" name="Column12775"/>
    <tableColumn id="12776" name="Column12776"/>
    <tableColumn id="12777" name="Column12777"/>
    <tableColumn id="12778" name="Column12778"/>
    <tableColumn id="12779" name="Column12779"/>
    <tableColumn id="12780" name="Column12780"/>
    <tableColumn id="12781" name="Column12781"/>
    <tableColumn id="12782" name="Column12782"/>
    <tableColumn id="12783" name="Column12783"/>
    <tableColumn id="12784" name="Column12784"/>
    <tableColumn id="12785" name="Column12785"/>
    <tableColumn id="12786" name="Column12786"/>
    <tableColumn id="12787" name="Column12787"/>
    <tableColumn id="12788" name="Column12788"/>
    <tableColumn id="12789" name="Column12789"/>
    <tableColumn id="12790" name="Column12790"/>
    <tableColumn id="12791" name="Column12791"/>
    <tableColumn id="12792" name="Column12792"/>
    <tableColumn id="12793" name="Column12793"/>
    <tableColumn id="12794" name="Column12794"/>
    <tableColumn id="12795" name="Column12795"/>
    <tableColumn id="12796" name="Column12796"/>
    <tableColumn id="12797" name="Column12797"/>
    <tableColumn id="12798" name="Column12798"/>
    <tableColumn id="12799" name="Column12799"/>
    <tableColumn id="12800" name="Column12800"/>
    <tableColumn id="12801" name="Column12801"/>
    <tableColumn id="12802" name="Column12802"/>
    <tableColumn id="12803" name="Column12803"/>
    <tableColumn id="12804" name="Column12804"/>
    <tableColumn id="12805" name="Column12805"/>
    <tableColumn id="12806" name="Column12806"/>
    <tableColumn id="12807" name="Column12807"/>
    <tableColumn id="12808" name="Column12808"/>
    <tableColumn id="12809" name="Column12809"/>
    <tableColumn id="12810" name="Column12810"/>
    <tableColumn id="12811" name="Column12811"/>
    <tableColumn id="12812" name="Column12812"/>
    <tableColumn id="12813" name="Column12813"/>
    <tableColumn id="12814" name="Column12814"/>
    <tableColumn id="12815" name="Column12815"/>
    <tableColumn id="12816" name="Column12816"/>
    <tableColumn id="12817" name="Column12817"/>
    <tableColumn id="12818" name="Column12818"/>
    <tableColumn id="12819" name="Column12819"/>
    <tableColumn id="12820" name="Column12820"/>
    <tableColumn id="12821" name="Column12821"/>
    <tableColumn id="12822" name="Column12822"/>
    <tableColumn id="12823" name="Column12823"/>
    <tableColumn id="12824" name="Column12824"/>
    <tableColumn id="12825" name="Column12825"/>
    <tableColumn id="12826" name="Column12826"/>
    <tableColumn id="12827" name="Column12827"/>
    <tableColumn id="12828" name="Column12828"/>
    <tableColumn id="12829" name="Column12829"/>
    <tableColumn id="12830" name="Column12830"/>
    <tableColumn id="12831" name="Column12831"/>
    <tableColumn id="12832" name="Column12832"/>
    <tableColumn id="12833" name="Column12833"/>
    <tableColumn id="12834" name="Column12834"/>
    <tableColumn id="12835" name="Column12835"/>
    <tableColumn id="12836" name="Column12836"/>
    <tableColumn id="12837" name="Column12837"/>
    <tableColumn id="12838" name="Column12838"/>
    <tableColumn id="12839" name="Column12839"/>
    <tableColumn id="12840" name="Column12840"/>
    <tableColumn id="12841" name="Column12841"/>
    <tableColumn id="12842" name="Column12842"/>
    <tableColumn id="12843" name="Column12843"/>
    <tableColumn id="12844" name="Column12844"/>
    <tableColumn id="12845" name="Column12845"/>
    <tableColumn id="12846" name="Column12846"/>
    <tableColumn id="12847" name="Column12847"/>
    <tableColumn id="12848" name="Column12848"/>
    <tableColumn id="12849" name="Column12849"/>
    <tableColumn id="12850" name="Column12850"/>
    <tableColumn id="12851" name="Column12851"/>
    <tableColumn id="12852" name="Column12852"/>
    <tableColumn id="12853" name="Column12853"/>
    <tableColumn id="12854" name="Column12854"/>
    <tableColumn id="12855" name="Column12855"/>
    <tableColumn id="12856" name="Column12856"/>
    <tableColumn id="12857" name="Column12857"/>
    <tableColumn id="12858" name="Column12858"/>
    <tableColumn id="12859" name="Column12859"/>
    <tableColumn id="12860" name="Column12860"/>
    <tableColumn id="12861" name="Column12861"/>
    <tableColumn id="12862" name="Column12862"/>
    <tableColumn id="12863" name="Column12863"/>
    <tableColumn id="12864" name="Column12864"/>
    <tableColumn id="12865" name="Column12865"/>
    <tableColumn id="12866" name="Column12866"/>
    <tableColumn id="12867" name="Column12867"/>
    <tableColumn id="12868" name="Column12868"/>
    <tableColumn id="12869" name="Column12869"/>
    <tableColumn id="12870" name="Column12870"/>
    <tableColumn id="12871" name="Column12871"/>
    <tableColumn id="12872" name="Column12872"/>
    <tableColumn id="12873" name="Column12873"/>
    <tableColumn id="12874" name="Column12874"/>
    <tableColumn id="12875" name="Column12875"/>
    <tableColumn id="12876" name="Column12876"/>
    <tableColumn id="12877" name="Column12877"/>
    <tableColumn id="12878" name="Column12878"/>
    <tableColumn id="12879" name="Column12879"/>
    <tableColumn id="12880" name="Column12880"/>
    <tableColumn id="12881" name="Column12881"/>
    <tableColumn id="12882" name="Column12882"/>
    <tableColumn id="12883" name="Column12883"/>
    <tableColumn id="12884" name="Column12884"/>
    <tableColumn id="12885" name="Column12885"/>
    <tableColumn id="12886" name="Column12886"/>
    <tableColumn id="12887" name="Column12887"/>
    <tableColumn id="12888" name="Column12888"/>
    <tableColumn id="12889" name="Column12889"/>
    <tableColumn id="12890" name="Column12890"/>
    <tableColumn id="12891" name="Column12891"/>
    <tableColumn id="12892" name="Column12892"/>
    <tableColumn id="12893" name="Column12893"/>
    <tableColumn id="12894" name="Column12894"/>
    <tableColumn id="12895" name="Column12895"/>
    <tableColumn id="12896" name="Column12896"/>
    <tableColumn id="12897" name="Column12897"/>
    <tableColumn id="12898" name="Column12898"/>
    <tableColumn id="12899" name="Column12899"/>
    <tableColumn id="12900" name="Column12900"/>
    <tableColumn id="12901" name="Column12901"/>
    <tableColumn id="12902" name="Column12902"/>
    <tableColumn id="12903" name="Column12903"/>
    <tableColumn id="12904" name="Column12904"/>
    <tableColumn id="12905" name="Column12905"/>
    <tableColumn id="12906" name="Column12906"/>
    <tableColumn id="12907" name="Column12907"/>
    <tableColumn id="12908" name="Column12908"/>
    <tableColumn id="12909" name="Column12909"/>
    <tableColumn id="12910" name="Column12910"/>
    <tableColumn id="12911" name="Column12911"/>
    <tableColumn id="12912" name="Column12912"/>
    <tableColumn id="12913" name="Column12913"/>
    <tableColumn id="12914" name="Column12914"/>
    <tableColumn id="12915" name="Column12915"/>
    <tableColumn id="12916" name="Column12916"/>
    <tableColumn id="12917" name="Column12917"/>
    <tableColumn id="12918" name="Column12918"/>
    <tableColumn id="12919" name="Column12919"/>
    <tableColumn id="12920" name="Column12920"/>
    <tableColumn id="12921" name="Column12921"/>
    <tableColumn id="12922" name="Column12922"/>
    <tableColumn id="12923" name="Column12923"/>
    <tableColumn id="12924" name="Column12924"/>
    <tableColumn id="12925" name="Column12925"/>
    <tableColumn id="12926" name="Column12926"/>
    <tableColumn id="12927" name="Column12927"/>
    <tableColumn id="12928" name="Column12928"/>
    <tableColumn id="12929" name="Column12929"/>
    <tableColumn id="12930" name="Column12930"/>
    <tableColumn id="12931" name="Column12931"/>
    <tableColumn id="12932" name="Column12932"/>
    <tableColumn id="12933" name="Column12933"/>
    <tableColumn id="12934" name="Column12934"/>
    <tableColumn id="12935" name="Column12935"/>
    <tableColumn id="12936" name="Column12936"/>
    <tableColumn id="12937" name="Column12937"/>
    <tableColumn id="12938" name="Column12938"/>
    <tableColumn id="12939" name="Column12939"/>
    <tableColumn id="12940" name="Column12940"/>
    <tableColumn id="12941" name="Column12941"/>
    <tableColumn id="12942" name="Column12942"/>
    <tableColumn id="12943" name="Column12943"/>
    <tableColumn id="12944" name="Column12944"/>
    <tableColumn id="12945" name="Column12945"/>
    <tableColumn id="12946" name="Column12946"/>
    <tableColumn id="12947" name="Column12947"/>
    <tableColumn id="12948" name="Column12948"/>
    <tableColumn id="12949" name="Column12949"/>
    <tableColumn id="12950" name="Column12950"/>
    <tableColumn id="12951" name="Column12951"/>
    <tableColumn id="12952" name="Column12952"/>
    <tableColumn id="12953" name="Column12953"/>
    <tableColumn id="12954" name="Column12954"/>
    <tableColumn id="12955" name="Column12955"/>
    <tableColumn id="12956" name="Column12956"/>
    <tableColumn id="12957" name="Column12957"/>
    <tableColumn id="12958" name="Column12958"/>
    <tableColumn id="12959" name="Column12959"/>
    <tableColumn id="12960" name="Column12960"/>
    <tableColumn id="12961" name="Column12961"/>
    <tableColumn id="12962" name="Column12962"/>
    <tableColumn id="12963" name="Column12963"/>
    <tableColumn id="12964" name="Column12964"/>
    <tableColumn id="12965" name="Column12965"/>
    <tableColumn id="12966" name="Column12966"/>
    <tableColumn id="12967" name="Column12967"/>
    <tableColumn id="12968" name="Column12968"/>
    <tableColumn id="12969" name="Column12969"/>
    <tableColumn id="12970" name="Column12970"/>
    <tableColumn id="12971" name="Column12971"/>
    <tableColumn id="12972" name="Column12972"/>
    <tableColumn id="12973" name="Column12973"/>
    <tableColumn id="12974" name="Column12974"/>
    <tableColumn id="12975" name="Column12975"/>
    <tableColumn id="12976" name="Column12976"/>
    <tableColumn id="12977" name="Column12977"/>
    <tableColumn id="12978" name="Column12978"/>
    <tableColumn id="12979" name="Column12979"/>
    <tableColumn id="12980" name="Column12980"/>
    <tableColumn id="12981" name="Column12981"/>
    <tableColumn id="12982" name="Column12982"/>
    <tableColumn id="12983" name="Column12983"/>
    <tableColumn id="12984" name="Column12984"/>
    <tableColumn id="12985" name="Column12985"/>
    <tableColumn id="12986" name="Column12986"/>
    <tableColumn id="12987" name="Column12987"/>
    <tableColumn id="12988" name="Column12988"/>
    <tableColumn id="12989" name="Column12989"/>
    <tableColumn id="12990" name="Column12990"/>
    <tableColumn id="12991" name="Column12991"/>
    <tableColumn id="12992" name="Column12992"/>
    <tableColumn id="12993" name="Column12993"/>
    <tableColumn id="12994" name="Column12994"/>
    <tableColumn id="12995" name="Column12995"/>
    <tableColumn id="12996" name="Column12996"/>
    <tableColumn id="12997" name="Column12997"/>
    <tableColumn id="12998" name="Column12998"/>
    <tableColumn id="12999" name="Column12999"/>
    <tableColumn id="13000" name="Column13000"/>
    <tableColumn id="13001" name="Column13001"/>
    <tableColumn id="13002" name="Column13002"/>
    <tableColumn id="13003" name="Column13003"/>
    <tableColumn id="13004" name="Column13004"/>
    <tableColumn id="13005" name="Column13005"/>
    <tableColumn id="13006" name="Column13006"/>
    <tableColumn id="13007" name="Column13007"/>
    <tableColumn id="13008" name="Column13008"/>
    <tableColumn id="13009" name="Column13009"/>
    <tableColumn id="13010" name="Column13010"/>
    <tableColumn id="13011" name="Column13011"/>
    <tableColumn id="13012" name="Column13012"/>
    <tableColumn id="13013" name="Column13013"/>
    <tableColumn id="13014" name="Column13014"/>
    <tableColumn id="13015" name="Column13015"/>
    <tableColumn id="13016" name="Column13016"/>
    <tableColumn id="13017" name="Column13017"/>
    <tableColumn id="13018" name="Column13018"/>
    <tableColumn id="13019" name="Column13019"/>
    <tableColumn id="13020" name="Column13020"/>
    <tableColumn id="13021" name="Column13021"/>
    <tableColumn id="13022" name="Column13022"/>
    <tableColumn id="13023" name="Column13023"/>
    <tableColumn id="13024" name="Column13024"/>
    <tableColumn id="13025" name="Column13025"/>
    <tableColumn id="13026" name="Column13026"/>
    <tableColumn id="13027" name="Column13027"/>
    <tableColumn id="13028" name="Column13028"/>
    <tableColumn id="13029" name="Column13029"/>
    <tableColumn id="13030" name="Column13030"/>
    <tableColumn id="13031" name="Column13031"/>
    <tableColumn id="13032" name="Column13032"/>
    <tableColumn id="13033" name="Column13033"/>
    <tableColumn id="13034" name="Column13034"/>
    <tableColumn id="13035" name="Column13035"/>
    <tableColumn id="13036" name="Column13036"/>
    <tableColumn id="13037" name="Column13037"/>
    <tableColumn id="13038" name="Column13038"/>
    <tableColumn id="13039" name="Column13039"/>
    <tableColumn id="13040" name="Column13040"/>
    <tableColumn id="13041" name="Column13041"/>
    <tableColumn id="13042" name="Column13042"/>
    <tableColumn id="13043" name="Column13043"/>
    <tableColumn id="13044" name="Column13044"/>
    <tableColumn id="13045" name="Column13045"/>
    <tableColumn id="13046" name="Column13046"/>
    <tableColumn id="13047" name="Column13047"/>
    <tableColumn id="13048" name="Column13048"/>
    <tableColumn id="13049" name="Column13049"/>
    <tableColumn id="13050" name="Column13050"/>
    <tableColumn id="13051" name="Column13051"/>
    <tableColumn id="13052" name="Column13052"/>
    <tableColumn id="13053" name="Column13053"/>
    <tableColumn id="13054" name="Column13054"/>
    <tableColumn id="13055" name="Column13055"/>
    <tableColumn id="13056" name="Column13056"/>
    <tableColumn id="13057" name="Column13057"/>
    <tableColumn id="13058" name="Column13058"/>
    <tableColumn id="13059" name="Column13059"/>
    <tableColumn id="13060" name="Column13060"/>
    <tableColumn id="13061" name="Column13061"/>
    <tableColumn id="13062" name="Column13062"/>
    <tableColumn id="13063" name="Column13063"/>
    <tableColumn id="13064" name="Column13064"/>
    <tableColumn id="13065" name="Column13065"/>
    <tableColumn id="13066" name="Column13066"/>
    <tableColumn id="13067" name="Column13067"/>
    <tableColumn id="13068" name="Column13068"/>
    <tableColumn id="13069" name="Column13069"/>
    <tableColumn id="13070" name="Column13070"/>
    <tableColumn id="13071" name="Column13071"/>
    <tableColumn id="13072" name="Column13072"/>
    <tableColumn id="13073" name="Column13073"/>
    <tableColumn id="13074" name="Column13074"/>
    <tableColumn id="13075" name="Column13075"/>
    <tableColumn id="13076" name="Column13076"/>
    <tableColumn id="13077" name="Column13077"/>
    <tableColumn id="13078" name="Column13078"/>
    <tableColumn id="13079" name="Column13079"/>
    <tableColumn id="13080" name="Column13080"/>
    <tableColumn id="13081" name="Column13081"/>
    <tableColumn id="13082" name="Column13082"/>
    <tableColumn id="13083" name="Column13083"/>
    <tableColumn id="13084" name="Column13084"/>
    <tableColumn id="13085" name="Column13085"/>
    <tableColumn id="13086" name="Column13086"/>
    <tableColumn id="13087" name="Column13087"/>
    <tableColumn id="13088" name="Column13088"/>
    <tableColumn id="13089" name="Column13089"/>
    <tableColumn id="13090" name="Column13090"/>
    <tableColumn id="13091" name="Column13091"/>
    <tableColumn id="13092" name="Column13092"/>
    <tableColumn id="13093" name="Column13093"/>
    <tableColumn id="13094" name="Column13094"/>
    <tableColumn id="13095" name="Column13095"/>
    <tableColumn id="13096" name="Column13096"/>
    <tableColumn id="13097" name="Column13097"/>
    <tableColumn id="13098" name="Column13098"/>
    <tableColumn id="13099" name="Column13099"/>
    <tableColumn id="13100" name="Column13100"/>
    <tableColumn id="13101" name="Column13101"/>
    <tableColumn id="13102" name="Column13102"/>
    <tableColumn id="13103" name="Column13103"/>
    <tableColumn id="13104" name="Column13104"/>
    <tableColumn id="13105" name="Column13105"/>
    <tableColumn id="13106" name="Column13106"/>
    <tableColumn id="13107" name="Column13107"/>
    <tableColumn id="13108" name="Column13108"/>
    <tableColumn id="13109" name="Column13109"/>
    <tableColumn id="13110" name="Column13110"/>
    <tableColumn id="13111" name="Column13111"/>
    <tableColumn id="13112" name="Column13112"/>
    <tableColumn id="13113" name="Column13113"/>
    <tableColumn id="13114" name="Column13114"/>
    <tableColumn id="13115" name="Column13115"/>
    <tableColumn id="13116" name="Column13116"/>
    <tableColumn id="13117" name="Column13117"/>
    <tableColumn id="13118" name="Column13118"/>
    <tableColumn id="13119" name="Column13119"/>
    <tableColumn id="13120" name="Column13120"/>
    <tableColumn id="13121" name="Column13121"/>
    <tableColumn id="13122" name="Column13122"/>
    <tableColumn id="13123" name="Column13123"/>
    <tableColumn id="13124" name="Column13124"/>
    <tableColumn id="13125" name="Column13125"/>
    <tableColumn id="13126" name="Column13126"/>
    <tableColumn id="13127" name="Column13127"/>
    <tableColumn id="13128" name="Column13128"/>
    <tableColumn id="13129" name="Column13129"/>
    <tableColumn id="13130" name="Column13130"/>
    <tableColumn id="13131" name="Column13131"/>
    <tableColumn id="13132" name="Column13132"/>
    <tableColumn id="13133" name="Column13133"/>
    <tableColumn id="13134" name="Column13134"/>
    <tableColumn id="13135" name="Column13135"/>
    <tableColumn id="13136" name="Column13136"/>
    <tableColumn id="13137" name="Column13137"/>
    <tableColumn id="13138" name="Column13138"/>
    <tableColumn id="13139" name="Column13139"/>
    <tableColumn id="13140" name="Column13140"/>
    <tableColumn id="13141" name="Column13141"/>
    <tableColumn id="13142" name="Column13142"/>
    <tableColumn id="13143" name="Column13143"/>
    <tableColumn id="13144" name="Column13144"/>
    <tableColumn id="13145" name="Column13145"/>
    <tableColumn id="13146" name="Column13146"/>
    <tableColumn id="13147" name="Column13147"/>
    <tableColumn id="13148" name="Column13148"/>
    <tableColumn id="13149" name="Column13149"/>
    <tableColumn id="13150" name="Column13150"/>
    <tableColumn id="13151" name="Column13151"/>
    <tableColumn id="13152" name="Column13152"/>
    <tableColumn id="13153" name="Column13153"/>
    <tableColumn id="13154" name="Column13154"/>
    <tableColumn id="13155" name="Column13155"/>
    <tableColumn id="13156" name="Column13156"/>
    <tableColumn id="13157" name="Column13157"/>
    <tableColumn id="13158" name="Column13158"/>
    <tableColumn id="13159" name="Column13159"/>
    <tableColumn id="13160" name="Column13160"/>
    <tableColumn id="13161" name="Column13161"/>
    <tableColumn id="13162" name="Column13162"/>
    <tableColumn id="13163" name="Column13163"/>
    <tableColumn id="13164" name="Column13164"/>
    <tableColumn id="13165" name="Column13165"/>
    <tableColumn id="13166" name="Column13166"/>
    <tableColumn id="13167" name="Column13167"/>
    <tableColumn id="13168" name="Column13168"/>
    <tableColumn id="13169" name="Column13169"/>
    <tableColumn id="13170" name="Column13170"/>
    <tableColumn id="13171" name="Column13171"/>
    <tableColumn id="13172" name="Column13172"/>
    <tableColumn id="13173" name="Column13173"/>
    <tableColumn id="13174" name="Column13174"/>
    <tableColumn id="13175" name="Column13175"/>
    <tableColumn id="13176" name="Column13176"/>
    <tableColumn id="13177" name="Column13177"/>
    <tableColumn id="13178" name="Column13178"/>
    <tableColumn id="13179" name="Column13179"/>
    <tableColumn id="13180" name="Column13180"/>
    <tableColumn id="13181" name="Column13181"/>
    <tableColumn id="13182" name="Column13182"/>
    <tableColumn id="13183" name="Column13183"/>
    <tableColumn id="13184" name="Column13184"/>
    <tableColumn id="13185" name="Column13185"/>
    <tableColumn id="13186" name="Column13186"/>
    <tableColumn id="13187" name="Column13187"/>
    <tableColumn id="13188" name="Column13188"/>
    <tableColumn id="13189" name="Column13189"/>
    <tableColumn id="13190" name="Column13190"/>
    <tableColumn id="13191" name="Column13191"/>
    <tableColumn id="13192" name="Column13192"/>
    <tableColumn id="13193" name="Column13193"/>
    <tableColumn id="13194" name="Column13194"/>
    <tableColumn id="13195" name="Column13195"/>
    <tableColumn id="13196" name="Column13196"/>
    <tableColumn id="13197" name="Column13197"/>
    <tableColumn id="13198" name="Column13198"/>
    <tableColumn id="13199" name="Column13199"/>
    <tableColumn id="13200" name="Column13200"/>
    <tableColumn id="13201" name="Column13201"/>
    <tableColumn id="13202" name="Column13202"/>
    <tableColumn id="13203" name="Column13203"/>
    <tableColumn id="13204" name="Column13204"/>
    <tableColumn id="13205" name="Column13205"/>
    <tableColumn id="13206" name="Column13206"/>
    <tableColumn id="13207" name="Column13207"/>
    <tableColumn id="13208" name="Column13208"/>
    <tableColumn id="13209" name="Column13209"/>
    <tableColumn id="13210" name="Column13210"/>
    <tableColumn id="13211" name="Column13211"/>
    <tableColumn id="13212" name="Column13212"/>
    <tableColumn id="13213" name="Column13213"/>
    <tableColumn id="13214" name="Column13214"/>
    <tableColumn id="13215" name="Column13215"/>
    <tableColumn id="13216" name="Column13216"/>
    <tableColumn id="13217" name="Column13217"/>
    <tableColumn id="13218" name="Column13218"/>
    <tableColumn id="13219" name="Column13219"/>
    <tableColumn id="13220" name="Column13220"/>
    <tableColumn id="13221" name="Column13221"/>
    <tableColumn id="13222" name="Column13222"/>
    <tableColumn id="13223" name="Column13223"/>
    <tableColumn id="13224" name="Column13224"/>
    <tableColumn id="13225" name="Column13225"/>
    <tableColumn id="13226" name="Column13226"/>
    <tableColumn id="13227" name="Column13227"/>
    <tableColumn id="13228" name="Column13228"/>
    <tableColumn id="13229" name="Column13229"/>
    <tableColumn id="13230" name="Column13230"/>
    <tableColumn id="13231" name="Column13231"/>
    <tableColumn id="13232" name="Column13232"/>
    <tableColumn id="13233" name="Column13233"/>
    <tableColumn id="13234" name="Column13234"/>
    <tableColumn id="13235" name="Column13235"/>
    <tableColumn id="13236" name="Column13236"/>
    <tableColumn id="13237" name="Column13237"/>
    <tableColumn id="13238" name="Column13238"/>
    <tableColumn id="13239" name="Column13239"/>
    <tableColumn id="13240" name="Column13240"/>
    <tableColumn id="13241" name="Column13241"/>
    <tableColumn id="13242" name="Column13242"/>
    <tableColumn id="13243" name="Column13243"/>
    <tableColumn id="13244" name="Column13244"/>
    <tableColumn id="13245" name="Column13245"/>
    <tableColumn id="13246" name="Column13246"/>
    <tableColumn id="13247" name="Column13247"/>
    <tableColumn id="13248" name="Column13248"/>
    <tableColumn id="13249" name="Column13249"/>
    <tableColumn id="13250" name="Column13250"/>
    <tableColumn id="13251" name="Column13251"/>
    <tableColumn id="13252" name="Column13252"/>
    <tableColumn id="13253" name="Column13253"/>
    <tableColumn id="13254" name="Column13254"/>
    <tableColumn id="13255" name="Column13255"/>
    <tableColumn id="13256" name="Column13256"/>
    <tableColumn id="13257" name="Column13257"/>
    <tableColumn id="13258" name="Column13258"/>
    <tableColumn id="13259" name="Column13259"/>
    <tableColumn id="13260" name="Column13260"/>
    <tableColumn id="13261" name="Column13261"/>
    <tableColumn id="13262" name="Column13262"/>
    <tableColumn id="13263" name="Column13263"/>
    <tableColumn id="13264" name="Column13264"/>
    <tableColumn id="13265" name="Column13265"/>
    <tableColumn id="13266" name="Column13266"/>
    <tableColumn id="13267" name="Column13267"/>
    <tableColumn id="13268" name="Column13268"/>
    <tableColumn id="13269" name="Column13269"/>
    <tableColumn id="13270" name="Column13270"/>
    <tableColumn id="13271" name="Column13271"/>
    <tableColumn id="13272" name="Column13272"/>
    <tableColumn id="13273" name="Column13273"/>
    <tableColumn id="13274" name="Column13274"/>
    <tableColumn id="13275" name="Column13275"/>
    <tableColumn id="13276" name="Column13276"/>
    <tableColumn id="13277" name="Column13277"/>
    <tableColumn id="13278" name="Column13278"/>
    <tableColumn id="13279" name="Column13279"/>
    <tableColumn id="13280" name="Column13280"/>
    <tableColumn id="13281" name="Column13281"/>
    <tableColumn id="13282" name="Column13282"/>
    <tableColumn id="13283" name="Column13283"/>
    <tableColumn id="13284" name="Column13284"/>
    <tableColumn id="13285" name="Column13285"/>
    <tableColumn id="13286" name="Column13286"/>
    <tableColumn id="13287" name="Column13287"/>
    <tableColumn id="13288" name="Column13288"/>
    <tableColumn id="13289" name="Column13289"/>
    <tableColumn id="13290" name="Column13290"/>
    <tableColumn id="13291" name="Column13291"/>
    <tableColumn id="13292" name="Column13292"/>
    <tableColumn id="13293" name="Column13293"/>
    <tableColumn id="13294" name="Column13294"/>
    <tableColumn id="13295" name="Column13295"/>
    <tableColumn id="13296" name="Column13296"/>
    <tableColumn id="13297" name="Column13297"/>
    <tableColumn id="13298" name="Column13298"/>
    <tableColumn id="13299" name="Column13299"/>
    <tableColumn id="13300" name="Column13300"/>
    <tableColumn id="13301" name="Column13301"/>
    <tableColumn id="13302" name="Column13302"/>
    <tableColumn id="13303" name="Column13303"/>
    <tableColumn id="13304" name="Column13304"/>
    <tableColumn id="13305" name="Column13305"/>
    <tableColumn id="13306" name="Column13306"/>
    <tableColumn id="13307" name="Column13307"/>
    <tableColumn id="13308" name="Column13308"/>
    <tableColumn id="13309" name="Column13309"/>
    <tableColumn id="13310" name="Column13310"/>
    <tableColumn id="13311" name="Column13311"/>
    <tableColumn id="13312" name="Column13312"/>
    <tableColumn id="13313" name="Column13313"/>
    <tableColumn id="13314" name="Column13314"/>
    <tableColumn id="13315" name="Column13315"/>
    <tableColumn id="13316" name="Column13316"/>
    <tableColumn id="13317" name="Column13317"/>
    <tableColumn id="13318" name="Column13318"/>
    <tableColumn id="13319" name="Column13319"/>
    <tableColumn id="13320" name="Column13320"/>
    <tableColumn id="13321" name="Column13321"/>
    <tableColumn id="13322" name="Column13322"/>
    <tableColumn id="13323" name="Column13323"/>
    <tableColumn id="13324" name="Column13324"/>
    <tableColumn id="13325" name="Column13325"/>
    <tableColumn id="13326" name="Column13326"/>
    <tableColumn id="13327" name="Column13327"/>
    <tableColumn id="13328" name="Column13328"/>
    <tableColumn id="13329" name="Column13329"/>
    <tableColumn id="13330" name="Column13330"/>
    <tableColumn id="13331" name="Column13331"/>
    <tableColumn id="13332" name="Column13332"/>
    <tableColumn id="13333" name="Column13333"/>
    <tableColumn id="13334" name="Column13334"/>
    <tableColumn id="13335" name="Column13335"/>
    <tableColumn id="13336" name="Column13336"/>
    <tableColumn id="13337" name="Column13337"/>
    <tableColumn id="13338" name="Column13338"/>
    <tableColumn id="13339" name="Column13339"/>
    <tableColumn id="13340" name="Column13340"/>
    <tableColumn id="13341" name="Column13341"/>
    <tableColumn id="13342" name="Column13342"/>
    <tableColumn id="13343" name="Column13343"/>
    <tableColumn id="13344" name="Column13344"/>
    <tableColumn id="13345" name="Column13345"/>
    <tableColumn id="13346" name="Column13346"/>
    <tableColumn id="13347" name="Column13347"/>
    <tableColumn id="13348" name="Column13348"/>
    <tableColumn id="13349" name="Column13349"/>
    <tableColumn id="13350" name="Column13350"/>
    <tableColumn id="13351" name="Column13351"/>
    <tableColumn id="13352" name="Column13352"/>
    <tableColumn id="13353" name="Column13353"/>
    <tableColumn id="13354" name="Column13354"/>
    <tableColumn id="13355" name="Column13355"/>
    <tableColumn id="13356" name="Column13356"/>
    <tableColumn id="13357" name="Column13357"/>
    <tableColumn id="13358" name="Column13358"/>
    <tableColumn id="13359" name="Column13359"/>
    <tableColumn id="13360" name="Column13360"/>
    <tableColumn id="13361" name="Column13361"/>
    <tableColumn id="13362" name="Column13362"/>
    <tableColumn id="13363" name="Column13363"/>
    <tableColumn id="13364" name="Column13364"/>
    <tableColumn id="13365" name="Column13365"/>
    <tableColumn id="13366" name="Column13366"/>
    <tableColumn id="13367" name="Column13367"/>
    <tableColumn id="13368" name="Column13368"/>
    <tableColumn id="13369" name="Column13369"/>
    <tableColumn id="13370" name="Column13370"/>
    <tableColumn id="13371" name="Column13371"/>
    <tableColumn id="13372" name="Column13372"/>
    <tableColumn id="13373" name="Column13373"/>
    <tableColumn id="13374" name="Column13374"/>
    <tableColumn id="13375" name="Column13375"/>
    <tableColumn id="13376" name="Column13376"/>
    <tableColumn id="13377" name="Column13377"/>
    <tableColumn id="13378" name="Column13378"/>
    <tableColumn id="13379" name="Column13379"/>
    <tableColumn id="13380" name="Column13380"/>
    <tableColumn id="13381" name="Column13381"/>
    <tableColumn id="13382" name="Column13382"/>
    <tableColumn id="13383" name="Column13383"/>
    <tableColumn id="13384" name="Column13384"/>
    <tableColumn id="13385" name="Column13385"/>
    <tableColumn id="13386" name="Column13386"/>
    <tableColumn id="13387" name="Column13387"/>
    <tableColumn id="13388" name="Column13388"/>
    <tableColumn id="13389" name="Column13389"/>
    <tableColumn id="13390" name="Column13390"/>
    <tableColumn id="13391" name="Column13391"/>
    <tableColumn id="13392" name="Column13392"/>
    <tableColumn id="13393" name="Column13393"/>
    <tableColumn id="13394" name="Column13394"/>
    <tableColumn id="13395" name="Column13395"/>
    <tableColumn id="13396" name="Column13396"/>
    <tableColumn id="13397" name="Column13397"/>
    <tableColumn id="13398" name="Column13398"/>
    <tableColumn id="13399" name="Column13399"/>
    <tableColumn id="13400" name="Column13400"/>
    <tableColumn id="13401" name="Column13401"/>
    <tableColumn id="13402" name="Column13402"/>
    <tableColumn id="13403" name="Column13403"/>
    <tableColumn id="13404" name="Column13404"/>
    <tableColumn id="13405" name="Column13405"/>
    <tableColumn id="13406" name="Column13406"/>
    <tableColumn id="13407" name="Column13407"/>
    <tableColumn id="13408" name="Column13408"/>
    <tableColumn id="13409" name="Column13409"/>
    <tableColumn id="13410" name="Column13410"/>
    <tableColumn id="13411" name="Column13411"/>
    <tableColumn id="13412" name="Column13412"/>
    <tableColumn id="13413" name="Column13413"/>
    <tableColumn id="13414" name="Column13414"/>
    <tableColumn id="13415" name="Column13415"/>
    <tableColumn id="13416" name="Column13416"/>
    <tableColumn id="13417" name="Column13417"/>
    <tableColumn id="13418" name="Column13418"/>
    <tableColumn id="13419" name="Column13419"/>
    <tableColumn id="13420" name="Column13420"/>
    <tableColumn id="13421" name="Column13421"/>
    <tableColumn id="13422" name="Column13422"/>
    <tableColumn id="13423" name="Column13423"/>
    <tableColumn id="13424" name="Column13424"/>
    <tableColumn id="13425" name="Column13425"/>
    <tableColumn id="13426" name="Column13426"/>
    <tableColumn id="13427" name="Column13427"/>
    <tableColumn id="13428" name="Column13428"/>
    <tableColumn id="13429" name="Column13429"/>
    <tableColumn id="13430" name="Column13430"/>
    <tableColumn id="13431" name="Column13431"/>
    <tableColumn id="13432" name="Column13432"/>
    <tableColumn id="13433" name="Column13433"/>
    <tableColumn id="13434" name="Column13434"/>
    <tableColumn id="13435" name="Column13435"/>
    <tableColumn id="13436" name="Column13436"/>
    <tableColumn id="13437" name="Column13437"/>
    <tableColumn id="13438" name="Column13438"/>
    <tableColumn id="13439" name="Column13439"/>
    <tableColumn id="13440" name="Column13440"/>
    <tableColumn id="13441" name="Column13441"/>
    <tableColumn id="13442" name="Column13442"/>
    <tableColumn id="13443" name="Column13443"/>
    <tableColumn id="13444" name="Column13444"/>
    <tableColumn id="13445" name="Column13445"/>
    <tableColumn id="13446" name="Column13446"/>
    <tableColumn id="13447" name="Column13447"/>
    <tableColumn id="13448" name="Column13448"/>
    <tableColumn id="13449" name="Column13449"/>
    <tableColumn id="13450" name="Column13450"/>
    <tableColumn id="13451" name="Column13451"/>
    <tableColumn id="13452" name="Column13452"/>
    <tableColumn id="13453" name="Column13453"/>
    <tableColumn id="13454" name="Column13454"/>
    <tableColumn id="13455" name="Column13455"/>
    <tableColumn id="13456" name="Column13456"/>
    <tableColumn id="13457" name="Column13457"/>
    <tableColumn id="13458" name="Column13458"/>
    <tableColumn id="13459" name="Column13459"/>
    <tableColumn id="13460" name="Column13460"/>
    <tableColumn id="13461" name="Column13461"/>
    <tableColumn id="13462" name="Column13462"/>
    <tableColumn id="13463" name="Column13463"/>
    <tableColumn id="13464" name="Column13464"/>
    <tableColumn id="13465" name="Column13465"/>
    <tableColumn id="13466" name="Column13466"/>
    <tableColumn id="13467" name="Column13467"/>
    <tableColumn id="13468" name="Column13468"/>
    <tableColumn id="13469" name="Column13469"/>
    <tableColumn id="13470" name="Column13470"/>
    <tableColumn id="13471" name="Column13471"/>
    <tableColumn id="13472" name="Column13472"/>
    <tableColumn id="13473" name="Column13473"/>
    <tableColumn id="13474" name="Column13474"/>
    <tableColumn id="13475" name="Column13475"/>
    <tableColumn id="13476" name="Column13476"/>
    <tableColumn id="13477" name="Column13477"/>
    <tableColumn id="13478" name="Column13478"/>
    <tableColumn id="13479" name="Column13479"/>
    <tableColumn id="13480" name="Column13480"/>
    <tableColumn id="13481" name="Column13481"/>
    <tableColumn id="13482" name="Column13482"/>
    <tableColumn id="13483" name="Column13483"/>
    <tableColumn id="13484" name="Column13484"/>
    <tableColumn id="13485" name="Column13485"/>
    <tableColumn id="13486" name="Column13486"/>
    <tableColumn id="13487" name="Column13487"/>
    <tableColumn id="13488" name="Column13488"/>
    <tableColumn id="13489" name="Column13489"/>
    <tableColumn id="13490" name="Column13490"/>
    <tableColumn id="13491" name="Column13491"/>
    <tableColumn id="13492" name="Column13492"/>
    <tableColumn id="13493" name="Column13493"/>
    <tableColumn id="13494" name="Column13494"/>
    <tableColumn id="13495" name="Column13495"/>
    <tableColumn id="13496" name="Column13496"/>
    <tableColumn id="13497" name="Column13497"/>
    <tableColumn id="13498" name="Column13498"/>
    <tableColumn id="13499" name="Column13499"/>
    <tableColumn id="13500" name="Column13500"/>
    <tableColumn id="13501" name="Column13501"/>
    <tableColumn id="13502" name="Column13502"/>
    <tableColumn id="13503" name="Column13503"/>
    <tableColumn id="13504" name="Column13504"/>
    <tableColumn id="13505" name="Column13505"/>
    <tableColumn id="13506" name="Column13506"/>
    <tableColumn id="13507" name="Column13507"/>
    <tableColumn id="13508" name="Column13508"/>
    <tableColumn id="13509" name="Column13509"/>
    <tableColumn id="13510" name="Column13510"/>
    <tableColumn id="13511" name="Column13511"/>
    <tableColumn id="13512" name="Column13512"/>
    <tableColumn id="13513" name="Column13513"/>
    <tableColumn id="13514" name="Column13514"/>
    <tableColumn id="13515" name="Column13515"/>
    <tableColumn id="13516" name="Column13516"/>
    <tableColumn id="13517" name="Column13517"/>
    <tableColumn id="13518" name="Column13518"/>
    <tableColumn id="13519" name="Column13519"/>
    <tableColumn id="13520" name="Column13520"/>
    <tableColumn id="13521" name="Column13521"/>
    <tableColumn id="13522" name="Column13522"/>
    <tableColumn id="13523" name="Column13523"/>
    <tableColumn id="13524" name="Column13524"/>
    <tableColumn id="13525" name="Column13525"/>
    <tableColumn id="13526" name="Column13526"/>
    <tableColumn id="13527" name="Column13527"/>
    <tableColumn id="13528" name="Column13528"/>
    <tableColumn id="13529" name="Column13529"/>
    <tableColumn id="13530" name="Column13530"/>
    <tableColumn id="13531" name="Column13531"/>
    <tableColumn id="13532" name="Column13532"/>
    <tableColumn id="13533" name="Column13533"/>
    <tableColumn id="13534" name="Column13534"/>
    <tableColumn id="13535" name="Column13535"/>
    <tableColumn id="13536" name="Column13536"/>
    <tableColumn id="13537" name="Column13537"/>
    <tableColumn id="13538" name="Column13538"/>
    <tableColumn id="13539" name="Column13539"/>
    <tableColumn id="13540" name="Column13540"/>
    <tableColumn id="13541" name="Column13541"/>
    <tableColumn id="13542" name="Column13542"/>
    <tableColumn id="13543" name="Column13543"/>
    <tableColumn id="13544" name="Column13544"/>
    <tableColumn id="13545" name="Column13545"/>
    <tableColumn id="13546" name="Column13546"/>
    <tableColumn id="13547" name="Column13547"/>
    <tableColumn id="13548" name="Column13548"/>
    <tableColumn id="13549" name="Column13549"/>
    <tableColumn id="13550" name="Column13550"/>
    <tableColumn id="13551" name="Column13551"/>
    <tableColumn id="13552" name="Column13552"/>
    <tableColumn id="13553" name="Column13553"/>
    <tableColumn id="13554" name="Column13554"/>
    <tableColumn id="13555" name="Column13555"/>
    <tableColumn id="13556" name="Column13556"/>
    <tableColumn id="13557" name="Column13557"/>
    <tableColumn id="13558" name="Column13558"/>
    <tableColumn id="13559" name="Column13559"/>
    <tableColumn id="13560" name="Column13560"/>
    <tableColumn id="13561" name="Column13561"/>
    <tableColumn id="13562" name="Column13562"/>
    <tableColumn id="13563" name="Column13563"/>
    <tableColumn id="13564" name="Column13564"/>
    <tableColumn id="13565" name="Column13565"/>
    <tableColumn id="13566" name="Column13566"/>
    <tableColumn id="13567" name="Column13567"/>
    <tableColumn id="13568" name="Column13568"/>
    <tableColumn id="13569" name="Column13569"/>
    <tableColumn id="13570" name="Column13570"/>
    <tableColumn id="13571" name="Column13571"/>
    <tableColumn id="13572" name="Column13572"/>
    <tableColumn id="13573" name="Column13573"/>
    <tableColumn id="13574" name="Column13574"/>
    <tableColumn id="13575" name="Column13575"/>
    <tableColumn id="13576" name="Column13576"/>
    <tableColumn id="13577" name="Column13577"/>
    <tableColumn id="13578" name="Column13578"/>
    <tableColumn id="13579" name="Column13579"/>
    <tableColumn id="13580" name="Column13580"/>
    <tableColumn id="13581" name="Column13581"/>
    <tableColumn id="13582" name="Column13582"/>
    <tableColumn id="13583" name="Column13583"/>
    <tableColumn id="13584" name="Column13584"/>
    <tableColumn id="13585" name="Column13585"/>
    <tableColumn id="13586" name="Column13586"/>
    <tableColumn id="13587" name="Column13587"/>
    <tableColumn id="13588" name="Column13588"/>
    <tableColumn id="13589" name="Column13589"/>
    <tableColumn id="13590" name="Column13590"/>
    <tableColumn id="13591" name="Column13591"/>
    <tableColumn id="13592" name="Column13592"/>
    <tableColumn id="13593" name="Column13593"/>
    <tableColumn id="13594" name="Column13594"/>
    <tableColumn id="13595" name="Column13595"/>
    <tableColumn id="13596" name="Column13596"/>
    <tableColumn id="13597" name="Column13597"/>
    <tableColumn id="13598" name="Column13598"/>
    <tableColumn id="13599" name="Column13599"/>
    <tableColumn id="13600" name="Column13600"/>
    <tableColumn id="13601" name="Column13601"/>
    <tableColumn id="13602" name="Column13602"/>
    <tableColumn id="13603" name="Column13603"/>
    <tableColumn id="13604" name="Column13604"/>
    <tableColumn id="13605" name="Column13605"/>
    <tableColumn id="13606" name="Column13606"/>
    <tableColumn id="13607" name="Column13607"/>
    <tableColumn id="13608" name="Column13608"/>
    <tableColumn id="13609" name="Column13609"/>
    <tableColumn id="13610" name="Column13610"/>
    <tableColumn id="13611" name="Column13611"/>
    <tableColumn id="13612" name="Column13612"/>
    <tableColumn id="13613" name="Column13613"/>
    <tableColumn id="13614" name="Column13614"/>
    <tableColumn id="13615" name="Column13615"/>
    <tableColumn id="13616" name="Column13616"/>
    <tableColumn id="13617" name="Column13617"/>
    <tableColumn id="13618" name="Column13618"/>
    <tableColumn id="13619" name="Column13619"/>
    <tableColumn id="13620" name="Column13620"/>
    <tableColumn id="13621" name="Column13621"/>
    <tableColumn id="13622" name="Column13622"/>
    <tableColumn id="13623" name="Column13623"/>
    <tableColumn id="13624" name="Column13624"/>
    <tableColumn id="13625" name="Column13625"/>
    <tableColumn id="13626" name="Column13626"/>
    <tableColumn id="13627" name="Column13627"/>
    <tableColumn id="13628" name="Column13628"/>
    <tableColumn id="13629" name="Column13629"/>
    <tableColumn id="13630" name="Column13630"/>
    <tableColumn id="13631" name="Column13631"/>
    <tableColumn id="13632" name="Column13632"/>
    <tableColumn id="13633" name="Column13633"/>
    <tableColumn id="13634" name="Column13634"/>
    <tableColumn id="13635" name="Column13635"/>
    <tableColumn id="13636" name="Column13636"/>
    <tableColumn id="13637" name="Column13637"/>
    <tableColumn id="13638" name="Column13638"/>
    <tableColumn id="13639" name="Column13639"/>
    <tableColumn id="13640" name="Column13640"/>
    <tableColumn id="13641" name="Column13641"/>
    <tableColumn id="13642" name="Column13642"/>
    <tableColumn id="13643" name="Column13643"/>
    <tableColumn id="13644" name="Column13644"/>
    <tableColumn id="13645" name="Column13645"/>
    <tableColumn id="13646" name="Column13646"/>
    <tableColumn id="13647" name="Column13647"/>
    <tableColumn id="13648" name="Column13648"/>
    <tableColumn id="13649" name="Column13649"/>
    <tableColumn id="13650" name="Column13650"/>
    <tableColumn id="13651" name="Column13651"/>
    <tableColumn id="13652" name="Column13652"/>
    <tableColumn id="13653" name="Column13653"/>
    <tableColumn id="13654" name="Column13654"/>
    <tableColumn id="13655" name="Column13655"/>
    <tableColumn id="13656" name="Column13656"/>
    <tableColumn id="13657" name="Column13657"/>
    <tableColumn id="13658" name="Column13658"/>
    <tableColumn id="13659" name="Column13659"/>
    <tableColumn id="13660" name="Column13660"/>
    <tableColumn id="13661" name="Column13661"/>
    <tableColumn id="13662" name="Column13662"/>
    <tableColumn id="13663" name="Column13663"/>
    <tableColumn id="13664" name="Column13664"/>
    <tableColumn id="13665" name="Column13665"/>
    <tableColumn id="13666" name="Column13666"/>
    <tableColumn id="13667" name="Column13667"/>
    <tableColumn id="13668" name="Column13668"/>
    <tableColumn id="13669" name="Column13669"/>
    <tableColumn id="13670" name="Column13670"/>
    <tableColumn id="13671" name="Column13671"/>
    <tableColumn id="13672" name="Column13672"/>
    <tableColumn id="13673" name="Column13673"/>
    <tableColumn id="13674" name="Column13674"/>
    <tableColumn id="13675" name="Column13675"/>
    <tableColumn id="13676" name="Column13676"/>
    <tableColumn id="13677" name="Column13677"/>
    <tableColumn id="13678" name="Column13678"/>
    <tableColumn id="13679" name="Column13679"/>
    <tableColumn id="13680" name="Column13680"/>
    <tableColumn id="13681" name="Column13681"/>
    <tableColumn id="13682" name="Column13682"/>
    <tableColumn id="13683" name="Column13683"/>
    <tableColumn id="13684" name="Column13684"/>
    <tableColumn id="13685" name="Column13685"/>
    <tableColumn id="13686" name="Column13686"/>
    <tableColumn id="13687" name="Column13687"/>
    <tableColumn id="13688" name="Column13688"/>
    <tableColumn id="13689" name="Column13689"/>
    <tableColumn id="13690" name="Column13690"/>
    <tableColumn id="13691" name="Column13691"/>
    <tableColumn id="13692" name="Column13692"/>
    <tableColumn id="13693" name="Column13693"/>
    <tableColumn id="13694" name="Column13694"/>
    <tableColumn id="13695" name="Column13695"/>
    <tableColumn id="13696" name="Column13696"/>
    <tableColumn id="13697" name="Column13697"/>
    <tableColumn id="13698" name="Column13698"/>
    <tableColumn id="13699" name="Column13699"/>
    <tableColumn id="13700" name="Column13700"/>
    <tableColumn id="13701" name="Column13701"/>
    <tableColumn id="13702" name="Column13702"/>
    <tableColumn id="13703" name="Column13703"/>
    <tableColumn id="13704" name="Column13704"/>
    <tableColumn id="13705" name="Column13705"/>
    <tableColumn id="13706" name="Column13706"/>
    <tableColumn id="13707" name="Column13707"/>
    <tableColumn id="13708" name="Column13708"/>
    <tableColumn id="13709" name="Column13709"/>
    <tableColumn id="13710" name="Column13710"/>
    <tableColumn id="13711" name="Column13711"/>
    <tableColumn id="13712" name="Column13712"/>
    <tableColumn id="13713" name="Column13713"/>
    <tableColumn id="13714" name="Column13714"/>
    <tableColumn id="13715" name="Column13715"/>
    <tableColumn id="13716" name="Column13716"/>
    <tableColumn id="13717" name="Column13717"/>
    <tableColumn id="13718" name="Column13718"/>
    <tableColumn id="13719" name="Column13719"/>
    <tableColumn id="13720" name="Column13720"/>
    <tableColumn id="13721" name="Column13721"/>
    <tableColumn id="13722" name="Column13722"/>
    <tableColumn id="13723" name="Column13723"/>
    <tableColumn id="13724" name="Column13724"/>
    <tableColumn id="13725" name="Column13725"/>
    <tableColumn id="13726" name="Column13726"/>
    <tableColumn id="13727" name="Column13727"/>
    <tableColumn id="13728" name="Column13728"/>
    <tableColumn id="13729" name="Column13729"/>
    <tableColumn id="13730" name="Column13730"/>
    <tableColumn id="13731" name="Column13731"/>
    <tableColumn id="13732" name="Column13732"/>
    <tableColumn id="13733" name="Column13733"/>
    <tableColumn id="13734" name="Column13734"/>
    <tableColumn id="13735" name="Column13735"/>
    <tableColumn id="13736" name="Column13736"/>
    <tableColumn id="13737" name="Column13737"/>
    <tableColumn id="13738" name="Column13738"/>
    <tableColumn id="13739" name="Column13739"/>
    <tableColumn id="13740" name="Column13740"/>
    <tableColumn id="13741" name="Column13741"/>
    <tableColumn id="13742" name="Column13742"/>
    <tableColumn id="13743" name="Column13743"/>
    <tableColumn id="13744" name="Column13744"/>
    <tableColumn id="13745" name="Column13745"/>
    <tableColumn id="13746" name="Column13746"/>
    <tableColumn id="13747" name="Column13747"/>
    <tableColumn id="13748" name="Column13748"/>
    <tableColumn id="13749" name="Column13749"/>
    <tableColumn id="13750" name="Column13750"/>
    <tableColumn id="13751" name="Column13751"/>
    <tableColumn id="13752" name="Column13752"/>
    <tableColumn id="13753" name="Column13753"/>
    <tableColumn id="13754" name="Column13754"/>
    <tableColumn id="13755" name="Column13755"/>
    <tableColumn id="13756" name="Column13756"/>
    <tableColumn id="13757" name="Column13757"/>
    <tableColumn id="13758" name="Column13758"/>
    <tableColumn id="13759" name="Column13759"/>
    <tableColumn id="13760" name="Column13760"/>
    <tableColumn id="13761" name="Column13761"/>
    <tableColumn id="13762" name="Column13762"/>
    <tableColumn id="13763" name="Column13763"/>
    <tableColumn id="13764" name="Column13764"/>
    <tableColumn id="13765" name="Column13765"/>
    <tableColumn id="13766" name="Column13766"/>
    <tableColumn id="13767" name="Column13767"/>
    <tableColumn id="13768" name="Column13768"/>
    <tableColumn id="13769" name="Column13769"/>
    <tableColumn id="13770" name="Column13770"/>
    <tableColumn id="13771" name="Column13771"/>
    <tableColumn id="13772" name="Column13772"/>
    <tableColumn id="13773" name="Column13773"/>
    <tableColumn id="13774" name="Column13774"/>
    <tableColumn id="13775" name="Column13775"/>
    <tableColumn id="13776" name="Column13776"/>
    <tableColumn id="13777" name="Column13777"/>
    <tableColumn id="13778" name="Column13778"/>
    <tableColumn id="13779" name="Column13779"/>
    <tableColumn id="13780" name="Column13780"/>
    <tableColumn id="13781" name="Column13781"/>
    <tableColumn id="13782" name="Column13782"/>
    <tableColumn id="13783" name="Column13783"/>
    <tableColumn id="13784" name="Column13784"/>
    <tableColumn id="13785" name="Column13785"/>
    <tableColumn id="13786" name="Column13786"/>
    <tableColumn id="13787" name="Column13787"/>
    <tableColumn id="13788" name="Column13788"/>
    <tableColumn id="13789" name="Column13789"/>
    <tableColumn id="13790" name="Column13790"/>
    <tableColumn id="13791" name="Column13791"/>
    <tableColumn id="13792" name="Column13792"/>
    <tableColumn id="13793" name="Column13793"/>
    <tableColumn id="13794" name="Column13794"/>
    <tableColumn id="13795" name="Column13795"/>
    <tableColumn id="13796" name="Column13796"/>
    <tableColumn id="13797" name="Column13797"/>
    <tableColumn id="13798" name="Column13798"/>
    <tableColumn id="13799" name="Column13799"/>
    <tableColumn id="13800" name="Column13800"/>
    <tableColumn id="13801" name="Column13801"/>
    <tableColumn id="13802" name="Column13802"/>
    <tableColumn id="13803" name="Column13803"/>
    <tableColumn id="13804" name="Column13804"/>
    <tableColumn id="13805" name="Column13805"/>
    <tableColumn id="13806" name="Column13806"/>
    <tableColumn id="13807" name="Column13807"/>
    <tableColumn id="13808" name="Column13808"/>
    <tableColumn id="13809" name="Column13809"/>
    <tableColumn id="13810" name="Column13810"/>
    <tableColumn id="13811" name="Column13811"/>
    <tableColumn id="13812" name="Column13812"/>
    <tableColumn id="13813" name="Column13813"/>
    <tableColumn id="13814" name="Column13814"/>
    <tableColumn id="13815" name="Column13815"/>
    <tableColumn id="13816" name="Column13816"/>
    <tableColumn id="13817" name="Column13817"/>
    <tableColumn id="13818" name="Column13818"/>
    <tableColumn id="13819" name="Column13819"/>
    <tableColumn id="13820" name="Column13820"/>
    <tableColumn id="13821" name="Column13821"/>
    <tableColumn id="13822" name="Column13822"/>
    <tableColumn id="13823" name="Column13823"/>
    <tableColumn id="13824" name="Column13824"/>
    <tableColumn id="13825" name="Column13825"/>
    <tableColumn id="13826" name="Column13826"/>
    <tableColumn id="13827" name="Column13827"/>
    <tableColumn id="13828" name="Column13828"/>
    <tableColumn id="13829" name="Column13829"/>
    <tableColumn id="13830" name="Column13830"/>
    <tableColumn id="13831" name="Column13831"/>
    <tableColumn id="13832" name="Column13832"/>
    <tableColumn id="13833" name="Column13833"/>
    <tableColumn id="13834" name="Column13834"/>
    <tableColumn id="13835" name="Column13835"/>
    <tableColumn id="13836" name="Column13836"/>
    <tableColumn id="13837" name="Column13837"/>
    <tableColumn id="13838" name="Column13838"/>
    <tableColumn id="13839" name="Column13839"/>
    <tableColumn id="13840" name="Column13840"/>
    <tableColumn id="13841" name="Column13841"/>
    <tableColumn id="13842" name="Column13842"/>
    <tableColumn id="13843" name="Column13843"/>
    <tableColumn id="13844" name="Column13844"/>
    <tableColumn id="13845" name="Column13845"/>
    <tableColumn id="13846" name="Column13846"/>
    <tableColumn id="13847" name="Column13847"/>
    <tableColumn id="13848" name="Column13848"/>
    <tableColumn id="13849" name="Column13849"/>
    <tableColumn id="13850" name="Column13850"/>
    <tableColumn id="13851" name="Column13851"/>
    <tableColumn id="13852" name="Column13852"/>
    <tableColumn id="13853" name="Column13853"/>
    <tableColumn id="13854" name="Column13854"/>
    <tableColumn id="13855" name="Column13855"/>
    <tableColumn id="13856" name="Column13856"/>
    <tableColumn id="13857" name="Column13857"/>
    <tableColumn id="13858" name="Column13858"/>
    <tableColumn id="13859" name="Column13859"/>
    <tableColumn id="13860" name="Column13860"/>
    <tableColumn id="13861" name="Column13861"/>
    <tableColumn id="13862" name="Column13862"/>
    <tableColumn id="13863" name="Column13863"/>
    <tableColumn id="13864" name="Column13864"/>
    <tableColumn id="13865" name="Column13865"/>
    <tableColumn id="13866" name="Column13866"/>
    <tableColumn id="13867" name="Column13867"/>
    <tableColumn id="13868" name="Column13868"/>
    <tableColumn id="13869" name="Column13869"/>
    <tableColumn id="13870" name="Column13870"/>
    <tableColumn id="13871" name="Column13871"/>
    <tableColumn id="13872" name="Column13872"/>
    <tableColumn id="13873" name="Column13873"/>
    <tableColumn id="13874" name="Column13874"/>
    <tableColumn id="13875" name="Column13875"/>
    <tableColumn id="13876" name="Column13876"/>
    <tableColumn id="13877" name="Column13877"/>
    <tableColumn id="13878" name="Column13878"/>
    <tableColumn id="13879" name="Column13879"/>
    <tableColumn id="13880" name="Column13880"/>
    <tableColumn id="13881" name="Column13881"/>
    <tableColumn id="13882" name="Column13882"/>
    <tableColumn id="13883" name="Column13883"/>
    <tableColumn id="13884" name="Column13884"/>
    <tableColumn id="13885" name="Column13885"/>
    <tableColumn id="13886" name="Column13886"/>
    <tableColumn id="13887" name="Column13887"/>
    <tableColumn id="13888" name="Column13888"/>
    <tableColumn id="13889" name="Column13889"/>
    <tableColumn id="13890" name="Column13890"/>
    <tableColumn id="13891" name="Column13891"/>
    <tableColumn id="13892" name="Column13892"/>
    <tableColumn id="13893" name="Column13893"/>
    <tableColumn id="13894" name="Column13894"/>
    <tableColumn id="13895" name="Column13895"/>
    <tableColumn id="13896" name="Column13896"/>
    <tableColumn id="13897" name="Column13897"/>
    <tableColumn id="13898" name="Column13898"/>
    <tableColumn id="13899" name="Column13899"/>
    <tableColumn id="13900" name="Column13900"/>
    <tableColumn id="13901" name="Column13901"/>
    <tableColumn id="13902" name="Column13902"/>
    <tableColumn id="13903" name="Column13903"/>
    <tableColumn id="13904" name="Column13904"/>
    <tableColumn id="13905" name="Column13905"/>
    <tableColumn id="13906" name="Column13906"/>
    <tableColumn id="13907" name="Column13907"/>
    <tableColumn id="13908" name="Column13908"/>
    <tableColumn id="13909" name="Column13909"/>
    <tableColumn id="13910" name="Column13910"/>
    <tableColumn id="13911" name="Column13911"/>
    <tableColumn id="13912" name="Column13912"/>
    <tableColumn id="13913" name="Column13913"/>
    <tableColumn id="13914" name="Column13914"/>
    <tableColumn id="13915" name="Column13915"/>
    <tableColumn id="13916" name="Column13916"/>
    <tableColumn id="13917" name="Column13917"/>
    <tableColumn id="13918" name="Column13918"/>
    <tableColumn id="13919" name="Column13919"/>
    <tableColumn id="13920" name="Column13920"/>
    <tableColumn id="13921" name="Column13921"/>
    <tableColumn id="13922" name="Column13922"/>
    <tableColumn id="13923" name="Column13923"/>
    <tableColumn id="13924" name="Column13924"/>
    <tableColumn id="13925" name="Column13925"/>
    <tableColumn id="13926" name="Column13926"/>
    <tableColumn id="13927" name="Column13927"/>
    <tableColumn id="13928" name="Column13928"/>
    <tableColumn id="13929" name="Column13929"/>
    <tableColumn id="13930" name="Column13930"/>
    <tableColumn id="13931" name="Column13931"/>
    <tableColumn id="13932" name="Column13932"/>
    <tableColumn id="13933" name="Column13933"/>
    <tableColumn id="13934" name="Column13934"/>
    <tableColumn id="13935" name="Column13935"/>
    <tableColumn id="13936" name="Column13936"/>
    <tableColumn id="13937" name="Column13937"/>
    <tableColumn id="13938" name="Column13938"/>
    <tableColumn id="13939" name="Column13939"/>
    <tableColumn id="13940" name="Column13940"/>
    <tableColumn id="13941" name="Column13941"/>
    <tableColumn id="13942" name="Column13942"/>
    <tableColumn id="13943" name="Column13943"/>
    <tableColumn id="13944" name="Column13944"/>
    <tableColumn id="13945" name="Column13945"/>
    <tableColumn id="13946" name="Column13946"/>
    <tableColumn id="13947" name="Column13947"/>
    <tableColumn id="13948" name="Column13948"/>
    <tableColumn id="13949" name="Column13949"/>
    <tableColumn id="13950" name="Column13950"/>
    <tableColumn id="13951" name="Column13951"/>
    <tableColumn id="13952" name="Column13952"/>
    <tableColumn id="13953" name="Column13953"/>
    <tableColumn id="13954" name="Column13954"/>
    <tableColumn id="13955" name="Column13955"/>
    <tableColumn id="13956" name="Column13956"/>
    <tableColumn id="13957" name="Column13957"/>
    <tableColumn id="13958" name="Column13958"/>
    <tableColumn id="13959" name="Column13959"/>
    <tableColumn id="13960" name="Column13960"/>
    <tableColumn id="13961" name="Column13961"/>
    <tableColumn id="13962" name="Column13962"/>
    <tableColumn id="13963" name="Column13963"/>
    <tableColumn id="13964" name="Column13964"/>
    <tableColumn id="13965" name="Column13965"/>
    <tableColumn id="13966" name="Column13966"/>
    <tableColumn id="13967" name="Column13967"/>
    <tableColumn id="13968" name="Column13968"/>
    <tableColumn id="13969" name="Column13969"/>
    <tableColumn id="13970" name="Column13970"/>
    <tableColumn id="13971" name="Column13971"/>
    <tableColumn id="13972" name="Column13972"/>
    <tableColumn id="13973" name="Column13973"/>
    <tableColumn id="13974" name="Column13974"/>
    <tableColumn id="13975" name="Column13975"/>
    <tableColumn id="13976" name="Column13976"/>
    <tableColumn id="13977" name="Column13977"/>
    <tableColumn id="13978" name="Column13978"/>
    <tableColumn id="13979" name="Column13979"/>
    <tableColumn id="13980" name="Column13980"/>
    <tableColumn id="13981" name="Column13981"/>
    <tableColumn id="13982" name="Column13982"/>
    <tableColumn id="13983" name="Column13983"/>
    <tableColumn id="13984" name="Column13984"/>
    <tableColumn id="13985" name="Column13985"/>
    <tableColumn id="13986" name="Column13986"/>
    <tableColumn id="13987" name="Column13987"/>
    <tableColumn id="13988" name="Column13988"/>
    <tableColumn id="13989" name="Column13989"/>
    <tableColumn id="13990" name="Column13990"/>
    <tableColumn id="13991" name="Column13991"/>
    <tableColumn id="13992" name="Column13992"/>
    <tableColumn id="13993" name="Column13993"/>
    <tableColumn id="13994" name="Column13994"/>
    <tableColumn id="13995" name="Column13995"/>
    <tableColumn id="13996" name="Column13996"/>
    <tableColumn id="13997" name="Column13997"/>
    <tableColumn id="13998" name="Column13998"/>
    <tableColumn id="13999" name="Column13999"/>
    <tableColumn id="14000" name="Column14000"/>
    <tableColumn id="14001" name="Column14001"/>
    <tableColumn id="14002" name="Column14002"/>
    <tableColumn id="14003" name="Column14003"/>
    <tableColumn id="14004" name="Column14004"/>
    <tableColumn id="14005" name="Column14005"/>
    <tableColumn id="14006" name="Column14006"/>
    <tableColumn id="14007" name="Column14007"/>
    <tableColumn id="14008" name="Column14008"/>
    <tableColumn id="14009" name="Column14009"/>
    <tableColumn id="14010" name="Column14010"/>
    <tableColumn id="14011" name="Column14011"/>
    <tableColumn id="14012" name="Column14012"/>
    <tableColumn id="14013" name="Column14013"/>
    <tableColumn id="14014" name="Column14014"/>
    <tableColumn id="14015" name="Column14015"/>
    <tableColumn id="14016" name="Column14016"/>
    <tableColumn id="14017" name="Column14017"/>
    <tableColumn id="14018" name="Column14018"/>
    <tableColumn id="14019" name="Column14019"/>
    <tableColumn id="14020" name="Column14020"/>
    <tableColumn id="14021" name="Column14021"/>
    <tableColumn id="14022" name="Column14022"/>
    <tableColumn id="14023" name="Column14023"/>
    <tableColumn id="14024" name="Column14024"/>
    <tableColumn id="14025" name="Column14025"/>
    <tableColumn id="14026" name="Column14026"/>
    <tableColumn id="14027" name="Column14027"/>
    <tableColumn id="14028" name="Column14028"/>
    <tableColumn id="14029" name="Column14029"/>
    <tableColumn id="14030" name="Column14030"/>
    <tableColumn id="14031" name="Column14031"/>
    <tableColumn id="14032" name="Column14032"/>
    <tableColumn id="14033" name="Column14033"/>
    <tableColumn id="14034" name="Column14034"/>
    <tableColumn id="14035" name="Column14035"/>
    <tableColumn id="14036" name="Column14036"/>
    <tableColumn id="14037" name="Column14037"/>
    <tableColumn id="14038" name="Column14038"/>
    <tableColumn id="14039" name="Column14039"/>
    <tableColumn id="14040" name="Column14040"/>
    <tableColumn id="14041" name="Column14041"/>
    <tableColumn id="14042" name="Column14042"/>
    <tableColumn id="14043" name="Column14043"/>
    <tableColumn id="14044" name="Column14044"/>
    <tableColumn id="14045" name="Column14045"/>
    <tableColumn id="14046" name="Column14046"/>
    <tableColumn id="14047" name="Column14047"/>
    <tableColumn id="14048" name="Column14048"/>
    <tableColumn id="14049" name="Column14049"/>
    <tableColumn id="14050" name="Column14050"/>
    <tableColumn id="14051" name="Column14051"/>
    <tableColumn id="14052" name="Column14052"/>
    <tableColumn id="14053" name="Column14053"/>
    <tableColumn id="14054" name="Column14054"/>
    <tableColumn id="14055" name="Column14055"/>
    <tableColumn id="14056" name="Column14056"/>
    <tableColumn id="14057" name="Column14057"/>
    <tableColumn id="14058" name="Column14058"/>
    <tableColumn id="14059" name="Column14059"/>
    <tableColumn id="14060" name="Column14060"/>
    <tableColumn id="14061" name="Column14061"/>
    <tableColumn id="14062" name="Column14062"/>
    <tableColumn id="14063" name="Column14063"/>
    <tableColumn id="14064" name="Column14064"/>
    <tableColumn id="14065" name="Column14065"/>
    <tableColumn id="14066" name="Column14066"/>
    <tableColumn id="14067" name="Column14067"/>
    <tableColumn id="14068" name="Column14068"/>
    <tableColumn id="14069" name="Column14069"/>
    <tableColumn id="14070" name="Column14070"/>
    <tableColumn id="14071" name="Column14071"/>
    <tableColumn id="14072" name="Column14072"/>
    <tableColumn id="14073" name="Column14073"/>
    <tableColumn id="14074" name="Column14074"/>
    <tableColumn id="14075" name="Column14075"/>
    <tableColumn id="14076" name="Column14076"/>
    <tableColumn id="14077" name="Column14077"/>
    <tableColumn id="14078" name="Column14078"/>
    <tableColumn id="14079" name="Column14079"/>
    <tableColumn id="14080" name="Column14080"/>
    <tableColumn id="14081" name="Column14081"/>
    <tableColumn id="14082" name="Column14082"/>
    <tableColumn id="14083" name="Column14083"/>
    <tableColumn id="14084" name="Column14084"/>
    <tableColumn id="14085" name="Column14085"/>
    <tableColumn id="14086" name="Column14086"/>
    <tableColumn id="14087" name="Column14087"/>
    <tableColumn id="14088" name="Column14088"/>
    <tableColumn id="14089" name="Column14089"/>
    <tableColumn id="14090" name="Column14090"/>
    <tableColumn id="14091" name="Column14091"/>
    <tableColumn id="14092" name="Column14092"/>
    <tableColumn id="14093" name="Column14093"/>
    <tableColumn id="14094" name="Column14094"/>
    <tableColumn id="14095" name="Column14095"/>
    <tableColumn id="14096" name="Column14096"/>
    <tableColumn id="14097" name="Column14097"/>
    <tableColumn id="14098" name="Column14098"/>
    <tableColumn id="14099" name="Column14099"/>
    <tableColumn id="14100" name="Column14100"/>
    <tableColumn id="14101" name="Column14101"/>
    <tableColumn id="14102" name="Column14102"/>
    <tableColumn id="14103" name="Column14103"/>
    <tableColumn id="14104" name="Column14104"/>
    <tableColumn id="14105" name="Column14105"/>
    <tableColumn id="14106" name="Column14106"/>
    <tableColumn id="14107" name="Column14107"/>
    <tableColumn id="14108" name="Column14108"/>
    <tableColumn id="14109" name="Column14109"/>
    <tableColumn id="14110" name="Column14110"/>
    <tableColumn id="14111" name="Column14111"/>
    <tableColumn id="14112" name="Column14112"/>
    <tableColumn id="14113" name="Column14113"/>
    <tableColumn id="14114" name="Column14114"/>
    <tableColumn id="14115" name="Column14115"/>
    <tableColumn id="14116" name="Column14116"/>
    <tableColumn id="14117" name="Column14117"/>
    <tableColumn id="14118" name="Column14118"/>
    <tableColumn id="14119" name=" -"/>
    <tableColumn id="14120" name="Column14120"/>
    <tableColumn id="14121" name="Column14121"/>
    <tableColumn id="14122" name="Column14122"/>
    <tableColumn id="14123" name="Column14123"/>
    <tableColumn id="14124" name="Column14124"/>
    <tableColumn id="14125" name="Column14125"/>
    <tableColumn id="14126" name="Column14126"/>
    <tableColumn id="14127" name="Column14127"/>
    <tableColumn id="14128" name="Column14128"/>
    <tableColumn id="14129" name="Column14129"/>
    <tableColumn id="14130" name="Column14130"/>
    <tableColumn id="14131" name="Column14131"/>
    <tableColumn id="14132" name="Column14132"/>
    <tableColumn id="14133" name="Column14133"/>
    <tableColumn id="14134" name="Column14134"/>
    <tableColumn id="14135" name="Column14135"/>
    <tableColumn id="14136" name="Column14136"/>
    <tableColumn id="14137" name="Column14137"/>
    <tableColumn id="14138" name="Column14138"/>
    <tableColumn id="14139" name="Column14139"/>
    <tableColumn id="14140" name="Column14140"/>
    <tableColumn id="14141" name="Column14141"/>
    <tableColumn id="14142" name="Column14142"/>
    <tableColumn id="14143" name="Column14143"/>
    <tableColumn id="14144" name="Column14144"/>
    <tableColumn id="14145" name="Column14145"/>
    <tableColumn id="14146" name="Column14146"/>
    <tableColumn id="14147" name="Column14147"/>
    <tableColumn id="14148" name="Column14148"/>
    <tableColumn id="14149" name="Column14149"/>
    <tableColumn id="14150" name="Column14150"/>
    <tableColumn id="14151" name="Column14151"/>
    <tableColumn id="14152" name="Column14152"/>
    <tableColumn id="14153" name="Column14153"/>
    <tableColumn id="14154" name="Column14154"/>
    <tableColumn id="14155" name="Column14155"/>
    <tableColumn id="14156" name="Column14156"/>
    <tableColumn id="14157" name="Column14157"/>
    <tableColumn id="14158" name="Column14158"/>
    <tableColumn id="14159" name="Column14159"/>
    <tableColumn id="14160" name="Column14160"/>
    <tableColumn id="14161" name="Column14161"/>
    <tableColumn id="14162" name="Column14162"/>
    <tableColumn id="14163" name="Column14163"/>
    <tableColumn id="14164" name="Column14164"/>
    <tableColumn id="14165" name="Column14165"/>
    <tableColumn id="14166" name="Column14166"/>
    <tableColumn id="14167" name="Column14167"/>
    <tableColumn id="14168" name="Column14168"/>
    <tableColumn id="14169" name="Column14169"/>
    <tableColumn id="14170" name="Column14170"/>
    <tableColumn id="14171" name="Column14171"/>
    <tableColumn id="14172" name="Column14172"/>
    <tableColumn id="14173" name="Column14173"/>
    <tableColumn id="14174" name="Column14174"/>
    <tableColumn id="14175" name="Column14175"/>
    <tableColumn id="14176" name="Column14176"/>
    <tableColumn id="14177" name="Column14177"/>
    <tableColumn id="14178" name="Column14178"/>
    <tableColumn id="14179" name="Column14179"/>
    <tableColumn id="14180" name="Column14180"/>
    <tableColumn id="14181" name="Column14181"/>
    <tableColumn id="14182" name="Column14182"/>
    <tableColumn id="14183" name="Column14183"/>
    <tableColumn id="14184" name="Column14184"/>
    <tableColumn id="14185" name="Column14185"/>
    <tableColumn id="14186" name="Column14186"/>
    <tableColumn id="14187" name="Column14187"/>
    <tableColumn id="14188" name="Column14188"/>
    <tableColumn id="14189" name="Column14189"/>
    <tableColumn id="14190" name="Column14190"/>
    <tableColumn id="14191" name="Column14191"/>
    <tableColumn id="14192" name="Column14192"/>
    <tableColumn id="14193" name="Column14193"/>
    <tableColumn id="14194" name="Column14194"/>
    <tableColumn id="14195" name="Column14195"/>
    <tableColumn id="14196" name="Column14196"/>
    <tableColumn id="14197" name="Column14197"/>
    <tableColumn id="14198" name="Column14198"/>
    <tableColumn id="14199" name="Column14199"/>
    <tableColumn id="14200" name="Column14200"/>
    <tableColumn id="14201" name="Column14201"/>
    <tableColumn id="14202" name="Column14202"/>
    <tableColumn id="14203" name="Column14203"/>
    <tableColumn id="14204" name="Column14204"/>
    <tableColumn id="14205" name="Column14205"/>
    <tableColumn id="14206" name="Column14206"/>
    <tableColumn id="14207" name="Column14207"/>
    <tableColumn id="14208" name="Column14208"/>
    <tableColumn id="14209" name="Column14209"/>
    <tableColumn id="14210" name="Column14210"/>
    <tableColumn id="14211" name="Column14211"/>
    <tableColumn id="14212" name="Column14212"/>
    <tableColumn id="14213" name="Column14213"/>
    <tableColumn id="14214" name="Column14214"/>
    <tableColumn id="14215" name="Column14215"/>
    <tableColumn id="14216" name="Column14216"/>
    <tableColumn id="14217" name="Column14217"/>
    <tableColumn id="14218" name="Column14218"/>
    <tableColumn id="14219" name="Column14219"/>
    <tableColumn id="14220" name="Column14220"/>
    <tableColumn id="14221" name="Column14221"/>
    <tableColumn id="14222" name="Column14222"/>
    <tableColumn id="14223" name="Column14223"/>
    <tableColumn id="14224" name="Column14224"/>
    <tableColumn id="14225" name="Column14225"/>
    <tableColumn id="14226" name="Column14226"/>
    <tableColumn id="14227" name="Column14227"/>
    <tableColumn id="14228" name="Column14228"/>
    <tableColumn id="14229" name="Column14229"/>
    <tableColumn id="14230" name="Column14230"/>
    <tableColumn id="14231" name="Column14231"/>
    <tableColumn id="14232" name="Column14232"/>
    <tableColumn id="14233" name="Column14233"/>
    <tableColumn id="14234" name="Column14234"/>
    <tableColumn id="14235" name="Column14235"/>
    <tableColumn id="14236" name="Column14236"/>
    <tableColumn id="14237" name="Column14237"/>
    <tableColumn id="14238" name="Column14238"/>
    <tableColumn id="14239" name="Column14239"/>
    <tableColumn id="14240" name="Column14240"/>
    <tableColumn id="14241" name="Column14241"/>
    <tableColumn id="14242" name="Column14242"/>
    <tableColumn id="14243" name="Column14243"/>
    <tableColumn id="14244" name="Column14244"/>
    <tableColumn id="14245" name="Column14245"/>
    <tableColumn id="14246" name="Column14246"/>
    <tableColumn id="14247" name="Column14247"/>
    <tableColumn id="14248" name="Column14248"/>
    <tableColumn id="14249" name="Column14249"/>
    <tableColumn id="14250" name="Column14250"/>
    <tableColumn id="14251" name="Column14251"/>
    <tableColumn id="14252" name="Column14252"/>
    <tableColumn id="14253" name="Column14253"/>
    <tableColumn id="14254" name="Column14254"/>
    <tableColumn id="14255" name="Column14255"/>
    <tableColumn id="14256" name="Column14256"/>
    <tableColumn id="14257" name="Column14257"/>
    <tableColumn id="14258" name="Column14258"/>
    <tableColumn id="14259" name="Column14259"/>
    <tableColumn id="14260" name="Column14260"/>
    <tableColumn id="14261" name="Column14261"/>
    <tableColumn id="14262" name="Column14262"/>
    <tableColumn id="14263" name="Column14263"/>
    <tableColumn id="14264" name="Column14264"/>
    <tableColumn id="14265" name="Column14265"/>
    <tableColumn id="14266" name="Column14266"/>
    <tableColumn id="14267" name="Column14267"/>
    <tableColumn id="14268" name="Column14268"/>
    <tableColumn id="14269" name="Column14269"/>
    <tableColumn id="14270" name="Column14270"/>
    <tableColumn id="14271" name="Column14271"/>
    <tableColumn id="14272" name="Column14272"/>
    <tableColumn id="14273" name="Column14273"/>
    <tableColumn id="14274" name="Column14274"/>
    <tableColumn id="14275" name="Column14275"/>
    <tableColumn id="14276" name="Column14276"/>
    <tableColumn id="14277" name="Column14277"/>
    <tableColumn id="14278" name="Column14278"/>
    <tableColumn id="14279" name="Column14279"/>
    <tableColumn id="14280" name="Column14280"/>
    <tableColumn id="14281" name="Column14281"/>
    <tableColumn id="14282" name="Column14282"/>
    <tableColumn id="14283" name="Column14283"/>
    <tableColumn id="14284" name="Column14284"/>
    <tableColumn id="14285" name="Column14285"/>
    <tableColumn id="14286" name="Column14286"/>
    <tableColumn id="14287" name="Column14287"/>
    <tableColumn id="14288" name="Column14288"/>
    <tableColumn id="14289" name="Column14289"/>
    <tableColumn id="14290" name="Column14290"/>
    <tableColumn id="14291" name="Column14291"/>
    <tableColumn id="14292" name="Column14292"/>
    <tableColumn id="14293" name="Column14293"/>
    <tableColumn id="14294" name="Column14294"/>
    <tableColumn id="14295" name="Column14295"/>
    <tableColumn id="14296" name="Column14296"/>
    <tableColumn id="14297" name="Column14297"/>
    <tableColumn id="14298" name="Column14298"/>
    <tableColumn id="14299" name="Column14299"/>
    <tableColumn id="14300" name="Column14300"/>
    <tableColumn id="14301" name="Column14301"/>
    <tableColumn id="14302" name="Column14302"/>
    <tableColumn id="14303" name="Column14303"/>
    <tableColumn id="14304" name="Column14304"/>
    <tableColumn id="14305" name="Column14305"/>
    <tableColumn id="14306" name="Column14306"/>
    <tableColumn id="14307" name="Column14307"/>
    <tableColumn id="14308" name="Column14308"/>
    <tableColumn id="14309" name="Column14309"/>
    <tableColumn id="14310" name="Column14310"/>
    <tableColumn id="14311" name="Column14311"/>
    <tableColumn id="14312" name="Column14312"/>
    <tableColumn id="14313" name="Column14313"/>
    <tableColumn id="14314" name="Column14314"/>
    <tableColumn id="14315" name="Column14315"/>
    <tableColumn id="14316" name="Column14316"/>
    <tableColumn id="14317" name="Column14317"/>
    <tableColumn id="14318" name="Column14318"/>
    <tableColumn id="14319" name="Column14319"/>
    <tableColumn id="14320" name="Column14320"/>
    <tableColumn id="14321" name="Column14321"/>
    <tableColumn id="14322" name="Column14322"/>
    <tableColumn id="14323" name="Column14323"/>
    <tableColumn id="14324" name="Column14324"/>
    <tableColumn id="14325" name="Column14325"/>
    <tableColumn id="14326" name="Column14326"/>
    <tableColumn id="14327" name="Column14327"/>
    <tableColumn id="14328" name="Column14328"/>
    <tableColumn id="14329" name="Column14329"/>
    <tableColumn id="14330" name="Column14330"/>
    <tableColumn id="14331" name="Column14331"/>
    <tableColumn id="14332" name="Column14332"/>
    <tableColumn id="14333" name="Column14333"/>
    <tableColumn id="14334" name="Column14334"/>
    <tableColumn id="14335" name="Column14335"/>
    <tableColumn id="14336" name="Column14336"/>
    <tableColumn id="14337" name="Column14337"/>
    <tableColumn id="14338" name="Column14338"/>
    <tableColumn id="14339" name="Column14339"/>
    <tableColumn id="14340" name="Column14340"/>
    <tableColumn id="14341" name="Column14341"/>
    <tableColumn id="14342" name="Column14342"/>
    <tableColumn id="14343" name="Column14343"/>
    <tableColumn id="14344" name="Column14344"/>
    <tableColumn id="14345" name="Column14345"/>
    <tableColumn id="14346" name="Column14346"/>
    <tableColumn id="14347" name="Column14347"/>
    <tableColumn id="14348" name="Column14348"/>
    <tableColumn id="14349" name="Column14349"/>
    <tableColumn id="14350" name="Column14350"/>
    <tableColumn id="14351" name="Column14351"/>
    <tableColumn id="14352" name="Column14352"/>
    <tableColumn id="14353" name="Column14353"/>
    <tableColumn id="14354" name="Column14354"/>
    <tableColumn id="14355" name="Column14355"/>
    <tableColumn id="14356" name="Column14356"/>
    <tableColumn id="14357" name="Column14357"/>
    <tableColumn id="14358" name="Column14358"/>
    <tableColumn id="14359" name="Column14359"/>
    <tableColumn id="14360" name="Column14360"/>
    <tableColumn id="14361" name="Column14361"/>
    <tableColumn id="14362" name="Column14362"/>
    <tableColumn id="14363" name="Column14363"/>
    <tableColumn id="14364" name="Column14364"/>
    <tableColumn id="14365" name="Column14365"/>
    <tableColumn id="14366" name="Column14366"/>
    <tableColumn id="14367" name="Column14367"/>
    <tableColumn id="14368" name="Column14368"/>
    <tableColumn id="14369" name="Column14369"/>
    <tableColumn id="14370" name="Column14370"/>
    <tableColumn id="14371" name="Column14371"/>
    <tableColumn id="14372" name="Column14372"/>
    <tableColumn id="14373" name="Column14373"/>
    <tableColumn id="14374" name="Column14374"/>
    <tableColumn id="14375" name="Column14375"/>
    <tableColumn id="14376" name="Column14376"/>
    <tableColumn id="14377" name="Column14377"/>
    <tableColumn id="14378" name="Column14378"/>
    <tableColumn id="14379" name="Column14379"/>
    <tableColumn id="14380" name="Column14380"/>
    <tableColumn id="14381" name="Column14381"/>
    <tableColumn id="14382" name="Column14382"/>
    <tableColumn id="14383" name="Column14383"/>
    <tableColumn id="14384" name="Column14384"/>
    <tableColumn id="14385" name="Column14385"/>
    <tableColumn id="14386" name="Column14386"/>
    <tableColumn id="14387" name="Column14387"/>
    <tableColumn id="14388" name="Column14388"/>
    <tableColumn id="14389" name="Column14389"/>
    <tableColumn id="14390" name="Column14390"/>
    <tableColumn id="14391" name="Column14391"/>
    <tableColumn id="14392" name="Column14392"/>
    <tableColumn id="14393" name="Column14393"/>
    <tableColumn id="14394" name="Column14394"/>
    <tableColumn id="14395" name="Column14395"/>
    <tableColumn id="14396" name="Column14396"/>
    <tableColumn id="14397" name="Column14397"/>
    <tableColumn id="14398" name="Column14398"/>
    <tableColumn id="14399" name="Column14399"/>
    <tableColumn id="14400" name="Column14400"/>
    <tableColumn id="14401" name="Column14401"/>
    <tableColumn id="14402" name="Column14402"/>
    <tableColumn id="14403" name="Column14403"/>
    <tableColumn id="14404" name="Column14404"/>
    <tableColumn id="14405" name="Column14405"/>
    <tableColumn id="14406" name="Column14406"/>
    <tableColumn id="14407" name="Column14407"/>
    <tableColumn id="14408" name="Column14408"/>
    <tableColumn id="14409" name="Column14409"/>
    <tableColumn id="14410" name="Column14410"/>
    <tableColumn id="14411" name="Column14411"/>
    <tableColumn id="14412" name="Column14412"/>
    <tableColumn id="14413" name="Column14413"/>
    <tableColumn id="14414" name="Column14414"/>
    <tableColumn id="14415" name="Column14415"/>
    <tableColumn id="14416" name="Column14416"/>
    <tableColumn id="14417" name="Column14417"/>
    <tableColumn id="14418" name="Column14418"/>
    <tableColumn id="14419" name="Column14419"/>
    <tableColumn id="14420" name="Column14420"/>
    <tableColumn id="14421" name="Column14421"/>
    <tableColumn id="14422" name="Column14422"/>
    <tableColumn id="14423" name="Column14423"/>
    <tableColumn id="14424" name="Column14424"/>
    <tableColumn id="14425" name="Column14425"/>
    <tableColumn id="14426" name="Column14426"/>
    <tableColumn id="14427" name="Column14427"/>
    <tableColumn id="14428" name="Column14428"/>
    <tableColumn id="14429" name="Column14429"/>
    <tableColumn id="14430" name="Column14430"/>
    <tableColumn id="14431" name="Column14431"/>
    <tableColumn id="14432" name="Column14432"/>
    <tableColumn id="14433" name="Column14433"/>
    <tableColumn id="14434" name="Column14434"/>
    <tableColumn id="14435" name="Column14435"/>
    <tableColumn id="14436" name="Column14436"/>
    <tableColumn id="14437" name="Column14437"/>
    <tableColumn id="14438" name="Column14438"/>
    <tableColumn id="14439" name="Column14439"/>
    <tableColumn id="14440" name="Column14440"/>
    <tableColumn id="14441" name="Column14441"/>
    <tableColumn id="14442" name="Column14442"/>
    <tableColumn id="14443" name="Column14443"/>
    <tableColumn id="14444" name="Column14444"/>
    <tableColumn id="14445" name="Column14445"/>
    <tableColumn id="14446" name="Column14446"/>
    <tableColumn id="14447" name="Column14447"/>
    <tableColumn id="14448" name="Column14448"/>
    <tableColumn id="14449" name="Column14449"/>
    <tableColumn id="14450" name="Column14450"/>
    <tableColumn id="14451" name="Column14451"/>
    <tableColumn id="14452" name="Column14452"/>
    <tableColumn id="14453" name="Column14453"/>
    <tableColumn id="14454" name="Column14454"/>
    <tableColumn id="14455" name="Column14455"/>
    <tableColumn id="14456" name="Column14456"/>
    <tableColumn id="14457" name="Column14457"/>
    <tableColumn id="14458" name="Column14458"/>
    <tableColumn id="14459" name="Column14459"/>
    <tableColumn id="14460" name="Column14460"/>
    <tableColumn id="14461" name="Column14461"/>
    <tableColumn id="14462" name="Column14462"/>
    <tableColumn id="14463" name="Column14463"/>
    <tableColumn id="14464" name="Column14464"/>
    <tableColumn id="14465" name="Column14465"/>
    <tableColumn id="14466" name="Column14466"/>
    <tableColumn id="14467" name="Column14467"/>
    <tableColumn id="14468" name="Column14468"/>
    <tableColumn id="14469" name="Column14469"/>
    <tableColumn id="14470" name="Column14470"/>
    <tableColumn id="14471" name="Column14471"/>
    <tableColumn id="14472" name="Column14472"/>
    <tableColumn id="14473" name="Column14473"/>
    <tableColumn id="14474" name="Column14474"/>
    <tableColumn id="14475" name="Column14475"/>
    <tableColumn id="14476" name="Column14476"/>
    <tableColumn id="14477" name="Column14477"/>
    <tableColumn id="14478" name="Column14478"/>
    <tableColumn id="14479" name="Column14479"/>
    <tableColumn id="14480" name="Column14480"/>
    <tableColumn id="14481" name="Column14481"/>
    <tableColumn id="14482" name="Column14482"/>
    <tableColumn id="14483" name="Column14483"/>
    <tableColumn id="14484" name="Column14484"/>
    <tableColumn id="14485" name="Column14485"/>
    <tableColumn id="14486" name="Column14486"/>
    <tableColumn id="14487" name="Column14487"/>
    <tableColumn id="14488" name="Column14488"/>
    <tableColumn id="14489" name="Column14489"/>
    <tableColumn id="14490" name="Column14490"/>
    <tableColumn id="14491" name="Column14491"/>
    <tableColumn id="14492" name="Column14492"/>
    <tableColumn id="14493" name="Column14493"/>
    <tableColumn id="14494" name="Column14494"/>
    <tableColumn id="14495" name="Column14495"/>
    <tableColumn id="14496" name="Column14496"/>
    <tableColumn id="14497" name="Column14497"/>
    <tableColumn id="14498" name="Column14498"/>
    <tableColumn id="14499" name="Column14499"/>
    <tableColumn id="14500" name="Column14500"/>
    <tableColumn id="14501" name="Column14501"/>
    <tableColumn id="14502" name="Column14502"/>
    <tableColumn id="14503" name="Column14503"/>
    <tableColumn id="14504" name="Column14504"/>
    <tableColumn id="14505" name="Column14505"/>
    <tableColumn id="14506" name="Column14506"/>
    <tableColumn id="14507" name="Column14507"/>
    <tableColumn id="14508" name="Column14508"/>
    <tableColumn id="14509" name="Column14509"/>
    <tableColumn id="14510" name="Column14510"/>
    <tableColumn id="14511" name="Column14511"/>
    <tableColumn id="14512" name="Column14512"/>
    <tableColumn id="14513" name="Column14513"/>
    <tableColumn id="14514" name="Column14514"/>
    <tableColumn id="14515" name="Column14515"/>
    <tableColumn id="14516" name="Column14516"/>
    <tableColumn id="14517" name="Column14517"/>
    <tableColumn id="14518" name="Column14518"/>
    <tableColumn id="14519" name="Column14519"/>
    <tableColumn id="14520" name="Column14520"/>
    <tableColumn id="14521" name="Column14521"/>
    <tableColumn id="14522" name="Column14522"/>
    <tableColumn id="14523" name="Column14523"/>
    <tableColumn id="14524" name="Column14524"/>
    <tableColumn id="14525" name="Column14525"/>
    <tableColumn id="14526" name="Column14526"/>
    <tableColumn id="14527" name="Column14527"/>
    <tableColumn id="14528" name="Column14528"/>
    <tableColumn id="14529" name="Column14529"/>
    <tableColumn id="14530" name="Column14530"/>
    <tableColumn id="14531" name="Column14531"/>
    <tableColumn id="14532" name="Column14532"/>
    <tableColumn id="14533" name="Column14533"/>
    <tableColumn id="14534" name="Column14534"/>
    <tableColumn id="14535" name="Column14535"/>
    <tableColumn id="14536" name="Column14536"/>
    <tableColumn id="14537" name="Column14537"/>
    <tableColumn id="14538" name="Column14538"/>
    <tableColumn id="14539" name="Column14539"/>
    <tableColumn id="14540" name="Column14540"/>
    <tableColumn id="14541" name="Column14541"/>
    <tableColumn id="14542" name="Column14542"/>
    <tableColumn id="14543" name="Column14543"/>
    <tableColumn id="14544" name="Column14544"/>
    <tableColumn id="14545" name="Column14545"/>
    <tableColumn id="14546" name="Column14546"/>
    <tableColumn id="14547" name="Column14547"/>
    <tableColumn id="14548" name="Column14548"/>
    <tableColumn id="14549" name="Column14549"/>
    <tableColumn id="14550" name="Column14550"/>
    <tableColumn id="14551" name="Column14551"/>
    <tableColumn id="14552" name="Column14552"/>
    <tableColumn id="14553" name="Column14553"/>
    <tableColumn id="14554" name="Column14554"/>
    <tableColumn id="14555" name="Column14555"/>
    <tableColumn id="14556" name="Column14556"/>
    <tableColumn id="14557" name="Column14557"/>
    <tableColumn id="14558" name="Column14558"/>
    <tableColumn id="14559" name="Column14559"/>
    <tableColumn id="14560" name="Column14560"/>
    <tableColumn id="14561" name="Column14561"/>
    <tableColumn id="14562" name="Column14562"/>
    <tableColumn id="14563" name="Column14563"/>
    <tableColumn id="14564" name="Column14564"/>
    <tableColumn id="14565" name="Column14565"/>
    <tableColumn id="14566" name="Column14566"/>
    <tableColumn id="14567" name="Column14567"/>
    <tableColumn id="14568" name="Column14568"/>
    <tableColumn id="14569" name="Column14569"/>
    <tableColumn id="14570" name="Column14570"/>
    <tableColumn id="14571" name="Column14571"/>
    <tableColumn id="14572" name="Column14572"/>
    <tableColumn id="14573" name="Column14573"/>
    <tableColumn id="14574" name="Column14574"/>
    <tableColumn id="14575" name="Column14575"/>
    <tableColumn id="14576" name="Column14576"/>
    <tableColumn id="14577" name="Column14577"/>
    <tableColumn id="14578" name="Column14578"/>
    <tableColumn id="14579" name="Column14579"/>
    <tableColumn id="14580" name="Column14580"/>
    <tableColumn id="14581" name="Column14581"/>
    <tableColumn id="14582" name="Column14582"/>
    <tableColumn id="14583" name="Column14583"/>
    <tableColumn id="14584" name="Column14584"/>
    <tableColumn id="14585" name="Column14585"/>
    <tableColumn id="14586" name="Column14586"/>
    <tableColumn id="14587" name="Column14587"/>
    <tableColumn id="14588" name="Column14588"/>
    <tableColumn id="14589" name="Column14589"/>
    <tableColumn id="14590" name="Column14590"/>
    <tableColumn id="14591" name="Column14591"/>
    <tableColumn id="14592" name="Column14592"/>
    <tableColumn id="14593" name="Column14593"/>
    <tableColumn id="14594" name="Column14594"/>
    <tableColumn id="14595" name="Column14595"/>
    <tableColumn id="14596" name="Column14596"/>
    <tableColumn id="14597" name="Column14597"/>
    <tableColumn id="14598" name="Column14598"/>
    <tableColumn id="14599" name="Column14599"/>
    <tableColumn id="14600" name="Column14600"/>
    <tableColumn id="14601" name="Column14601"/>
    <tableColumn id="14602" name="Column14602"/>
    <tableColumn id="14603" name="Column14603"/>
    <tableColumn id="14604" name="Column14604"/>
    <tableColumn id="14605" name="Column14605"/>
    <tableColumn id="14606" name="Column14606"/>
    <tableColumn id="14607" name="Column14607"/>
    <tableColumn id="14608" name="Column14608"/>
    <tableColumn id="14609" name="Column14609"/>
    <tableColumn id="14610" name="Column14610"/>
    <tableColumn id="14611" name="Column14611"/>
    <tableColumn id="14612" name="Column14612"/>
    <tableColumn id="14613" name="Column14613"/>
    <tableColumn id="14614" name="Column14614"/>
    <tableColumn id="14615" name="Column14615"/>
    <tableColumn id="14616" name="Column14616"/>
    <tableColumn id="14617" name="Column14617"/>
    <tableColumn id="14618" name="Column14618"/>
    <tableColumn id="14619" name="Column14619"/>
    <tableColumn id="14620" name="Column14620"/>
    <tableColumn id="14621" name="Column14621"/>
    <tableColumn id="14622" name="Column14622"/>
    <tableColumn id="14623" name="Column14623"/>
    <tableColumn id="14624" name="Column14624"/>
    <tableColumn id="14625" name="Column14625"/>
    <tableColumn id="14626" name="Column14626"/>
    <tableColumn id="14627" name="Column14627"/>
    <tableColumn id="14628" name="Column14628"/>
    <tableColumn id="14629" name="Column14629"/>
    <tableColumn id="14630" name="Column14630"/>
    <tableColumn id="14631" name="Column14631"/>
    <tableColumn id="14632" name="Column14632"/>
    <tableColumn id="14633" name="Column14633"/>
    <tableColumn id="14634" name="Column14634"/>
    <tableColumn id="14635" name="Column14635"/>
    <tableColumn id="14636" name="Column14636"/>
    <tableColumn id="14637" name="Column14637"/>
    <tableColumn id="14638" name="Column14638"/>
    <tableColumn id="14639" name="Column14639"/>
    <tableColumn id="14640" name="Column14640"/>
    <tableColumn id="14641" name="Column14641"/>
    <tableColumn id="14642" name="Column14642"/>
    <tableColumn id="14643" name="Column14643"/>
    <tableColumn id="14644" name="Column14644"/>
    <tableColumn id="14645" name="Column14645"/>
    <tableColumn id="14646" name="Column14646"/>
    <tableColumn id="14647" name="Column14647"/>
    <tableColumn id="14648" name="Column14648"/>
    <tableColumn id="14649" name="Column14649"/>
    <tableColumn id="14650" name="Column14650"/>
    <tableColumn id="14651" name="Column14651"/>
    <tableColumn id="14652" name="Column14652"/>
    <tableColumn id="14653" name="Column14653"/>
    <tableColumn id="14654" name="Column14654"/>
    <tableColumn id="14655" name="Column14655"/>
    <tableColumn id="14656" name="Column14656"/>
    <tableColumn id="14657" name="Column14657"/>
    <tableColumn id="14658" name="Column14658"/>
    <tableColumn id="14659" name="Column14659"/>
    <tableColumn id="14660" name="Column14660"/>
    <tableColumn id="14661" name="Column14661"/>
    <tableColumn id="14662" name="Column14662"/>
    <tableColumn id="14663" name="Column14663"/>
    <tableColumn id="14664" name="Column14664"/>
    <tableColumn id="14665" name="Column14665"/>
    <tableColumn id="14666" name="Column14666"/>
    <tableColumn id="14667" name="Column14667"/>
    <tableColumn id="14668" name="Column14668"/>
    <tableColumn id="14669" name="Column14669"/>
    <tableColumn id="14670" name="Column14670"/>
    <tableColumn id="14671" name="Column14671"/>
    <tableColumn id="14672" name="Column14672"/>
    <tableColumn id="14673" name="Column14673"/>
    <tableColumn id="14674" name="Column14674"/>
    <tableColumn id="14675" name="Column14675"/>
    <tableColumn id="14676" name="Column14676"/>
    <tableColumn id="14677" name="Column14677"/>
    <tableColumn id="14678" name="Column14678"/>
    <tableColumn id="14679" name="Column14679"/>
    <tableColumn id="14680" name="Column14680"/>
    <tableColumn id="14681" name="Column14681"/>
    <tableColumn id="14682" name="Column14682"/>
    <tableColumn id="14683" name="Column14683"/>
    <tableColumn id="14684" name="Column14684"/>
    <tableColumn id="14685" name="Column14685"/>
    <tableColumn id="14686" name="Column14686"/>
    <tableColumn id="14687" name="Column14687"/>
    <tableColumn id="14688" name="Column14688"/>
    <tableColumn id="14689" name="Column14689"/>
    <tableColumn id="14690" name="Column14690"/>
    <tableColumn id="14691" name="Column14691"/>
    <tableColumn id="14692" name="Column14692"/>
    <tableColumn id="14693" name="Column14693"/>
    <tableColumn id="14694" name="Column14694"/>
    <tableColumn id="14695" name="Column14695"/>
    <tableColumn id="14696" name="Column14696"/>
    <tableColumn id="14697" name="Column14697"/>
    <tableColumn id="14698" name="Column14698"/>
    <tableColumn id="14699" name="Column14699"/>
    <tableColumn id="14700" name="Column14700"/>
    <tableColumn id="14701" name="Column14701"/>
    <tableColumn id="14702" name="Column14702"/>
    <tableColumn id="14703" name="Column14703"/>
    <tableColumn id="14704" name="Column14704"/>
    <tableColumn id="14705" name="Column14705"/>
    <tableColumn id="14706" name="Column14706"/>
    <tableColumn id="14707" name="Column14707"/>
    <tableColumn id="14708" name="Column14708"/>
    <tableColumn id="14709" name="Column14709"/>
    <tableColumn id="14710" name="Column14710"/>
    <tableColumn id="14711" name="Column14711"/>
    <tableColumn id="14712" name="Column14712"/>
    <tableColumn id="14713" name="Column14713"/>
    <tableColumn id="14714" name="Column14714"/>
    <tableColumn id="14715" name="Column14715"/>
    <tableColumn id="14716" name="Column14716"/>
    <tableColumn id="14717" name="Column14717"/>
    <tableColumn id="14718" name="Column14718"/>
    <tableColumn id="14719" name="Column14719"/>
    <tableColumn id="14720" name="Column14720"/>
    <tableColumn id="14721" name="Column14721"/>
    <tableColumn id="14722" name="Column14722"/>
    <tableColumn id="14723" name="Column14723"/>
    <tableColumn id="14724" name="Column14724"/>
    <tableColumn id="14725" name="Column14725"/>
    <tableColumn id="14726" name="Column14726"/>
    <tableColumn id="14727" name="Column14727"/>
    <tableColumn id="14728" name="Column14728"/>
    <tableColumn id="14729" name="Column14729"/>
    <tableColumn id="14730" name="Column14730"/>
    <tableColumn id="14731" name="Column14731"/>
    <tableColumn id="14732" name="Column14732"/>
    <tableColumn id="14733" name="Column14733"/>
    <tableColumn id="14734" name="Column14734"/>
    <tableColumn id="14735" name="Column14735"/>
    <tableColumn id="14736" name="Column14736"/>
    <tableColumn id="14737" name="Column14737"/>
    <tableColumn id="14738" name="Column14738"/>
    <tableColumn id="14739" name="Column14739"/>
    <tableColumn id="14740" name="Column14740"/>
    <tableColumn id="14741" name="Column14741"/>
    <tableColumn id="14742" name="Column14742"/>
    <tableColumn id="14743" name="Column14743"/>
    <tableColumn id="14744" name="Column14744"/>
    <tableColumn id="14745" name="Column14745"/>
    <tableColumn id="14746" name="Column14746"/>
    <tableColumn id="14747" name="Column14747"/>
    <tableColumn id="14748" name="Column14748"/>
    <tableColumn id="14749" name="Column14749"/>
    <tableColumn id="14750" name="Column14750"/>
    <tableColumn id="14751" name="Column14751"/>
    <tableColumn id="14752" name="Column14752"/>
    <tableColumn id="14753" name="Column14753"/>
    <tableColumn id="14754" name="Column14754"/>
    <tableColumn id="14755" name="Column14755"/>
    <tableColumn id="14756" name="Column14756"/>
    <tableColumn id="14757" name="Column14757"/>
    <tableColumn id="14758" name="Column14758"/>
    <tableColumn id="14759" name="Column14759"/>
    <tableColumn id="14760" name="Column14760"/>
    <tableColumn id="14761" name="Column14761"/>
    <tableColumn id="14762" name="Column14762"/>
    <tableColumn id="14763" name="Column14763"/>
    <tableColumn id="14764" name="Column14764"/>
    <tableColumn id="14765" name="Column14765"/>
    <tableColumn id="14766" name="Column14766"/>
    <tableColumn id="14767" name="Column14767"/>
    <tableColumn id="14768" name="Column14768"/>
    <tableColumn id="14769" name="Column14769"/>
    <tableColumn id="14770" name="Column14770"/>
    <tableColumn id="14771" name="Column14771"/>
    <tableColumn id="14772" name="Column14772"/>
    <tableColumn id="14773" name="Column14773"/>
    <tableColumn id="14774" name="Column14774"/>
    <tableColumn id="14775" name="Column14775"/>
    <tableColumn id="14776" name="Column14776"/>
    <tableColumn id="14777" name="Column14777"/>
    <tableColumn id="14778" name="Column14778"/>
    <tableColumn id="14779" name="Column14779"/>
    <tableColumn id="14780" name="Column14780"/>
    <tableColumn id="14781" name="Column14781"/>
    <tableColumn id="14782" name="Column14782"/>
    <tableColumn id="14783" name="Column14783"/>
    <tableColumn id="14784" name="Column14784"/>
    <tableColumn id="14785" name="Column14785"/>
    <tableColumn id="14786" name="Column14786"/>
    <tableColumn id="14787" name="Column14787"/>
    <tableColumn id="14788" name="Column14788"/>
    <tableColumn id="14789" name="Column14789"/>
    <tableColumn id="14790" name="Column14790"/>
    <tableColumn id="14791" name="Column14791"/>
    <tableColumn id="14792" name="Column14792"/>
    <tableColumn id="14793" name="Column14793"/>
    <tableColumn id="14794" name="Column14794"/>
    <tableColumn id="14795" name="Column14795"/>
    <tableColumn id="14796" name="Column14796"/>
    <tableColumn id="14797" name="Column14797"/>
    <tableColumn id="14798" name="Column14798"/>
    <tableColumn id="14799" name="Column14799"/>
    <tableColumn id="14800" name="Column14800"/>
    <tableColumn id="14801" name="Column14801"/>
    <tableColumn id="14802" name="Column14802"/>
    <tableColumn id="14803" name="Column14803"/>
    <tableColumn id="14804" name="Column14804"/>
    <tableColumn id="14805" name="Column14805"/>
    <tableColumn id="14806" name="Column14806"/>
    <tableColumn id="14807" name="Column14807"/>
    <tableColumn id="14808" name="Column14808"/>
    <tableColumn id="14809" name="Column14809"/>
    <tableColumn id="14810" name="Column14810"/>
    <tableColumn id="14811" name="Column14811"/>
    <tableColumn id="14812" name="Column14812"/>
    <tableColumn id="14813" name="Column14813"/>
    <tableColumn id="14814" name="Column14814"/>
    <tableColumn id="14815" name="Column14815"/>
    <tableColumn id="14816" name="Column14816"/>
    <tableColumn id="14817" name="Column14817"/>
    <tableColumn id="14818" name="Column14818"/>
    <tableColumn id="14819" name="Column14819"/>
    <tableColumn id="14820" name="Column14820"/>
    <tableColumn id="14821" name="Column14821"/>
    <tableColumn id="14822" name="Column14822"/>
    <tableColumn id="14823" name="Column14823"/>
    <tableColumn id="14824" name="Column14824"/>
    <tableColumn id="14825" name="Column14825"/>
    <tableColumn id="14826" name="Column14826"/>
    <tableColumn id="14827" name="Column14827"/>
    <tableColumn id="14828" name="Column14828"/>
    <tableColumn id="14829" name="Column14829"/>
    <tableColumn id="14830" name="Column14830"/>
    <tableColumn id="14831" name="Column14831"/>
    <tableColumn id="14832" name="Column14832"/>
    <tableColumn id="14833" name="Column14833"/>
    <tableColumn id="14834" name="Column14834"/>
    <tableColumn id="14835" name="Column14835"/>
    <tableColumn id="14836" name="Column14836"/>
    <tableColumn id="14837" name="Column14837"/>
    <tableColumn id="14838" name="Column14838"/>
    <tableColumn id="14839" name="Column14839"/>
    <tableColumn id="14840" name="Column14840"/>
    <tableColumn id="14841" name="Column14841"/>
    <tableColumn id="14842" name="Column14842"/>
    <tableColumn id="14843" name="Column14843"/>
    <tableColumn id="14844" name="Column14844"/>
    <tableColumn id="14845" name="Column14845"/>
    <tableColumn id="14846" name="Column14846"/>
    <tableColumn id="14847" name="Column14847"/>
    <tableColumn id="14848" name="Column14848"/>
    <tableColumn id="14849" name="Column14849"/>
    <tableColumn id="14850" name="Column14850"/>
    <tableColumn id="14851" name="Column14851"/>
    <tableColumn id="14852" name="Column14852"/>
    <tableColumn id="14853" name="Column14853"/>
    <tableColumn id="14854" name="Column14854"/>
    <tableColumn id="14855" name="Column14855"/>
    <tableColumn id="14856" name="Column14856"/>
    <tableColumn id="14857" name="Column14857"/>
    <tableColumn id="14858" name="Column14858"/>
    <tableColumn id="14859" name="Column14859"/>
    <tableColumn id="14860" name="Column14860"/>
    <tableColumn id="14861" name="Column14861"/>
    <tableColumn id="14862" name="Column14862"/>
    <tableColumn id="14863" name="Column14863"/>
    <tableColumn id="14864" name="Column14864"/>
    <tableColumn id="14865" name="Column14865"/>
    <tableColumn id="14866" name="Column14866"/>
    <tableColumn id="14867" name="Column14867"/>
    <tableColumn id="14868" name="Column14868"/>
    <tableColumn id="14869" name="Column14869"/>
    <tableColumn id="14870" name="Column14870"/>
    <tableColumn id="14871" name="Column14871"/>
    <tableColumn id="14872" name="Column14872"/>
    <tableColumn id="14873" name="Column14873"/>
    <tableColumn id="14874" name="Column14874"/>
    <tableColumn id="14875" name="Column14875"/>
    <tableColumn id="14876" name="Column14876"/>
    <tableColumn id="14877" name="Column14877"/>
    <tableColumn id="14878" name="Column14878"/>
    <tableColumn id="14879" name="Column14879"/>
    <tableColumn id="14880" name="Column14880"/>
    <tableColumn id="14881" name="Column14881"/>
    <tableColumn id="14882" name="Column14882"/>
    <tableColumn id="14883" name="Column14883"/>
    <tableColumn id="14884" name="Column14884"/>
    <tableColumn id="14885" name="Column14885"/>
    <tableColumn id="14886" name="Column14886"/>
    <tableColumn id="14887" name="Column14887"/>
    <tableColumn id="14888" name="Column14888"/>
    <tableColumn id="14889" name="Column14889"/>
    <tableColumn id="14890" name="Column14890"/>
    <tableColumn id="14891" name="Column14891"/>
    <tableColumn id="14892" name="Column14892"/>
    <tableColumn id="14893" name="Column14893"/>
    <tableColumn id="14894" name="Column14894"/>
    <tableColumn id="14895" name="Column14895"/>
    <tableColumn id="14896" name="Column14896"/>
    <tableColumn id="14897" name="Column14897"/>
    <tableColumn id="14898" name="Column14898"/>
    <tableColumn id="14899" name="Column14899"/>
    <tableColumn id="14900" name="Column14900"/>
    <tableColumn id="14901" name="Column14901"/>
    <tableColumn id="14902" name="Column14902"/>
    <tableColumn id="14903" name="Column14903"/>
    <tableColumn id="14904" name="Column14904"/>
    <tableColumn id="14905" name="Column14905"/>
    <tableColumn id="14906" name="Column14906"/>
    <tableColumn id="14907" name="Column14907"/>
    <tableColumn id="14908" name="Column14908"/>
    <tableColumn id="14909" name="Column14909"/>
    <tableColumn id="14910" name="Column14910"/>
    <tableColumn id="14911" name="Column14911"/>
    <tableColumn id="14912" name="Column14912"/>
    <tableColumn id="14913" name="Column14913"/>
    <tableColumn id="14914" name="Column14914"/>
    <tableColumn id="14915" name="Column14915"/>
    <tableColumn id="14916" name="Column14916"/>
    <tableColumn id="14917" name="Column14917"/>
    <tableColumn id="14918" name="Column14918"/>
    <tableColumn id="14919" name="Column14919"/>
    <tableColumn id="14920" name="Column14920"/>
    <tableColumn id="14921" name="Column14921"/>
    <tableColumn id="14922" name="Column14922"/>
    <tableColumn id="14923" name="Column14923"/>
    <tableColumn id="14924" name="Column14924"/>
    <tableColumn id="14925" name="Column14925"/>
    <tableColumn id="14926" name="Column14926"/>
    <tableColumn id="14927" name="Column14927"/>
    <tableColumn id="14928" name="Column14928"/>
    <tableColumn id="14929" name="Column14929"/>
    <tableColumn id="14930" name="Column14930"/>
    <tableColumn id="14931" name="Column14931"/>
    <tableColumn id="14932" name="Column14932"/>
    <tableColumn id="14933" name="Column14933"/>
    <tableColumn id="14934" name="Column14934"/>
    <tableColumn id="14935" name="Column14935"/>
    <tableColumn id="14936" name="Column14936"/>
    <tableColumn id="14937" name="Column14937"/>
    <tableColumn id="14938" name="Column14938"/>
    <tableColumn id="14939" name="Column14939"/>
    <tableColumn id="14940" name="Column14940"/>
    <tableColumn id="14941" name="Column14941"/>
    <tableColumn id="14942" name="Column14942"/>
    <tableColumn id="14943" name="Column14943"/>
    <tableColumn id="14944" name="Column14944"/>
    <tableColumn id="14945" name="Column14945"/>
    <tableColumn id="14946" name="Column14946"/>
    <tableColumn id="14947" name="Column14947"/>
    <tableColumn id="14948" name="Column14948"/>
    <tableColumn id="14949" name="Column14949"/>
    <tableColumn id="14950" name="Column14950"/>
    <tableColumn id="14951" name="Column14951"/>
    <tableColumn id="14952" name="Column14952"/>
    <tableColumn id="14953" name="Column14953"/>
    <tableColumn id="14954" name="Column14954"/>
    <tableColumn id="14955" name="Column14955"/>
    <tableColumn id="14956" name="Column14956"/>
    <tableColumn id="14957" name="Column14957"/>
    <tableColumn id="14958" name="Column14958"/>
    <tableColumn id="14959" name="Column14959"/>
    <tableColumn id="14960" name="Column14960"/>
    <tableColumn id="14961" name="Column14961"/>
    <tableColumn id="14962" name="Column14962"/>
    <tableColumn id="14963" name="Column14963"/>
    <tableColumn id="14964" name="Column14964"/>
    <tableColumn id="14965" name="Column14965"/>
    <tableColumn id="14966" name="Column14966"/>
    <tableColumn id="14967" name="Column14967"/>
    <tableColumn id="14968" name="Column14968"/>
    <tableColumn id="14969" name="Column14969"/>
    <tableColumn id="14970" name="Column14970"/>
    <tableColumn id="14971" name="Column14971"/>
    <tableColumn id="14972" name="Column14972"/>
    <tableColumn id="14973" name="Column14973"/>
    <tableColumn id="14974" name="Column14974"/>
    <tableColumn id="14975" name="Column14975"/>
    <tableColumn id="14976" name="Column14976"/>
    <tableColumn id="14977" name="Column14977"/>
    <tableColumn id="14978" name="Column14978"/>
    <tableColumn id="14979" name="Column14979"/>
    <tableColumn id="14980" name="Column14980"/>
    <tableColumn id="14981" name="Column14981"/>
    <tableColumn id="14982" name="Column14982"/>
    <tableColumn id="14983" name="Column14983"/>
    <tableColumn id="14984" name="Column14984"/>
    <tableColumn id="14985" name="Column14985"/>
    <tableColumn id="14986" name="Column14986"/>
    <tableColumn id="14987" name="Column14987"/>
    <tableColumn id="14988" name="Column14988"/>
    <tableColumn id="14989" name="Column14989"/>
    <tableColumn id="14990" name="Column14990"/>
    <tableColumn id="14991" name="Column14991"/>
    <tableColumn id="14992" name="Column14992"/>
    <tableColumn id="14993" name="Column14993"/>
    <tableColumn id="14994" name="Column14994"/>
    <tableColumn id="14995" name="Column14995"/>
    <tableColumn id="14996" name="Column14996"/>
    <tableColumn id="14997" name="Column14997"/>
    <tableColumn id="14998" name="Column14998"/>
    <tableColumn id="14999" name="Column14999"/>
    <tableColumn id="15000" name="Column15000"/>
    <tableColumn id="15001" name="Column15001"/>
    <tableColumn id="15002" name="Column15002"/>
    <tableColumn id="15003" name="Column15003"/>
    <tableColumn id="15004" name="Column15004"/>
    <tableColumn id="15005" name="Column15005"/>
    <tableColumn id="15006" name="Column15006"/>
    <tableColumn id="15007" name="Column15007"/>
    <tableColumn id="15008" name="Column15008"/>
    <tableColumn id="15009" name="Column15009"/>
    <tableColumn id="15010" name="Column15010"/>
    <tableColumn id="15011" name="Column15011"/>
    <tableColumn id="15012" name="Column15012"/>
    <tableColumn id="15013" name="Column15013"/>
    <tableColumn id="15014" name="Column15014"/>
    <tableColumn id="15015" name="Column15015"/>
    <tableColumn id="15016" name="Column15016"/>
    <tableColumn id="15017" name="Column15017"/>
    <tableColumn id="15018" name="Column15018"/>
    <tableColumn id="15019" name="Column15019"/>
    <tableColumn id="15020" name="Column15020"/>
    <tableColumn id="15021" name="Column15021"/>
    <tableColumn id="15022" name="Column15022"/>
    <tableColumn id="15023" name="Column15023"/>
    <tableColumn id="15024" name="Column15024"/>
    <tableColumn id="15025" name="Column15025"/>
    <tableColumn id="15026" name="Column15026"/>
    <tableColumn id="15027" name="Column15027"/>
    <tableColumn id="15028" name="Column15028"/>
    <tableColumn id="15029" name="Column15029"/>
    <tableColumn id="15030" name="Column15030"/>
    <tableColumn id="15031" name="Column15031"/>
    <tableColumn id="15032" name="Column15032"/>
    <tableColumn id="15033" name="Column15033"/>
    <tableColumn id="15034" name="Column15034"/>
    <tableColumn id="15035" name="Column15035"/>
    <tableColumn id="15036" name="Column15036"/>
    <tableColumn id="15037" name="Column15037"/>
    <tableColumn id="15038" name="Column15038"/>
    <tableColumn id="15039" name="Column15039"/>
    <tableColumn id="15040" name="Column15040"/>
    <tableColumn id="15041" name="Column15041"/>
    <tableColumn id="15042" name="Column15042"/>
    <tableColumn id="15043" name="Column15043"/>
    <tableColumn id="15044" name="Column15044"/>
    <tableColumn id="15045" name="Column15045"/>
    <tableColumn id="15046" name="Column15046"/>
    <tableColumn id="15047" name="Column15047"/>
    <tableColumn id="15048" name="Column15048"/>
    <tableColumn id="15049" name="Column15049"/>
    <tableColumn id="15050" name="Column15050"/>
    <tableColumn id="15051" name="Column15051"/>
    <tableColumn id="15052" name="Column15052"/>
    <tableColumn id="15053" name="Column15053"/>
    <tableColumn id="15054" name="Column15054"/>
    <tableColumn id="15055" name="Column15055"/>
    <tableColumn id="15056" name="Column15056"/>
    <tableColumn id="15057" name="Column15057"/>
    <tableColumn id="15058" name="Column15058"/>
    <tableColumn id="15059" name="Column15059"/>
    <tableColumn id="15060" name="Column15060"/>
    <tableColumn id="15061" name="Column15061"/>
    <tableColumn id="15062" name="Column15062"/>
    <tableColumn id="15063" name="Column15063"/>
    <tableColumn id="15064" name="Column15064"/>
    <tableColumn id="15065" name="Column15065"/>
    <tableColumn id="15066" name="Column15066"/>
    <tableColumn id="15067" name="Column15067"/>
    <tableColumn id="15068" name="Column15068"/>
    <tableColumn id="15069" name="Column15069"/>
    <tableColumn id="15070" name="Column15070"/>
    <tableColumn id="15071" name="Column15071"/>
    <tableColumn id="15072" name="Column15072"/>
    <tableColumn id="15073" name="Column15073"/>
    <tableColumn id="15074" name="Column15074"/>
    <tableColumn id="15075" name="Column15075"/>
    <tableColumn id="15076" name="Column15076"/>
    <tableColumn id="15077" name="Column15077"/>
    <tableColumn id="15078" name="Column15078"/>
    <tableColumn id="15079" name="Column15079"/>
    <tableColumn id="15080" name="Column15080"/>
    <tableColumn id="15081" name="Column15081"/>
    <tableColumn id="15082" name="Column15082"/>
    <tableColumn id="15083" name="Column15083"/>
    <tableColumn id="15084" name="Column15084"/>
    <tableColumn id="15085" name="Column15085"/>
    <tableColumn id="15086" name="Column15086"/>
    <tableColumn id="15087" name="Column15087"/>
    <tableColumn id="15088" name="Column15088"/>
    <tableColumn id="15089" name="Column15089"/>
    <tableColumn id="15090" name="Column15090"/>
    <tableColumn id="15091" name="Column15091"/>
    <tableColumn id="15092" name="Column15092"/>
    <tableColumn id="15093" name="Column15093"/>
    <tableColumn id="15094" name="Column15094"/>
    <tableColumn id="15095" name="Column15095"/>
    <tableColumn id="15096" name="Column15096"/>
    <tableColumn id="15097" name="Column15097"/>
    <tableColumn id="15098" name="Column15098"/>
    <tableColumn id="15099" name="Column15099"/>
    <tableColumn id="15100" name="Column15100"/>
    <tableColumn id="15101" name="Column15101"/>
    <tableColumn id="15102" name="Column15102"/>
    <tableColumn id="15103" name="Column15103"/>
    <tableColumn id="15104" name="Column15104"/>
    <tableColumn id="15105" name="Column15105"/>
    <tableColumn id="15106" name="Column15106"/>
    <tableColumn id="15107" name="Column15107"/>
    <tableColumn id="15108" name="Column15108"/>
    <tableColumn id="15109" name="Column15109"/>
    <tableColumn id="15110" name="Column15110"/>
    <tableColumn id="15111" name="Column15111"/>
    <tableColumn id="15112" name="Column15112"/>
    <tableColumn id="15113" name="Column15113"/>
    <tableColumn id="15114" name="Column15114"/>
    <tableColumn id="15115" name="Column15115"/>
    <tableColumn id="15116" name="Column15116"/>
    <tableColumn id="15117" name="Column15117"/>
    <tableColumn id="15118" name="Column15118"/>
    <tableColumn id="15119" name="Column15119"/>
    <tableColumn id="15120" name="Column15120"/>
    <tableColumn id="15121" name="Column15121"/>
    <tableColumn id="15122" name="Column15122"/>
    <tableColumn id="15123" name="Column15123"/>
    <tableColumn id="15124" name="Column15124"/>
    <tableColumn id="15125" name="Column15125"/>
    <tableColumn id="15126" name="Column15126"/>
    <tableColumn id="15127" name="Column15127"/>
    <tableColumn id="15128" name="Column15128"/>
    <tableColumn id="15129" name="Column15129"/>
    <tableColumn id="15130" name="Column15130"/>
    <tableColumn id="15131" name="Column15131"/>
    <tableColumn id="15132" name="Column15132"/>
    <tableColumn id="15133" name="Column15133"/>
    <tableColumn id="15134" name="Column15134"/>
    <tableColumn id="15135" name="Column15135"/>
    <tableColumn id="15136" name="Column15136"/>
    <tableColumn id="15137" name="Column15137"/>
    <tableColumn id="15138" name="Column15138"/>
    <tableColumn id="15139" name="Column15139"/>
    <tableColumn id="15140" name="Column15140"/>
    <tableColumn id="15141" name="Column15141"/>
    <tableColumn id="15142" name="Column15142"/>
    <tableColumn id="15143" name="Column15143"/>
    <tableColumn id="15144" name="Column15144"/>
    <tableColumn id="15145" name="Column15145"/>
    <tableColumn id="15146" name="Column15146"/>
    <tableColumn id="15147" name="Column15147"/>
    <tableColumn id="15148" name="Column15148"/>
    <tableColumn id="15149" name="Column15149"/>
    <tableColumn id="15150" name="Column15150"/>
    <tableColumn id="15151" name="Column15151"/>
    <tableColumn id="15152" name="Column15152"/>
    <tableColumn id="15153" name="Column15153"/>
    <tableColumn id="15154" name="Column15154"/>
    <tableColumn id="15155" name="Column15155"/>
    <tableColumn id="15156" name="Column15156"/>
    <tableColumn id="15157" name="Column15157"/>
    <tableColumn id="15158" name="Column15158"/>
    <tableColumn id="15159" name="Column15159"/>
    <tableColumn id="15160" name="Column15160"/>
    <tableColumn id="15161" name="Column15161"/>
    <tableColumn id="15162" name="Column15162"/>
    <tableColumn id="15163" name="Column15163"/>
    <tableColumn id="15164" name="Column15164"/>
    <tableColumn id="15165" name="Column15165"/>
    <tableColumn id="15166" name="Column15166"/>
    <tableColumn id="15167" name="Column15167"/>
    <tableColumn id="15168" name="Column15168"/>
    <tableColumn id="15169" name="Column15169"/>
    <tableColumn id="15170" name="Column15170"/>
    <tableColumn id="15171" name="Column15171"/>
    <tableColumn id="15172" name="Column15172"/>
    <tableColumn id="15173" name="Column15173"/>
    <tableColumn id="15174" name="Column15174"/>
    <tableColumn id="15175" name="Column15175"/>
    <tableColumn id="15176" name="Column15176"/>
    <tableColumn id="15177" name="Column15177"/>
    <tableColumn id="15178" name="Column15178"/>
    <tableColumn id="15179" name="Column15179"/>
    <tableColumn id="15180" name="Column15180"/>
    <tableColumn id="15181" name="Column15181"/>
    <tableColumn id="15182" name="Column15182"/>
    <tableColumn id="15183" name="Column15183"/>
    <tableColumn id="15184" name="Column15184"/>
    <tableColumn id="15185" name="Column15185"/>
    <tableColumn id="15186" name="Column15186"/>
    <tableColumn id="15187" name="Column15187"/>
    <tableColumn id="15188" name="Column15188"/>
    <tableColumn id="15189" name="Column15189"/>
    <tableColumn id="15190" name="Column15190"/>
    <tableColumn id="15191" name="Column15191"/>
    <tableColumn id="15192" name="Column15192"/>
    <tableColumn id="15193" name="Column15193"/>
    <tableColumn id="15194" name="Column15194"/>
    <tableColumn id="15195" name="Column15195"/>
    <tableColumn id="15196" name="Column15196"/>
    <tableColumn id="15197" name="Column15197"/>
    <tableColumn id="15198" name="Column15198"/>
    <tableColumn id="15199" name="Column15199"/>
    <tableColumn id="15200" name="Column15200"/>
    <tableColumn id="15201" name="Column15201"/>
    <tableColumn id="15202" name="Column15202"/>
    <tableColumn id="15203" name="Column15203"/>
    <tableColumn id="15204" name="Column15204"/>
    <tableColumn id="15205" name="Column15205"/>
    <tableColumn id="15206" name="Column15206"/>
    <tableColumn id="15207" name="Column15207"/>
    <tableColumn id="15208" name="Column15208"/>
    <tableColumn id="15209" name="Column15209"/>
    <tableColumn id="15210" name="Column15210"/>
    <tableColumn id="15211" name="Column15211"/>
    <tableColumn id="15212" name="Column15212"/>
    <tableColumn id="15213" name="Column15213"/>
    <tableColumn id="15214" name="Column15214"/>
    <tableColumn id="15215" name="Column15215"/>
    <tableColumn id="15216" name="Column15216"/>
    <tableColumn id="15217" name="Column15217"/>
    <tableColumn id="15218" name="Column15218"/>
    <tableColumn id="15219" name="Column15219"/>
    <tableColumn id="15220" name="Column15220"/>
    <tableColumn id="15221" name="Column15221"/>
    <tableColumn id="15222" name="Column15222"/>
    <tableColumn id="15223" name="Column15223"/>
    <tableColumn id="15224" name="Column15224"/>
    <tableColumn id="15225" name="Column15225"/>
    <tableColumn id="15226" name="Column15226"/>
    <tableColumn id="15227" name="Column15227"/>
    <tableColumn id="15228" name="Column15228"/>
    <tableColumn id="15229" name="Column15229"/>
    <tableColumn id="15230" name="Column15230"/>
    <tableColumn id="15231" name="Column15231"/>
    <tableColumn id="15232" name="Column15232"/>
    <tableColumn id="15233" name="Column15233"/>
    <tableColumn id="15234" name="Column15234"/>
    <tableColumn id="15235" name="Column15235"/>
    <tableColumn id="15236" name="Column15236"/>
    <tableColumn id="15237" name="Column15237"/>
    <tableColumn id="15238" name="Column15238"/>
    <tableColumn id="15239" name="Column15239"/>
    <tableColumn id="15240" name="Column15240"/>
    <tableColumn id="15241" name="Column15241"/>
    <tableColumn id="15242" name="Column15242"/>
    <tableColumn id="15243" name="Column15243"/>
    <tableColumn id="15244" name="Column15244"/>
    <tableColumn id="15245" name="Column15245"/>
    <tableColumn id="15246" name="Column15246"/>
    <tableColumn id="15247" name="Column15247"/>
    <tableColumn id="15248" name="Column15248"/>
    <tableColumn id="15249" name="Column15249"/>
    <tableColumn id="15250" name="Column15250"/>
    <tableColumn id="15251" name="Column15251"/>
    <tableColumn id="15252" name="Column15252"/>
    <tableColumn id="15253" name="Column15253"/>
    <tableColumn id="15254" name="Column15254"/>
    <tableColumn id="15255" name="Column15255"/>
    <tableColumn id="15256" name="Column15256"/>
    <tableColumn id="15257" name="Column15257"/>
    <tableColumn id="15258" name="Column15258"/>
    <tableColumn id="15259" name="Column15259"/>
    <tableColumn id="15260" name="Column15260"/>
    <tableColumn id="15261" name="Column15261"/>
    <tableColumn id="15262" name="Column15262"/>
    <tableColumn id="15263" name="Column15263"/>
    <tableColumn id="15264" name="Column15264"/>
    <tableColumn id="15265" name="Column15265"/>
    <tableColumn id="15266" name="Column15266"/>
    <tableColumn id="15267" name="Column15267"/>
    <tableColumn id="15268" name="Column15268"/>
    <tableColumn id="15269" name="Column15269"/>
    <tableColumn id="15270" name="Column15270"/>
    <tableColumn id="15271" name="Column15271"/>
    <tableColumn id="15272" name="Column15272"/>
    <tableColumn id="15273" name="Column15273"/>
    <tableColumn id="15274" name="Column15274"/>
    <tableColumn id="15275" name="Column15275"/>
    <tableColumn id="15276" name="Column15276"/>
    <tableColumn id="15277" name="Column15277"/>
    <tableColumn id="15278" name="Column15278"/>
    <tableColumn id="15279" name="Column15279"/>
    <tableColumn id="15280" name="Column15280"/>
    <tableColumn id="15281" name="Column15281"/>
    <tableColumn id="15282" name="Column15282"/>
    <tableColumn id="15283" name="Column15283"/>
    <tableColumn id="15284" name="Column15284"/>
    <tableColumn id="15285" name="Column15285"/>
    <tableColumn id="15286" name="Column15286"/>
    <tableColumn id="15287" name="Column15287"/>
    <tableColumn id="15288" name="Column15288"/>
    <tableColumn id="15289" name="Column15289"/>
    <tableColumn id="15290" name="Column15290"/>
    <tableColumn id="15291" name="Column15291"/>
    <tableColumn id="15292" name="Column15292"/>
    <tableColumn id="15293" name="Column15293"/>
    <tableColumn id="15294" name="Column15294"/>
    <tableColumn id="15295" name="Column15295"/>
    <tableColumn id="15296" name="Column15296"/>
    <tableColumn id="15297" name="Column15297"/>
    <tableColumn id="15298" name="Column15298"/>
    <tableColumn id="15299" name="Column15299"/>
    <tableColumn id="15300" name="Column15300"/>
    <tableColumn id="15301" name="Column15301"/>
    <tableColumn id="15302" name="Column15302"/>
    <tableColumn id="15303" name="Column15303"/>
    <tableColumn id="15304" name="Column15304"/>
    <tableColumn id="15305" name="Column15305"/>
    <tableColumn id="15306" name="Column15306"/>
    <tableColumn id="15307" name="Column15307"/>
    <tableColumn id="15308" name="Column15308"/>
    <tableColumn id="15309" name="Column15309"/>
    <tableColumn id="15310" name="Column15310"/>
    <tableColumn id="15311" name="Column15311"/>
    <tableColumn id="15312" name="Column15312"/>
    <tableColumn id="15313" name="Column15313"/>
    <tableColumn id="15314" name="Column15314"/>
    <tableColumn id="15315" name="Column15315"/>
    <tableColumn id="15316" name="Column15316"/>
    <tableColumn id="15317" name="Column15317"/>
    <tableColumn id="15318" name="Column15318"/>
    <tableColumn id="15319" name="Column15319"/>
    <tableColumn id="15320" name="Column15320"/>
    <tableColumn id="15321" name="Column15321"/>
    <tableColumn id="15322" name="Column15322"/>
    <tableColumn id="15323" name="Column15323"/>
    <tableColumn id="15324" name="Column15324"/>
    <tableColumn id="15325" name="Column15325"/>
    <tableColumn id="15326" name="Column15326"/>
    <tableColumn id="15327" name="Column15327"/>
    <tableColumn id="15328" name="Column15328"/>
    <tableColumn id="15329" name="Column15329"/>
    <tableColumn id="15330" name="Column15330"/>
    <tableColumn id="15331" name="Column15331"/>
    <tableColumn id="15332" name="Column15332"/>
    <tableColumn id="15333" name="Column15333"/>
    <tableColumn id="15334" name="Column15334"/>
    <tableColumn id="15335" name="Column15335"/>
    <tableColumn id="15336" name="Column15336"/>
    <tableColumn id="15337" name="Column15337"/>
    <tableColumn id="15338" name="Column15338"/>
    <tableColumn id="15339" name="Column15339"/>
    <tableColumn id="15340" name="Column15340"/>
    <tableColumn id="15341" name="Column15341"/>
    <tableColumn id="15342" name="Column15342"/>
    <tableColumn id="15343" name="Column15343"/>
    <tableColumn id="15344" name="Column15344"/>
    <tableColumn id="15345" name="Column15345"/>
    <tableColumn id="15346" name="Column15346"/>
    <tableColumn id="15347" name="Column15347"/>
    <tableColumn id="15348" name="Column15348"/>
    <tableColumn id="15349" name="Column15349"/>
    <tableColumn id="15350" name="Column15350"/>
    <tableColumn id="15351" name="Column15351"/>
    <tableColumn id="15352" name="Column15352"/>
    <tableColumn id="15353" name="Column15353"/>
    <tableColumn id="15354" name="Column15354"/>
    <tableColumn id="15355" name="Column15355"/>
    <tableColumn id="15356" name="Column15356"/>
    <tableColumn id="15357" name="Column15357"/>
    <tableColumn id="15358" name="Column15358"/>
    <tableColumn id="15359" name="Column15359"/>
    <tableColumn id="15360" name="Column15360"/>
    <tableColumn id="15361" name="Column15361"/>
    <tableColumn id="15362" name="Column15362"/>
    <tableColumn id="15363" name="Column15363"/>
    <tableColumn id="15364" name="Column15364"/>
    <tableColumn id="15365" name="Column15365"/>
    <tableColumn id="15366" name="Column15366"/>
    <tableColumn id="15367" name="Column15367"/>
    <tableColumn id="15368" name="Column15368"/>
    <tableColumn id="15369" name="Column15369"/>
    <tableColumn id="15370" name="Column15370"/>
    <tableColumn id="15371" name="Column15371"/>
    <tableColumn id="15372" name="Column15372"/>
    <tableColumn id="15373" name="Column15373"/>
    <tableColumn id="15374" name="Column15374"/>
    <tableColumn id="15375" name="Column15375"/>
    <tableColumn id="15376" name="Column15376"/>
    <tableColumn id="15377" name="Column15377"/>
    <tableColumn id="15378" name="Column15378"/>
    <tableColumn id="15379" name="Column15379"/>
    <tableColumn id="15380" name="Column15380"/>
    <tableColumn id="15381" name="Column15381"/>
    <tableColumn id="15382" name="Column15382"/>
    <tableColumn id="15383" name="Column15383"/>
    <tableColumn id="15384" name="Column15384"/>
    <tableColumn id="15385" name="Column15385"/>
    <tableColumn id="15386" name="Column15386"/>
    <tableColumn id="15387" name="Column15387"/>
    <tableColumn id="15388" name="Column15388"/>
    <tableColumn id="15389" name="Column15389"/>
    <tableColumn id="15390" name="Column15390"/>
    <tableColumn id="15391" name="Column15391"/>
    <tableColumn id="15392" name="Column15392"/>
    <tableColumn id="15393" name="Column15393"/>
    <tableColumn id="15394" name="Column15394"/>
    <tableColumn id="15395" name="Column15395"/>
    <tableColumn id="15396" name="Column15396"/>
    <tableColumn id="15397" name="Column15397"/>
    <tableColumn id="15398" name="Column15398"/>
    <tableColumn id="15399" name="Column15399"/>
    <tableColumn id="15400" name="Column15400"/>
    <tableColumn id="15401" name="Column15401"/>
    <tableColumn id="15402" name="Column15402"/>
    <tableColumn id="15403" name="Column15403"/>
    <tableColumn id="15404" name="Column15404"/>
    <tableColumn id="15405" name="Column15405"/>
    <tableColumn id="15406" name="Column15406"/>
    <tableColumn id="15407" name="Column15407"/>
    <tableColumn id="15408" name="Column15408"/>
    <tableColumn id="15409" name="Column15409"/>
    <tableColumn id="15410" name="Column15410"/>
    <tableColumn id="15411" name="Column15411"/>
    <tableColumn id="15412" name="Column15412"/>
    <tableColumn id="15413" name="Column15413"/>
    <tableColumn id="15414" name="Column15414"/>
    <tableColumn id="15415" name="Column15415"/>
    <tableColumn id="15416" name="Column15416"/>
    <tableColumn id="15417" name="Column15417"/>
    <tableColumn id="15418" name="Column15418"/>
    <tableColumn id="15419" name="Column15419"/>
    <tableColumn id="15420" name="Column15420"/>
    <tableColumn id="15421" name="Column15421"/>
    <tableColumn id="15422" name="Column15422"/>
    <tableColumn id="15423" name="Column15423"/>
    <tableColumn id="15424" name="Column15424"/>
    <tableColumn id="15425" name="Column15425"/>
    <tableColumn id="15426" name="Column15426"/>
    <tableColumn id="15427" name="Column15427"/>
    <tableColumn id="15428" name="Column15428"/>
    <tableColumn id="15429" name="Column15429"/>
    <tableColumn id="15430" name="Column15430"/>
    <tableColumn id="15431" name="Column15431"/>
    <tableColumn id="15432" name="Column15432"/>
    <tableColumn id="15433" name="Column15433"/>
    <tableColumn id="15434" name="Column15434"/>
    <tableColumn id="15435" name="Column15435"/>
    <tableColumn id="15436" name="Column15436"/>
    <tableColumn id="15437" name="Column15437"/>
    <tableColumn id="15438" name="Column15438"/>
    <tableColumn id="15439" name="Column15439"/>
    <tableColumn id="15440" name="Column15440"/>
    <tableColumn id="15441" name="Column15441"/>
    <tableColumn id="15442" name="Column15442"/>
    <tableColumn id="15443" name="Column15443"/>
    <tableColumn id="15444" name="Column15444"/>
    <tableColumn id="15445" name="Column15445"/>
    <tableColumn id="15446" name="Column15446"/>
    <tableColumn id="15447" name="Column15447"/>
    <tableColumn id="15448" name="Column15448"/>
    <tableColumn id="15449" name="Column15449"/>
    <tableColumn id="15450" name="Column15450"/>
    <tableColumn id="15451" name="Column15451"/>
    <tableColumn id="15452" name="Column15452"/>
    <tableColumn id="15453" name="Column15453"/>
    <tableColumn id="15454" name="Column15454"/>
    <tableColumn id="15455" name="Column15455"/>
    <tableColumn id="15456" name="Column15456"/>
    <tableColumn id="15457" name="Column15457"/>
    <tableColumn id="15458" name="Column15458"/>
    <tableColumn id="15459" name="Column15459"/>
    <tableColumn id="15460" name="Column15460"/>
    <tableColumn id="15461" name="Column15461"/>
    <tableColumn id="15462" name="Column15462"/>
    <tableColumn id="15463" name="Column15463"/>
    <tableColumn id="15464" name="Column15464"/>
    <tableColumn id="15465" name="Column15465"/>
    <tableColumn id="15466" name="Column15466"/>
    <tableColumn id="15467" name="Column15467"/>
    <tableColumn id="15468" name="Column15468"/>
    <tableColumn id="15469" name="Column15469"/>
    <tableColumn id="15470" name="Column15470"/>
    <tableColumn id="15471" name="Column15471"/>
    <tableColumn id="15472" name="Column15472"/>
    <tableColumn id="15473" name="Column15473"/>
    <tableColumn id="15474" name="Column15474"/>
    <tableColumn id="15475" name="Column15475"/>
    <tableColumn id="15476" name="Column15476"/>
    <tableColumn id="15477" name="Column15477"/>
    <tableColumn id="15478" name="Column15478"/>
    <tableColumn id="15479" name="Column15479"/>
    <tableColumn id="15480" name="Column15480"/>
    <tableColumn id="15481" name="Column15481"/>
    <tableColumn id="15482" name="Column15482"/>
    <tableColumn id="15483" name="Column15483"/>
    <tableColumn id="15484" name="Column15484"/>
    <tableColumn id="15485" name="Column15485"/>
    <tableColumn id="15486" name="Column15486"/>
    <tableColumn id="15487" name="Column15487"/>
    <tableColumn id="15488" name="Column15488"/>
    <tableColumn id="15489" name="Column15489"/>
    <tableColumn id="15490" name="Column15490"/>
    <tableColumn id="15491" name="Column15491"/>
    <tableColumn id="15492" name="Column15492"/>
    <tableColumn id="15493" name="Column15493"/>
    <tableColumn id="15494" name="Column15494"/>
    <tableColumn id="15495" name="Column15495"/>
    <tableColumn id="15496" name="Column15496"/>
    <tableColumn id="15497" name="Column15497"/>
    <tableColumn id="15498" name="Column15498"/>
    <tableColumn id="15499" name="Column15499"/>
    <tableColumn id="15500" name="Column15500"/>
    <tableColumn id="15501" name="Column15501"/>
    <tableColumn id="15502" name="Column15502"/>
    <tableColumn id="15503" name="Column15503"/>
    <tableColumn id="15504" name="Column15504"/>
    <tableColumn id="15505" name="Column15505"/>
    <tableColumn id="15506" name="Column15506"/>
    <tableColumn id="15507" name="Column15507"/>
    <tableColumn id="15508" name="Column15508"/>
    <tableColumn id="15509" name="Column15509"/>
    <tableColumn id="15510" name="Column15510"/>
    <tableColumn id="15511" name="Column15511"/>
    <tableColumn id="15512" name="Column15512"/>
    <tableColumn id="15513" name="Column15513"/>
    <tableColumn id="15514" name="Column15514"/>
    <tableColumn id="15515" name="Column15515"/>
    <tableColumn id="15516" name="Column15516"/>
    <tableColumn id="15517" name="Column15517"/>
    <tableColumn id="15518" name="Column15518"/>
    <tableColumn id="15519" name="Column15519"/>
    <tableColumn id="15520" name="Column15520"/>
    <tableColumn id="15521" name="Column15521"/>
    <tableColumn id="15522" name="Column15522"/>
    <tableColumn id="15523" name="Column15523"/>
    <tableColumn id="15524" name="Column15524"/>
    <tableColumn id="15525" name="Column15525"/>
    <tableColumn id="15526" name="Column15526"/>
    <tableColumn id="15527" name="Column15527"/>
    <tableColumn id="15528" name="Column15528"/>
    <tableColumn id="15529" name="Column15529"/>
    <tableColumn id="15530" name="Column15530"/>
    <tableColumn id="15531" name="Column15531"/>
    <tableColumn id="15532" name="Column15532"/>
    <tableColumn id="15533" name="Column15533"/>
    <tableColumn id="15534" name="Column15534"/>
    <tableColumn id="15535" name="Column15535"/>
    <tableColumn id="15536" name="Column15536"/>
    <tableColumn id="15537" name="Column15537"/>
    <tableColumn id="15538" name="Column15538"/>
    <tableColumn id="15539" name="Column15539"/>
    <tableColumn id="15540" name="Column15540"/>
    <tableColumn id="15541" name="Column15541"/>
    <tableColumn id="15542" name="Column15542"/>
    <tableColumn id="15543" name="Column15543"/>
    <tableColumn id="15544" name="Column15544"/>
    <tableColumn id="15545" name="Column15545"/>
    <tableColumn id="15546" name="Column15546"/>
    <tableColumn id="15547" name="Column15547"/>
    <tableColumn id="15548" name="Column15548"/>
    <tableColumn id="15549" name="Column15549"/>
    <tableColumn id="15550" name="Column15550"/>
    <tableColumn id="15551" name="Column15551"/>
    <tableColumn id="15552" name="Column15552"/>
    <tableColumn id="15553" name="Column15553"/>
    <tableColumn id="15554" name="Column15554"/>
    <tableColumn id="15555" name="Column15555"/>
    <tableColumn id="15556" name="Column15556"/>
    <tableColumn id="15557" name="Column15557"/>
    <tableColumn id="15558" name="Column15558"/>
    <tableColumn id="15559" name="Column15559"/>
    <tableColumn id="15560" name="Column15560"/>
    <tableColumn id="15561" name="Column15561"/>
    <tableColumn id="15562" name="Column15562"/>
    <tableColumn id="15563" name="Column15563"/>
    <tableColumn id="15564" name="Column15564"/>
    <tableColumn id="15565" name="Column15565"/>
    <tableColumn id="15566" name="Column15566"/>
    <tableColumn id="15567" name="Column15567"/>
    <tableColumn id="15568" name="Column15568"/>
    <tableColumn id="15569" name="Column15569"/>
    <tableColumn id="15570" name="Column15570"/>
    <tableColumn id="15571" name="Column15571"/>
    <tableColumn id="15572" name="Column15572"/>
    <tableColumn id="15573" name="Column15573"/>
    <tableColumn id="15574" name="Column15574"/>
    <tableColumn id="15575" name="Column15575"/>
    <tableColumn id="15576" name="Column15576"/>
    <tableColumn id="15577" name="Column15577"/>
    <tableColumn id="15578" name="Column15578"/>
    <tableColumn id="15579" name="Column15579"/>
    <tableColumn id="15580" name="Column15580"/>
    <tableColumn id="15581" name="Column15581"/>
    <tableColumn id="15582" name="Column15582"/>
    <tableColumn id="15583" name="Column15583"/>
    <tableColumn id="15584" name="Column15584"/>
    <tableColumn id="15585" name="Column15585"/>
    <tableColumn id="15586" name="Column15586"/>
    <tableColumn id="15587" name="Column15587"/>
    <tableColumn id="15588" name="Column15588"/>
    <tableColumn id="15589" name="Column15589"/>
    <tableColumn id="15590" name="Column15590"/>
    <tableColumn id="15591" name="Column15591"/>
    <tableColumn id="15592" name="Column15592"/>
    <tableColumn id="15593" name="Column15593"/>
    <tableColumn id="15594" name="Column15594"/>
    <tableColumn id="15595" name="Column15595"/>
    <tableColumn id="15596" name="Column15596"/>
    <tableColumn id="15597" name="Column15597"/>
    <tableColumn id="15598" name="Column15598"/>
    <tableColumn id="15599" name="Column15599"/>
    <tableColumn id="15600" name="Column15600"/>
    <tableColumn id="15601" name="Column15601"/>
    <tableColumn id="15602" name="Column15602"/>
    <tableColumn id="15603" name="Column15603"/>
    <tableColumn id="15604" name="Column15604"/>
    <tableColumn id="15605" name="Column15605"/>
    <tableColumn id="15606" name="Column15606"/>
    <tableColumn id="15607" name="Column15607"/>
    <tableColumn id="15608" name="Column15608"/>
    <tableColumn id="15609" name="Column15609"/>
    <tableColumn id="15610" name="Column15610"/>
    <tableColumn id="15611" name="Column15611"/>
    <tableColumn id="15612" name="Column15612"/>
    <tableColumn id="15613" name="Column15613"/>
    <tableColumn id="15614" name="Column15614"/>
    <tableColumn id="15615" name="Column15615"/>
    <tableColumn id="15616" name="Column15616"/>
    <tableColumn id="15617" name="Column15617"/>
    <tableColumn id="15618" name="Column15618"/>
    <tableColumn id="15619" name="Column15619"/>
    <tableColumn id="15620" name="Column15620"/>
    <tableColumn id="15621" name="Column15621"/>
    <tableColumn id="15622" name="Column15622"/>
    <tableColumn id="15623" name="Column15623"/>
    <tableColumn id="15624" name="Column15624"/>
    <tableColumn id="15625" name="Column15625"/>
    <tableColumn id="15626" name="Column15626"/>
    <tableColumn id="15627" name="Column15627"/>
    <tableColumn id="15628" name="Column15628"/>
    <tableColumn id="15629" name="Column15629"/>
    <tableColumn id="15630" name="Column15630"/>
    <tableColumn id="15631" name="Column15631"/>
    <tableColumn id="15632" name="Column15632"/>
    <tableColumn id="15633" name="Column15633"/>
    <tableColumn id="15634" name="Column15634"/>
    <tableColumn id="15635" name="Column15635"/>
    <tableColumn id="15636" name="Column15636"/>
    <tableColumn id="15637" name="Column15637"/>
    <tableColumn id="15638" name="Column15638"/>
    <tableColumn id="15639" name="Column15639"/>
    <tableColumn id="15640" name="Column15640"/>
    <tableColumn id="15641" name="Column15641"/>
    <tableColumn id="15642" name="Column15642"/>
    <tableColumn id="15643" name="Column15643"/>
    <tableColumn id="15644" name="Column15644"/>
    <tableColumn id="15645" name="Column15645"/>
    <tableColumn id="15646" name="Column15646"/>
    <tableColumn id="15647" name="Column15647"/>
    <tableColumn id="15648" name="Column15648"/>
    <tableColumn id="15649" name="Column15649"/>
    <tableColumn id="15650" name="Column15650"/>
    <tableColumn id="15651" name="Column15651"/>
    <tableColumn id="15652" name="Column15652"/>
    <tableColumn id="15653" name="Column15653"/>
    <tableColumn id="15654" name="Column15654"/>
    <tableColumn id="15655" name="Column15655"/>
    <tableColumn id="15656" name="Column15656"/>
    <tableColumn id="15657" name="Column15657"/>
    <tableColumn id="15658" name="Column15658"/>
    <tableColumn id="15659" name="Column15659"/>
    <tableColumn id="15660" name="Column15660"/>
    <tableColumn id="15661" name="Column15661"/>
    <tableColumn id="15662" name="Column15662"/>
    <tableColumn id="15663" name="Column15663"/>
    <tableColumn id="15664" name="Column15664"/>
    <tableColumn id="15665" name="Column15665"/>
    <tableColumn id="15666" name="Column15666"/>
    <tableColumn id="15667" name="Column15667"/>
    <tableColumn id="15668" name="Column15668"/>
    <tableColumn id="15669" name="Column15669"/>
    <tableColumn id="15670" name="Column15670"/>
    <tableColumn id="15671" name="Column15671"/>
    <tableColumn id="15672" name="Column15672"/>
    <tableColumn id="15673" name="Column15673"/>
    <tableColumn id="15674" name="Column15674"/>
    <tableColumn id="15675" name="Column15675"/>
    <tableColumn id="15676" name="Column15676"/>
    <tableColumn id="15677" name="Column15677"/>
    <tableColumn id="15678" name="Column15678"/>
    <tableColumn id="15679" name="Column15679"/>
    <tableColumn id="15680" name="Column15680"/>
    <tableColumn id="15681" name="Column15681"/>
    <tableColumn id="15682" name="Column15682"/>
    <tableColumn id="15683" name="Column15683"/>
    <tableColumn id="15684" name="Column15684"/>
    <tableColumn id="15685" name="Column15685"/>
    <tableColumn id="15686" name="Column15686"/>
    <tableColumn id="15687" name="Column15687"/>
    <tableColumn id="15688" name="Column15688"/>
    <tableColumn id="15689" name="Column15689"/>
    <tableColumn id="15690" name="Column15690"/>
    <tableColumn id="15691" name="Column15691"/>
    <tableColumn id="15692" name="Column15692"/>
    <tableColumn id="15693" name="Column15693"/>
    <tableColumn id="15694" name="Column15694"/>
    <tableColumn id="15695" name="Column15695"/>
    <tableColumn id="15696" name="Column15696"/>
    <tableColumn id="15697" name="Column15697"/>
    <tableColumn id="15698" name="Column15698"/>
    <tableColumn id="15699" name="Column15699"/>
    <tableColumn id="15700" name="Column15700"/>
    <tableColumn id="15701" name="Column15701"/>
    <tableColumn id="15702" name="Column15702"/>
    <tableColumn id="15703" name="Column15703"/>
    <tableColumn id="15704" name="Column15704"/>
    <tableColumn id="15705" name="Column15705"/>
    <tableColumn id="15706" name="Column15706"/>
    <tableColumn id="15707" name="Column15707"/>
    <tableColumn id="15708" name="Column15708"/>
    <tableColumn id="15709" name="Column15709"/>
    <tableColumn id="15710" name="Column15710"/>
    <tableColumn id="15711" name="Column15711"/>
    <tableColumn id="15712" name="Column15712"/>
    <tableColumn id="15713" name="Column15713"/>
    <tableColumn id="15714" name="Column15714"/>
    <tableColumn id="15715" name="Column15715"/>
    <tableColumn id="15716" name="Column15716"/>
    <tableColumn id="15717" name="Column15717"/>
    <tableColumn id="15718" name="Column15718"/>
    <tableColumn id="15719" name="Column15719"/>
    <tableColumn id="15720" name="Column15720"/>
    <tableColumn id="15721" name="Column15721"/>
    <tableColumn id="15722" name="Column15722"/>
    <tableColumn id="15723" name="Column15723"/>
    <tableColumn id="15724" name="Column15724"/>
    <tableColumn id="15725" name="Column15725"/>
    <tableColumn id="15726" name="Column15726"/>
    <tableColumn id="15727" name="Column15727"/>
    <tableColumn id="15728" name="Column15728"/>
    <tableColumn id="15729" name="Column15729"/>
    <tableColumn id="15730" name="Column15730"/>
    <tableColumn id="15731" name="Column15731"/>
    <tableColumn id="15732" name="Column15732"/>
    <tableColumn id="15733" name="Column15733"/>
    <tableColumn id="15734" name="Column15734"/>
    <tableColumn id="15735" name="Column15735"/>
    <tableColumn id="15736" name="Column15736"/>
    <tableColumn id="15737" name="Column15737"/>
    <tableColumn id="15738" name="Column15738"/>
    <tableColumn id="15739" name="Column15739"/>
    <tableColumn id="15740" name="Column15740"/>
    <tableColumn id="15741" name="Column15741"/>
    <tableColumn id="15742" name="Column15742"/>
    <tableColumn id="15743" name="Column15743"/>
    <tableColumn id="15744" name="Column15744"/>
    <tableColumn id="15745" name="Column15745"/>
    <tableColumn id="15746" name="Column15746"/>
    <tableColumn id="15747" name="Column15747"/>
    <tableColumn id="15748" name="Column15748"/>
    <tableColumn id="15749" name="Column15749"/>
    <tableColumn id="15750" name="Column15750"/>
    <tableColumn id="15751" name="Column15751"/>
    <tableColumn id="15752" name="Column15752"/>
    <tableColumn id="15753" name="Column15753"/>
    <tableColumn id="15754" name="Column15754"/>
    <tableColumn id="15755" name="Column15755"/>
    <tableColumn id="15756" name="Column15756"/>
    <tableColumn id="15757" name="Column15757"/>
    <tableColumn id="15758" name="Column15758"/>
    <tableColumn id="15759" name="Column15759"/>
    <tableColumn id="15760" name="Column15760"/>
    <tableColumn id="15761" name="Column15761"/>
    <tableColumn id="15762" name="Column15762"/>
    <tableColumn id="15763" name="Column15763"/>
    <tableColumn id="15764" name="Column15764"/>
    <tableColumn id="15765" name="Column15765"/>
    <tableColumn id="15766" name="Column15766"/>
    <tableColumn id="15767" name="Column15767"/>
    <tableColumn id="15768" name="Column15768"/>
    <tableColumn id="15769" name="Column15769"/>
    <tableColumn id="15770" name="Column15770"/>
    <tableColumn id="15771" name="Column15771"/>
    <tableColumn id="15772" name="Column15772"/>
    <tableColumn id="15773" name="Column15773"/>
    <tableColumn id="15774" name="Column15774"/>
    <tableColumn id="15775" name="Column15775"/>
    <tableColumn id="15776" name="Column15776"/>
    <tableColumn id="15777" name="Column15777"/>
    <tableColumn id="15778" name="Column15778"/>
    <tableColumn id="15779" name="Column15779"/>
    <tableColumn id="15780" name="Column15780"/>
    <tableColumn id="15781" name="Column15781"/>
    <tableColumn id="15782" name="Column15782"/>
    <tableColumn id="15783" name="Column15783"/>
    <tableColumn id="15784" name="Column15784"/>
    <tableColumn id="15785" name="Column15785"/>
    <tableColumn id="15786" name="Column15786"/>
    <tableColumn id="15787" name="Column15787"/>
    <tableColumn id="15788" name="Column15788"/>
    <tableColumn id="15789" name="Column15789"/>
    <tableColumn id="15790" name="Column15790"/>
    <tableColumn id="15791" name="Column15791"/>
    <tableColumn id="15792" name="Column15792"/>
    <tableColumn id="15793" name="Column15793"/>
    <tableColumn id="15794" name="Column15794"/>
    <tableColumn id="15795" name="Column15795"/>
    <tableColumn id="15796" name="Column15796"/>
    <tableColumn id="15797" name="Column15797"/>
    <tableColumn id="15798" name="Column15798"/>
    <tableColumn id="15799" name="Column15799"/>
    <tableColumn id="15800" name="Column15800"/>
    <tableColumn id="15801" name="Column15801"/>
    <tableColumn id="15802" name="Column15802"/>
    <tableColumn id="15803" name="Column15803"/>
    <tableColumn id="15804" name="Column15804"/>
    <tableColumn id="15805" name="Column15805"/>
    <tableColumn id="15806" name="Column15806"/>
    <tableColumn id="15807" name="Column15807"/>
    <tableColumn id="15808" name="Column15808"/>
    <tableColumn id="15809" name="Column15809"/>
    <tableColumn id="15810" name="Column15810"/>
    <tableColumn id="15811" name="Column15811"/>
    <tableColumn id="15812" name="Column15812"/>
    <tableColumn id="15813" name="Column15813"/>
    <tableColumn id="15814" name="Column15814"/>
    <tableColumn id="15815" name="Column15815"/>
    <tableColumn id="15816" name="Column15816"/>
    <tableColumn id="15817" name="Column15817"/>
    <tableColumn id="15818" name="Column15818"/>
    <tableColumn id="15819" name="Column15819"/>
    <tableColumn id="15820" name="Column15820"/>
    <tableColumn id="15821" name="Column15821"/>
    <tableColumn id="15822" name="Column15822"/>
    <tableColumn id="15823" name="Column15823"/>
    <tableColumn id="15824" name="Column15824"/>
    <tableColumn id="15825" name="Column15825"/>
    <tableColumn id="15826" name="Column15826"/>
    <tableColumn id="15827" name="Column15827"/>
    <tableColumn id="15828" name="Column15828"/>
    <tableColumn id="15829" name="Column15829"/>
    <tableColumn id="15830" name="Column15830"/>
    <tableColumn id="15831" name="Column15831"/>
    <tableColumn id="15832" name="Column15832"/>
    <tableColumn id="15833" name="Column15833"/>
    <tableColumn id="15834" name="Column15834"/>
    <tableColumn id="15835" name="Column15835"/>
    <tableColumn id="15836" name="Column15836"/>
    <tableColumn id="15837" name="Column15837"/>
    <tableColumn id="15838" name="Column15838"/>
    <tableColumn id="15839" name="Column15839"/>
    <tableColumn id="15840" name="Column15840"/>
    <tableColumn id="15841" name="Column15841"/>
    <tableColumn id="15842" name="Column15842"/>
    <tableColumn id="15843" name="Column15843"/>
    <tableColumn id="15844" name="Column15844"/>
    <tableColumn id="15845" name="Column15845"/>
    <tableColumn id="15846" name="Column15846"/>
    <tableColumn id="15847" name="Column15847"/>
    <tableColumn id="15848" name="Column15848"/>
    <tableColumn id="15849" name="Column15849"/>
    <tableColumn id="15850" name="Column15850"/>
    <tableColumn id="15851" name="Column15851"/>
    <tableColumn id="15852" name="Column15852"/>
    <tableColumn id="15853" name="Column15853"/>
    <tableColumn id="15854" name="Column15854"/>
    <tableColumn id="15855" name="Column15855"/>
    <tableColumn id="15856" name="Column15856"/>
    <tableColumn id="15857" name="Column15857"/>
    <tableColumn id="15858" name="Column15858"/>
    <tableColumn id="15859" name="Column15859"/>
    <tableColumn id="15860" name="Column15860"/>
    <tableColumn id="15861" name="Column15861"/>
    <tableColumn id="15862" name="Column15862"/>
    <tableColumn id="15863" name="Column15863"/>
    <tableColumn id="15864" name="Column15864"/>
    <tableColumn id="15865" name="Column15865"/>
    <tableColumn id="15866" name="Column15866"/>
    <tableColumn id="15867" name="Column15867"/>
    <tableColumn id="15868" name="Column15868"/>
    <tableColumn id="15869" name="Column15869"/>
    <tableColumn id="15870" name="Column15870"/>
    <tableColumn id="15871" name="Column15871"/>
    <tableColumn id="15872" name="Column15872"/>
    <tableColumn id="15873" name="Column15873"/>
    <tableColumn id="15874" name="Column15874"/>
    <tableColumn id="15875" name="Column15875"/>
    <tableColumn id="15876" name="Column15876"/>
    <tableColumn id="15877" name="Column15877"/>
    <tableColumn id="15878" name="Column15878"/>
    <tableColumn id="15879" name="Column15879"/>
    <tableColumn id="15880" name="Column15880"/>
    <tableColumn id="15881" name="Column15881"/>
    <tableColumn id="15882" name="Column15882"/>
    <tableColumn id="15883" name="Column15883"/>
    <tableColumn id="15884" name="Column15884"/>
    <tableColumn id="15885" name="Column15885"/>
    <tableColumn id="15886" name="Column15886"/>
    <tableColumn id="15887" name="Column15887"/>
    <tableColumn id="15888" name="Column15888"/>
    <tableColumn id="15889" name="Column15889"/>
    <tableColumn id="15890" name="Column15890"/>
    <tableColumn id="15891" name="Column15891"/>
    <tableColumn id="15892" name="Column15892"/>
    <tableColumn id="15893" name="Column15893"/>
    <tableColumn id="15894" name="Column15894"/>
    <tableColumn id="15895" name="Column15895"/>
    <tableColumn id="15896" name="Column15896"/>
    <tableColumn id="15897" name="Column15897"/>
    <tableColumn id="15898" name="Column15898"/>
    <tableColumn id="15899" name="Column15899"/>
    <tableColumn id="15900" name="Column15900"/>
    <tableColumn id="15901" name="Column15901"/>
    <tableColumn id="15902" name="Column15902"/>
    <tableColumn id="15903" name="Column15903"/>
    <tableColumn id="15904" name="Column15904"/>
    <tableColumn id="15905" name="Column15905"/>
    <tableColumn id="15906" name="Column15906"/>
    <tableColumn id="15907" name="Column15907"/>
    <tableColumn id="15908" name="Column15908"/>
    <tableColumn id="15909" name="Column15909"/>
    <tableColumn id="15910" name="Column15910"/>
    <tableColumn id="15911" name="Column15911"/>
    <tableColumn id="15912" name="Column15912"/>
    <tableColumn id="15913" name="Column15913"/>
    <tableColumn id="15914" name="Column15914"/>
    <tableColumn id="15915" name="Column15915"/>
    <tableColumn id="15916" name="Column15916"/>
    <tableColumn id="15917" name="Column15917"/>
    <tableColumn id="15918" name="Column15918"/>
    <tableColumn id="15919" name="Column15919"/>
    <tableColumn id="15920" name="Column15920"/>
    <tableColumn id="15921" name="Column15921"/>
    <tableColumn id="15922" name="Column15922"/>
    <tableColumn id="15923" name="Column15923"/>
    <tableColumn id="15924" name="Column15924"/>
    <tableColumn id="15925" name="Column15925"/>
    <tableColumn id="15926" name="Column15926"/>
    <tableColumn id="15927" name="Column15927"/>
    <tableColumn id="15928" name="Column15928"/>
    <tableColumn id="15929" name="Column15929"/>
    <tableColumn id="15930" name="Column15930"/>
    <tableColumn id="15931" name="Column15931"/>
    <tableColumn id="15932" name="Column15932"/>
    <tableColumn id="15933" name="Column15933"/>
    <tableColumn id="15934" name="Column15934"/>
    <tableColumn id="15935" name="Column15935"/>
    <tableColumn id="15936" name="Column15936"/>
    <tableColumn id="15937" name="Column15937"/>
    <tableColumn id="15938" name="Column15938"/>
    <tableColumn id="15939" name="Column15939"/>
    <tableColumn id="15940" name="Column15940"/>
    <tableColumn id="15941" name="Column15941"/>
    <tableColumn id="15942" name="Column15942"/>
    <tableColumn id="15943" name="Column15943"/>
    <tableColumn id="15944" name="Column15944"/>
    <tableColumn id="15945" name="Column15945"/>
    <tableColumn id="15946" name="Column15946"/>
    <tableColumn id="15947" name="Column15947"/>
    <tableColumn id="15948" name="Column15948"/>
    <tableColumn id="15949" name="Column15949"/>
    <tableColumn id="15950" name="Column15950"/>
    <tableColumn id="15951" name="Column15951"/>
    <tableColumn id="15952" name="Column15952"/>
    <tableColumn id="15953" name="Column15953"/>
    <tableColumn id="15954" name="Column15954"/>
    <tableColumn id="15955" name="Column15955"/>
    <tableColumn id="15956" name="Column15956"/>
    <tableColumn id="15957" name="Column15957"/>
    <tableColumn id="15958" name="Column15958"/>
    <tableColumn id="15959" name="Column15959"/>
    <tableColumn id="15960" name="Column15960"/>
    <tableColumn id="15961" name="Column15961"/>
    <tableColumn id="15962" name="Column15962"/>
    <tableColumn id="15963" name="Column15963"/>
    <tableColumn id="15964" name="Column15964"/>
    <tableColumn id="15965" name="Column15965"/>
    <tableColumn id="15966" name="Column15966"/>
    <tableColumn id="15967" name="Column15967"/>
    <tableColumn id="15968" name="Column15968"/>
    <tableColumn id="15969" name="Column15969"/>
    <tableColumn id="15970" name="Column15970"/>
    <tableColumn id="15971" name="Column15971"/>
    <tableColumn id="15972" name="Column15972"/>
    <tableColumn id="15973" name="Column15973"/>
    <tableColumn id="15974" name="Column15974"/>
    <tableColumn id="15975" name="Column15975"/>
    <tableColumn id="15976" name="Column15976"/>
    <tableColumn id="15977" name="Column15977"/>
    <tableColumn id="15978" name="Column15978"/>
    <tableColumn id="15979" name="Column15979"/>
    <tableColumn id="15980" name="Column15980"/>
    <tableColumn id="15981" name="Column15981"/>
    <tableColumn id="15982" name="Column15982"/>
    <tableColumn id="15983" name="Column15983"/>
    <tableColumn id="15984" name="Column15984"/>
    <tableColumn id="15985" name="Column15985"/>
    <tableColumn id="15986" name="Column15986"/>
    <tableColumn id="15987" name="Column15987"/>
    <tableColumn id="15988" name="Column15988"/>
    <tableColumn id="15989" name="Column15989"/>
    <tableColumn id="15990" name="Column15990"/>
    <tableColumn id="15991" name="Column15991"/>
    <tableColumn id="15992" name="Column15992"/>
    <tableColumn id="15993" name="Column15993"/>
    <tableColumn id="15994" name="Column15994"/>
    <tableColumn id="15995" name="Column15995"/>
    <tableColumn id="15996" name="Column15996"/>
    <tableColumn id="15997" name="Column15997"/>
    <tableColumn id="15998" name="Column15998"/>
    <tableColumn id="15999" name="Column15999"/>
    <tableColumn id="16000" name="Column16000"/>
    <tableColumn id="16001" name="Column16001"/>
    <tableColumn id="16002" name="Column16002"/>
    <tableColumn id="16003" name="Column16003"/>
    <tableColumn id="16004" name="Column16004"/>
    <tableColumn id="16005" name="Column16005"/>
    <tableColumn id="16006" name="Column16006"/>
    <tableColumn id="16007" name="Column16007"/>
    <tableColumn id="16008" name="Column16008"/>
    <tableColumn id="16009" name="Column16009"/>
    <tableColumn id="16010" name="Column16010"/>
    <tableColumn id="16011" name="Column16011"/>
    <tableColumn id="16012" name="Column16012"/>
    <tableColumn id="16013" name="Column16013"/>
    <tableColumn id="16014" name="Column16014"/>
    <tableColumn id="16015" name="Column16015"/>
    <tableColumn id="16016" name="Column16016"/>
    <tableColumn id="16017" name="Column16017"/>
    <tableColumn id="16018" name="Column16018"/>
    <tableColumn id="16019" name="Column16019"/>
    <tableColumn id="16020" name="Column16020"/>
    <tableColumn id="16021" name="Column16021"/>
    <tableColumn id="16022" name="Column16022"/>
    <tableColumn id="16023" name="Column16023"/>
    <tableColumn id="16024" name="Column16024"/>
    <tableColumn id="16025" name="Column16025"/>
    <tableColumn id="16026" name="Column16026"/>
    <tableColumn id="16027" name="Column16027"/>
    <tableColumn id="16028" name="Column16028"/>
    <tableColumn id="16029" name="Column16029"/>
    <tableColumn id="16030" name="Column16030"/>
    <tableColumn id="16031" name="Column16031"/>
    <tableColumn id="16032" name="Column16032"/>
    <tableColumn id="16033" name="Column16033"/>
    <tableColumn id="16034" name="Column16034"/>
    <tableColumn id="16035" name="Column16035"/>
    <tableColumn id="16036" name="Column16036"/>
    <tableColumn id="16037" name="Column16037"/>
    <tableColumn id="16038" name="Column16038"/>
    <tableColumn id="16039" name="Column16039"/>
    <tableColumn id="16040" name="Column16040"/>
    <tableColumn id="16041" name="Column16041"/>
    <tableColumn id="16042" name="Column16042"/>
    <tableColumn id="16043" name="Column16043"/>
    <tableColumn id="16044" name="Column16044"/>
    <tableColumn id="16045" name="Column16045"/>
    <tableColumn id="16046" name="Column16046"/>
    <tableColumn id="16047" name="Column16047"/>
    <tableColumn id="16048" name="Column16048"/>
    <tableColumn id="16049" name="Column16049"/>
    <tableColumn id="16050" name="Column16050"/>
    <tableColumn id="16051" name="Column16051"/>
    <tableColumn id="16052" name="Column16052"/>
    <tableColumn id="16053" name="Column16053"/>
    <tableColumn id="16054" name="Column16054"/>
    <tableColumn id="16055" name="Column16055"/>
    <tableColumn id="16056" name="Column16056"/>
    <tableColumn id="16057" name="Column16057"/>
    <tableColumn id="16058" name="Column16058"/>
    <tableColumn id="16059" name="Column16059"/>
    <tableColumn id="16060" name="Column16060"/>
    <tableColumn id="16061" name="Column16061"/>
    <tableColumn id="16062" name="Column16062"/>
    <tableColumn id="16063" name="Column16063"/>
    <tableColumn id="16064" name="Column16064"/>
    <tableColumn id="16065" name="Column16065"/>
    <tableColumn id="16066" name="Column16066"/>
    <tableColumn id="16067" name="Column16067"/>
    <tableColumn id="16068" name="Column16068"/>
    <tableColumn id="16069" name="Column16069"/>
    <tableColumn id="16070" name="Column16070"/>
    <tableColumn id="16071" name="Column16071"/>
    <tableColumn id="16072" name="Column16072"/>
    <tableColumn id="16073" name="Column16073"/>
    <tableColumn id="16074" name="Column16074"/>
    <tableColumn id="16075" name="Column16075"/>
    <tableColumn id="16076" name="Column16076"/>
    <tableColumn id="16077" name="Column16077"/>
    <tableColumn id="16078" name="Column16078"/>
    <tableColumn id="16079" name="Column16079"/>
    <tableColumn id="16080" name="Column16080"/>
    <tableColumn id="16081" name="Column16081"/>
    <tableColumn id="16082" name="Column16082"/>
    <tableColumn id="16083" name="Column16083"/>
    <tableColumn id="16084" name="Column16084"/>
    <tableColumn id="16085" name="Column16085"/>
    <tableColumn id="16086" name="Column16086"/>
    <tableColumn id="16087" name="Column16087"/>
    <tableColumn id="16088" name="Column16088"/>
    <tableColumn id="16089" name="Column16089"/>
    <tableColumn id="16090" name="Column16090"/>
    <tableColumn id="16091" name="Column16091"/>
    <tableColumn id="16092" name="Column16092"/>
    <tableColumn id="16093" name="Column16093"/>
    <tableColumn id="16094" name="Column16094"/>
    <tableColumn id="16095" name="Column16095"/>
    <tableColumn id="16096" name="Column16096"/>
    <tableColumn id="16097" name="Column16097"/>
    <tableColumn id="16098" name="Column16098"/>
    <tableColumn id="16099" name="Column16099"/>
    <tableColumn id="16100" name="Column16100"/>
    <tableColumn id="16101" name="Column16101"/>
    <tableColumn id="16102" name="Column16102"/>
    <tableColumn id="16103" name="Column16103"/>
    <tableColumn id="16104" name="Column16104"/>
    <tableColumn id="16105" name="Column16105"/>
    <tableColumn id="16106" name="Column16106"/>
    <tableColumn id="16107" name="Column16107"/>
    <tableColumn id="16108" name="Column16108"/>
    <tableColumn id="16109" name="Column16109"/>
    <tableColumn id="16110" name="Column16110"/>
    <tableColumn id="16111" name="Column16111"/>
    <tableColumn id="16112" name="Column16112"/>
    <tableColumn id="16113" name="Column16113"/>
    <tableColumn id="16114" name="Column16114"/>
    <tableColumn id="16115" name="Column16115"/>
    <tableColumn id="16116" name="Column16116"/>
    <tableColumn id="16117" name="Column16117"/>
    <tableColumn id="16118" name="Column16118"/>
    <tableColumn id="16119" name="Column16119"/>
    <tableColumn id="16120" name="Column16120"/>
    <tableColumn id="16121" name="Column16121"/>
    <tableColumn id="16122" name="Column16122"/>
    <tableColumn id="16123" name="Column16123"/>
    <tableColumn id="16124" name="Column16124"/>
    <tableColumn id="16125" name="Column16125"/>
    <tableColumn id="16126" name="Column16126"/>
    <tableColumn id="16127" name="Column16127"/>
    <tableColumn id="16128" name="Column16128"/>
    <tableColumn id="16129" name="Column16129"/>
    <tableColumn id="16130" name="Column16130"/>
    <tableColumn id="16131" name="Column16131"/>
    <tableColumn id="16132" name="Column16132"/>
    <tableColumn id="16133" name="Column16133"/>
    <tableColumn id="16134" name="Column16134"/>
    <tableColumn id="16135" name="Column16135"/>
    <tableColumn id="16136" name="Column16136"/>
    <tableColumn id="16137" name="Column16137"/>
    <tableColumn id="16138" name="Column16138"/>
    <tableColumn id="16139" name="Column16139"/>
    <tableColumn id="16140" name="Column16140"/>
    <tableColumn id="16141" name="Column16141"/>
    <tableColumn id="16142" name="Column16142"/>
    <tableColumn id="16143" name="Column16143"/>
    <tableColumn id="16144" name="Column16144"/>
    <tableColumn id="16145" name="Column16145"/>
    <tableColumn id="16146" name="Column16146"/>
    <tableColumn id="16147" name="Column16147"/>
    <tableColumn id="16148" name="Column16148"/>
    <tableColumn id="16149" name="Column16149"/>
    <tableColumn id="16150" name="Column16150"/>
    <tableColumn id="16151" name="Column16151"/>
    <tableColumn id="16152" name="Column16152"/>
    <tableColumn id="16153" name="Column16153"/>
    <tableColumn id="16154" name="Column16154"/>
    <tableColumn id="16155" name="Column16155"/>
    <tableColumn id="16156" name="Column16156"/>
    <tableColumn id="16157" name="Column16157"/>
    <tableColumn id="16158" name="Column16158"/>
    <tableColumn id="16159" name="Column16159"/>
    <tableColumn id="16160" name="Column16160"/>
    <tableColumn id="16161" name="Column16161"/>
    <tableColumn id="16162" name="Column16162"/>
    <tableColumn id="16163" name="Column16163"/>
    <tableColumn id="16164" name="Column16164"/>
    <tableColumn id="16165" name="Column16165"/>
    <tableColumn id="16166" name="Column16166"/>
    <tableColumn id="16167" name="Column16167"/>
    <tableColumn id="16168" name="Column16168"/>
    <tableColumn id="16169" name="Column16169"/>
    <tableColumn id="16170" name="Column16170"/>
    <tableColumn id="16171" name="Column16171"/>
    <tableColumn id="16172" name="Column16172"/>
    <tableColumn id="16173" name="Column16173"/>
    <tableColumn id="16174" name="Column16174"/>
    <tableColumn id="16175" name="Column16175"/>
    <tableColumn id="16176" name="Column16176"/>
    <tableColumn id="16177" name="Column16177"/>
    <tableColumn id="16178" name="Column16178"/>
    <tableColumn id="16179" name="Column16179"/>
    <tableColumn id="16180" name="Column16180"/>
    <tableColumn id="16181" name="Column16181"/>
    <tableColumn id="16182" name="Column16182"/>
    <tableColumn id="16183" name="Column16183"/>
    <tableColumn id="16184" name="Column16184"/>
    <tableColumn id="16185" name="Column16185"/>
    <tableColumn id="16186" name="Column16186"/>
    <tableColumn id="16187" name="Column16187"/>
    <tableColumn id="16188" name="Column16188"/>
    <tableColumn id="16189" name="Column16189"/>
    <tableColumn id="16190" name="Column16190"/>
    <tableColumn id="16191" name="Column16191"/>
    <tableColumn id="16192" name="Column16192"/>
    <tableColumn id="16193" name="Column16193"/>
    <tableColumn id="16194" name="Column16194"/>
    <tableColumn id="16195" name="Column16195"/>
    <tableColumn id="16196" name="Column16196"/>
    <tableColumn id="16197" name="Column16197"/>
    <tableColumn id="16198" name="Column16198"/>
    <tableColumn id="16199" name="Column16199"/>
    <tableColumn id="16200" name="Column16200"/>
    <tableColumn id="16201" name="Column16201"/>
    <tableColumn id="16202" name="Column16202"/>
    <tableColumn id="16203" name="Column16203"/>
    <tableColumn id="16204" name="Column16204"/>
    <tableColumn id="16205" name="Column16205"/>
    <tableColumn id="16206" name="Column16206"/>
    <tableColumn id="16207" name="Column16207"/>
    <tableColumn id="16208" name="Column16208"/>
    <tableColumn id="16209" name="Column16209"/>
    <tableColumn id="16210" name="Column16210"/>
    <tableColumn id="16211" name="Column16211"/>
    <tableColumn id="16212" name="Column16212"/>
    <tableColumn id="16213" name="Column16213"/>
    <tableColumn id="16214" name="Column16214"/>
    <tableColumn id="16215" name="Column16215"/>
    <tableColumn id="16216" name="Column16216"/>
    <tableColumn id="16217" name="Column16217"/>
    <tableColumn id="16218" name="Column16218"/>
    <tableColumn id="16219" name="Column16219"/>
    <tableColumn id="16220" name="Column16220"/>
    <tableColumn id="16221" name="Column16221"/>
    <tableColumn id="16222" name="Column16222"/>
    <tableColumn id="16223" name="Column16223"/>
    <tableColumn id="16224" name="Column16224"/>
    <tableColumn id="16225" name="Column16225"/>
    <tableColumn id="16226" name="Column16226"/>
    <tableColumn id="16227" name="Column16227"/>
    <tableColumn id="16228" name="Column16228"/>
    <tableColumn id="16229" name="Column16229"/>
    <tableColumn id="16230" name="Column16230"/>
    <tableColumn id="16231" name="Column16231"/>
    <tableColumn id="16232" name="Column16232"/>
    <tableColumn id="16233" name="Column16233"/>
    <tableColumn id="16234" name="Column16234"/>
    <tableColumn id="16235" name="Column16235"/>
    <tableColumn id="16236" name="Column16236"/>
    <tableColumn id="16237" name="Column16237"/>
    <tableColumn id="16238" name="Column16238"/>
    <tableColumn id="16239" name="Column16239"/>
    <tableColumn id="16240" name="Column16240"/>
    <tableColumn id="16241" name="Column16241"/>
    <tableColumn id="16242" name="Column16242"/>
    <tableColumn id="16243" name="Column16243"/>
    <tableColumn id="16244" name="Column16244"/>
    <tableColumn id="16245" name="Column16245"/>
    <tableColumn id="16246" name="Column16246"/>
    <tableColumn id="16247" name="Column16247"/>
    <tableColumn id="16248" name="Column16248"/>
    <tableColumn id="16249" name="Column16249"/>
    <tableColumn id="16250" name="Column16250"/>
    <tableColumn id="16251" name="Column16251"/>
    <tableColumn id="16252" name="Column16252"/>
    <tableColumn id="16253" name="Column16253"/>
    <tableColumn id="16254" name="Column16254"/>
    <tableColumn id="16255" name="Column16255"/>
    <tableColumn id="16256" name="Column16256"/>
    <tableColumn id="16257" name="Column16257"/>
    <tableColumn id="16258" name="Column16258"/>
    <tableColumn id="16259" name="Column16259"/>
    <tableColumn id="16260" name="Column16260"/>
    <tableColumn id="16261" name="Column16261"/>
    <tableColumn id="16262" name="Column16262"/>
    <tableColumn id="16263" name="Column16263"/>
    <tableColumn id="16264" name="Column16264"/>
    <tableColumn id="16265" name="Column16265"/>
    <tableColumn id="16266" name="Column16266"/>
    <tableColumn id="16267" name="Column16267"/>
    <tableColumn id="16268" name="Column16268"/>
    <tableColumn id="16269" name="Column16269"/>
    <tableColumn id="16270" name="Column16270"/>
    <tableColumn id="16271" name="Column16271"/>
    <tableColumn id="16272" name="Column16272"/>
    <tableColumn id="16273" name="Column16273"/>
    <tableColumn id="16274" name="Column16274"/>
    <tableColumn id="16275" name="Column16275"/>
    <tableColumn id="16276" name="Column16276"/>
    <tableColumn id="16277" name="Column16277"/>
    <tableColumn id="16278" name="Column16278"/>
    <tableColumn id="16279" name="Column16279"/>
    <tableColumn id="16280" name="Column16280"/>
    <tableColumn id="16281" name="Column16281"/>
    <tableColumn id="16282" name="Column16282"/>
    <tableColumn id="16283" name="Column16283"/>
    <tableColumn id="16284" name="Column16284"/>
    <tableColumn id="16285" name="Column16285"/>
    <tableColumn id="16286" name="Column16286"/>
    <tableColumn id="16287" name="Column16287"/>
    <tableColumn id="16288" name="Column16288"/>
    <tableColumn id="16289" name="Column16289"/>
    <tableColumn id="16290" name="Column16290"/>
    <tableColumn id="16291" name="Column16291"/>
    <tableColumn id="16292" name="Column16292"/>
    <tableColumn id="16293" name="Column16293"/>
    <tableColumn id="16294" name="Column16294"/>
    <tableColumn id="16295" name="Column16295"/>
    <tableColumn id="16296" name="Column16296"/>
    <tableColumn id="16297" name="Column16297"/>
    <tableColumn id="16298" name="Column16298"/>
    <tableColumn id="16299" name="Column16299"/>
    <tableColumn id="16300" name="Column16300"/>
    <tableColumn id="16301" name="Column16301"/>
    <tableColumn id="16302" name="Column16302"/>
    <tableColumn id="16303" name="Column16303"/>
    <tableColumn id="16304" name="Column16304"/>
    <tableColumn id="16305" name="Column16305"/>
    <tableColumn id="16306" name="Column16306"/>
    <tableColumn id="16307" name="Column16307"/>
    <tableColumn id="16308" name="Column16308"/>
    <tableColumn id="16309" name="Column16309"/>
    <tableColumn id="16310" name="Column16310"/>
    <tableColumn id="16311" name="Column16311"/>
    <tableColumn id="16312" name="Column16312"/>
    <tableColumn id="16313" name="Column16313"/>
    <tableColumn id="16314" name="Column16314"/>
    <tableColumn id="16315" name="Column16315"/>
    <tableColumn id="16316" name="Column16316"/>
    <tableColumn id="16317" name="Column16317"/>
    <tableColumn id="16318" name="Column16318"/>
    <tableColumn id="16319" name="Column16319"/>
    <tableColumn id="16320" name="Column16320"/>
    <tableColumn id="16321" name="Column16321"/>
    <tableColumn id="16322" name="Column16322"/>
    <tableColumn id="16323" name="Column16323"/>
    <tableColumn id="16324" name="Column16324"/>
    <tableColumn id="16325" name="Column16325"/>
    <tableColumn id="16326" name="Column16326"/>
    <tableColumn id="16327" name="Column16327"/>
    <tableColumn id="16328" name="Column16328"/>
    <tableColumn id="16329" name="Column16329"/>
    <tableColumn id="16330" name="Column16330"/>
    <tableColumn id="16331" name="Column16331"/>
    <tableColumn id="16332" name="Column16332"/>
    <tableColumn id="16333" name="Column16333"/>
    <tableColumn id="16334" name="Column16334"/>
    <tableColumn id="16335" name="Column16335"/>
    <tableColumn id="16336" name="Column16336"/>
    <tableColumn id="16337" name="Column16337"/>
    <tableColumn id="16338" name="Column16338"/>
    <tableColumn id="16339" name="Column16339"/>
    <tableColumn id="16340" name="Column16340"/>
    <tableColumn id="16341" name="Column16341"/>
    <tableColumn id="16342" name="Column16342"/>
    <tableColumn id="16343" name="Column16343"/>
    <tableColumn id="16344" name="Column16344"/>
    <tableColumn id="16345" name="Column16345"/>
    <tableColumn id="16346" name="Column16346"/>
    <tableColumn id="16347" name="Column16347"/>
    <tableColumn id="16348" name="Column16348"/>
    <tableColumn id="16349" name="Column16349"/>
    <tableColumn id="16350" name="Column16350"/>
    <tableColumn id="16351" name="Column16351"/>
    <tableColumn id="16352" name="Column16352"/>
    <tableColumn id="16353" name="Column16353"/>
    <tableColumn id="16354" name="Column16354"/>
    <tableColumn id="16355" name="Column16355"/>
    <tableColumn id="16356" name="Column16356"/>
    <tableColumn id="16357" name="Column16357"/>
    <tableColumn id="16358" name="Column16358"/>
    <tableColumn id="16359" name="Column16359"/>
    <tableColumn id="16360" name="Column16360"/>
    <tableColumn id="16361" name="Column16361"/>
    <tableColumn id="16362" name="Column16362"/>
    <tableColumn id="16363" name="Column16363"/>
    <tableColumn id="16364" name="Column16364"/>
    <tableColumn id="16365" name="Column16365"/>
    <tableColumn id="16366" name="Column16366"/>
    <tableColumn id="16367" name="Column16367"/>
    <tableColumn id="16368" name="Column16368"/>
    <tableColumn id="16369" name="Column16369"/>
    <tableColumn id="16370" name="Column16370"/>
    <tableColumn id="16371" name="Column16371"/>
    <tableColumn id="16372" name="Column16372"/>
    <tableColumn id="16373" name="Column16373"/>
    <tableColumn id="16374" name="Column16374"/>
    <tableColumn id="16375" name="Column16375"/>
    <tableColumn id="16376" name="Column16376"/>
    <tableColumn id="16377" name="Column16377"/>
    <tableColumn id="16378" name="Column16378"/>
    <tableColumn id="16379" name="Column16379"/>
    <tableColumn id="16380" name="Column16380"/>
    <tableColumn id="16381" name="Column16381"/>
    <tableColumn id="16382" name="Column16382"/>
    <tableColumn id="16383" name="Column16383"/>
    <tableColumn id="16384" name="Column16384"/>
  </tableColumns>
  <tableStyleInfo name="PACC 2024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1007"/>
  <sheetViews>
    <sheetView view="pageBreakPreview" topLeftCell="A18" zoomScaleNormal="100" zoomScaleSheetLayoutView="100" workbookViewId="0">
      <selection activeCell="C30" sqref="C30"/>
    </sheetView>
  </sheetViews>
  <sheetFormatPr baseColWidth="10" defaultColWidth="14.453125" defaultRowHeight="15" customHeight="1" x14ac:dyDescent="0.35"/>
  <cols>
    <col min="1" max="1" width="4.54296875" style="77" customWidth="1"/>
    <col min="2" max="2" width="5" customWidth="1"/>
    <col min="3" max="3" width="73.7265625" customWidth="1"/>
    <col min="4" max="4" width="20.81640625" customWidth="1"/>
    <col min="5" max="5" width="32.81640625" bestFit="1" customWidth="1"/>
    <col min="6" max="6" width="17.1796875" customWidth="1"/>
    <col min="7" max="7" width="16.1796875" customWidth="1"/>
  </cols>
  <sheetData>
    <row r="1" spans="2:27" s="77" customFormat="1" ht="15" customHeight="1" x14ac:dyDescent="0.35">
      <c r="E1" s="97"/>
      <c r="F1" s="97"/>
      <c r="G1" s="97"/>
      <c r="H1" s="97"/>
    </row>
    <row r="2" spans="2:27" ht="21" customHeight="1" x14ac:dyDescent="0.35">
      <c r="B2" s="301" t="s">
        <v>496</v>
      </c>
      <c r="C2" s="301"/>
      <c r="D2" s="301"/>
      <c r="E2" s="97"/>
      <c r="F2" s="97"/>
      <c r="G2" s="97"/>
      <c r="H2" s="97"/>
    </row>
    <row r="3" spans="2:27" ht="15" customHeight="1" x14ac:dyDescent="0.35">
      <c r="B3" s="302" t="s">
        <v>497</v>
      </c>
      <c r="C3" s="302"/>
      <c r="D3" s="302"/>
      <c r="E3" s="97"/>
      <c r="F3" s="97"/>
      <c r="G3" s="97"/>
      <c r="H3" s="97"/>
    </row>
    <row r="4" spans="2:27" ht="38.15" customHeight="1" x14ac:dyDescent="0.35">
      <c r="B4" s="78"/>
      <c r="C4" s="1"/>
      <c r="D4" s="25"/>
      <c r="E4" s="101"/>
      <c r="F4" s="101"/>
      <c r="G4" s="101"/>
      <c r="H4" s="97"/>
    </row>
    <row r="5" spans="2:27" ht="18.75" customHeight="1" x14ac:dyDescent="0.45">
      <c r="B5" s="303" t="s">
        <v>16940</v>
      </c>
      <c r="C5" s="303"/>
      <c r="D5" s="303"/>
      <c r="E5" s="101"/>
      <c r="F5" s="101"/>
      <c r="G5" s="101"/>
      <c r="H5" s="97"/>
    </row>
    <row r="6" spans="2:27" ht="18.75" customHeight="1" x14ac:dyDescent="0.45">
      <c r="B6" s="303" t="s">
        <v>0</v>
      </c>
      <c r="C6" s="303"/>
      <c r="D6" s="303"/>
      <c r="E6" s="101"/>
      <c r="F6" s="101"/>
      <c r="G6" s="101"/>
      <c r="H6" s="97"/>
    </row>
    <row r="7" spans="2:27" ht="14.5" x14ac:dyDescent="0.35">
      <c r="B7" s="34"/>
      <c r="C7" s="35"/>
      <c r="D7" s="57"/>
      <c r="E7" s="101"/>
      <c r="F7" s="101"/>
      <c r="G7" s="101"/>
      <c r="H7" s="97"/>
    </row>
    <row r="8" spans="2:27" ht="14.5" x14ac:dyDescent="0.35">
      <c r="B8" s="37" t="s">
        <v>1</v>
      </c>
      <c r="C8" s="37" t="s">
        <v>2</v>
      </c>
      <c r="D8" s="38" t="s">
        <v>16939</v>
      </c>
      <c r="E8" s="101"/>
      <c r="F8" s="101"/>
      <c r="G8" s="101"/>
      <c r="H8" s="97"/>
    </row>
    <row r="9" spans="2:27" s="222" customFormat="1" ht="14.5" x14ac:dyDescent="0.35">
      <c r="B9" s="247">
        <v>1</v>
      </c>
      <c r="C9" s="245" t="s">
        <v>17522</v>
      </c>
      <c r="D9" s="246">
        <f>+'PACC 2025'!K10</f>
        <v>50000</v>
      </c>
      <c r="E9" s="101"/>
      <c r="F9" s="101"/>
      <c r="G9" s="101"/>
      <c r="H9" s="97"/>
    </row>
    <row r="10" spans="2:27" s="30" customFormat="1" ht="14.5" x14ac:dyDescent="0.35">
      <c r="B10" s="41">
        <f>+B9+1</f>
        <v>2</v>
      </c>
      <c r="C10" s="39" t="s">
        <v>17299</v>
      </c>
      <c r="D10" s="40">
        <f>+'PACC 2025'!K12</f>
        <v>130000</v>
      </c>
      <c r="E10" s="102"/>
      <c r="F10" s="102"/>
      <c r="G10" s="102"/>
      <c r="H10" s="98"/>
    </row>
    <row r="11" spans="2:27" s="30" customFormat="1" ht="14.5" x14ac:dyDescent="0.35">
      <c r="B11" s="41">
        <f t="shared" ref="B11:B36" si="0">+B10+1</f>
        <v>3</v>
      </c>
      <c r="C11" s="39" t="s">
        <v>17432</v>
      </c>
      <c r="D11" s="40">
        <f>+'PACC 2025'!K15</f>
        <v>14500000</v>
      </c>
      <c r="E11" s="102"/>
      <c r="F11" s="102"/>
      <c r="G11" s="102"/>
      <c r="H11" s="98"/>
    </row>
    <row r="12" spans="2:27" s="30" customFormat="1" ht="14.5" x14ac:dyDescent="0.35">
      <c r="B12" s="41">
        <f t="shared" si="0"/>
        <v>4</v>
      </c>
      <c r="C12" s="39" t="s">
        <v>17506</v>
      </c>
      <c r="D12" s="40">
        <f>+'PACC 2025'!K17</f>
        <v>5600</v>
      </c>
      <c r="E12" s="102"/>
      <c r="F12" s="102"/>
      <c r="G12" s="102"/>
      <c r="H12" s="98"/>
    </row>
    <row r="13" spans="2:27" s="30" customFormat="1" ht="14.5" x14ac:dyDescent="0.35">
      <c r="B13" s="41">
        <f t="shared" si="0"/>
        <v>5</v>
      </c>
      <c r="C13" s="39" t="s">
        <v>3</v>
      </c>
      <c r="D13" s="40">
        <f>+'PACC 2025'!K24</f>
        <v>165232400</v>
      </c>
      <c r="E13" s="102"/>
      <c r="F13" s="102"/>
      <c r="G13" s="102"/>
      <c r="H13" s="98"/>
    </row>
    <row r="14" spans="2:27" s="30" customFormat="1" ht="14.5" x14ac:dyDescent="0.35">
      <c r="B14" s="41">
        <f t="shared" si="0"/>
        <v>6</v>
      </c>
      <c r="C14" s="39" t="s">
        <v>17419</v>
      </c>
      <c r="D14" s="40">
        <f>+'PACC 2025'!K26</f>
        <v>10000</v>
      </c>
      <c r="E14" s="102"/>
      <c r="F14" s="102"/>
      <c r="G14" s="102"/>
      <c r="H14" s="98"/>
    </row>
    <row r="15" spans="2:27" s="30" customFormat="1" ht="14.5" x14ac:dyDescent="0.35">
      <c r="B15" s="41">
        <f t="shared" si="0"/>
        <v>7</v>
      </c>
      <c r="C15" s="39" t="s">
        <v>17495</v>
      </c>
      <c r="D15" s="40">
        <f>+'PACC 2025'!K28</f>
        <v>37400</v>
      </c>
      <c r="E15" s="102"/>
      <c r="F15" s="102"/>
      <c r="G15" s="102"/>
      <c r="H15" s="98"/>
    </row>
    <row r="16" spans="2:27" ht="14.5" x14ac:dyDescent="0.35">
      <c r="B16" s="41">
        <f t="shared" si="0"/>
        <v>8</v>
      </c>
      <c r="C16" s="42" t="s">
        <v>4</v>
      </c>
      <c r="D16" s="43">
        <f>+'PACC 2025'!K44</f>
        <v>3874582.4</v>
      </c>
      <c r="E16" s="103"/>
      <c r="F16" s="103"/>
      <c r="G16" s="103"/>
      <c r="H16" s="99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2:27" s="222" customFormat="1" ht="14.5" x14ac:dyDescent="0.35">
      <c r="B17" s="41">
        <f t="shared" si="0"/>
        <v>9</v>
      </c>
      <c r="C17" s="42" t="s">
        <v>17501</v>
      </c>
      <c r="D17" s="43">
        <f>+'PACC 2025'!K46</f>
        <v>19600</v>
      </c>
      <c r="E17" s="103"/>
      <c r="F17" s="103"/>
      <c r="G17" s="103"/>
      <c r="H17" s="99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</row>
    <row r="18" spans="2:27" s="222" customFormat="1" ht="14.5" x14ac:dyDescent="0.35">
      <c r="B18" s="41">
        <f t="shared" si="0"/>
        <v>10</v>
      </c>
      <c r="C18" s="42" t="s">
        <v>17497</v>
      </c>
      <c r="D18" s="43">
        <f>+'PACC 2025'!K49</f>
        <v>0</v>
      </c>
      <c r="E18" s="103"/>
      <c r="F18" s="103"/>
      <c r="G18" s="103"/>
      <c r="H18" s="99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</row>
    <row r="19" spans="2:27" ht="14.5" x14ac:dyDescent="0.35">
      <c r="B19" s="41">
        <f t="shared" si="0"/>
        <v>11</v>
      </c>
      <c r="C19" s="42" t="s">
        <v>5</v>
      </c>
      <c r="D19" s="43">
        <f>+'PACC 2025'!K54</f>
        <v>42629.75</v>
      </c>
      <c r="E19" s="101"/>
      <c r="F19" s="101"/>
      <c r="G19" s="101"/>
      <c r="H19" s="97"/>
    </row>
    <row r="20" spans="2:27" ht="14.5" x14ac:dyDescent="0.35">
      <c r="B20" s="41">
        <f t="shared" si="0"/>
        <v>12</v>
      </c>
      <c r="C20" s="42" t="s">
        <v>6</v>
      </c>
      <c r="D20" s="43">
        <f>+'PACC 2025'!K60</f>
        <v>150700000</v>
      </c>
      <c r="E20" s="101"/>
      <c r="F20" s="101"/>
      <c r="G20" s="101"/>
      <c r="H20" s="97"/>
    </row>
    <row r="21" spans="2:27" ht="13.5" customHeight="1" x14ac:dyDescent="0.35">
      <c r="B21" s="41">
        <f t="shared" si="0"/>
        <v>13</v>
      </c>
      <c r="C21" s="42" t="s">
        <v>7</v>
      </c>
      <c r="D21" s="43">
        <f>+'PACC 2025'!K62</f>
        <v>940000</v>
      </c>
      <c r="E21" s="101"/>
      <c r="F21" s="101"/>
      <c r="G21" s="101"/>
      <c r="H21" s="97"/>
    </row>
    <row r="22" spans="2:27" ht="14.5" x14ac:dyDescent="0.35">
      <c r="B22" s="41">
        <f t="shared" si="0"/>
        <v>14</v>
      </c>
      <c r="C22" s="42" t="s">
        <v>8</v>
      </c>
      <c r="D22" s="43">
        <f>+'PACC 2025'!K67</f>
        <v>709400</v>
      </c>
      <c r="E22" s="101"/>
      <c r="F22" s="101"/>
      <c r="G22" s="101"/>
      <c r="H22" s="97"/>
    </row>
    <row r="23" spans="2:27" ht="14.5" x14ac:dyDescent="0.35">
      <c r="B23" s="41">
        <f t="shared" si="0"/>
        <v>15</v>
      </c>
      <c r="C23" s="42" t="s">
        <v>9</v>
      </c>
      <c r="D23" s="43">
        <f>+'PACC 2025'!K73</f>
        <v>8881957.8800000008</v>
      </c>
      <c r="E23" s="101"/>
      <c r="F23" s="101"/>
      <c r="G23" s="101"/>
      <c r="H23" s="97"/>
    </row>
    <row r="24" spans="2:27" s="81" customFormat="1" ht="14.5" x14ac:dyDescent="0.35">
      <c r="B24" s="41">
        <f t="shared" si="0"/>
        <v>16</v>
      </c>
      <c r="C24" s="42" t="s">
        <v>10</v>
      </c>
      <c r="D24" s="43">
        <f>+'PACC 2025'!K75</f>
        <v>50000</v>
      </c>
      <c r="E24" s="101"/>
      <c r="F24" s="101"/>
      <c r="G24" s="101"/>
      <c r="H24" s="97"/>
    </row>
    <row r="25" spans="2:27" ht="15.75" customHeight="1" x14ac:dyDescent="0.35">
      <c r="B25" s="41">
        <f t="shared" si="0"/>
        <v>17</v>
      </c>
      <c r="C25" s="42" t="s">
        <v>11</v>
      </c>
      <c r="D25" s="43">
        <f>+'PACC 2025'!K79</f>
        <v>133265.60000000001</v>
      </c>
      <c r="E25" s="101"/>
      <c r="F25" s="101"/>
      <c r="G25" s="101"/>
      <c r="H25" s="97"/>
    </row>
    <row r="26" spans="2:27" s="222" customFormat="1" ht="15.75" customHeight="1" x14ac:dyDescent="0.35">
      <c r="B26" s="41">
        <f t="shared" si="0"/>
        <v>18</v>
      </c>
      <c r="C26" s="42" t="s">
        <v>17487</v>
      </c>
      <c r="D26" s="43">
        <f>+'PACC 2025'!K83</f>
        <v>224360</v>
      </c>
      <c r="E26" s="101"/>
      <c r="F26" s="101"/>
      <c r="G26" s="101"/>
      <c r="H26" s="97"/>
    </row>
    <row r="27" spans="2:27" s="81" customFormat="1" ht="15.75" customHeight="1" x14ac:dyDescent="0.35">
      <c r="B27" s="41">
        <f t="shared" si="0"/>
        <v>19</v>
      </c>
      <c r="C27" s="42" t="s">
        <v>12</v>
      </c>
      <c r="D27" s="43">
        <f>+'PACC 2025'!K87</f>
        <v>1105000</v>
      </c>
      <c r="E27" s="101"/>
      <c r="F27" s="101"/>
      <c r="G27" s="101"/>
      <c r="H27" s="97"/>
    </row>
    <row r="28" spans="2:27" s="182" customFormat="1" ht="15.75" customHeight="1" x14ac:dyDescent="0.35">
      <c r="B28" s="41">
        <f t="shared" si="0"/>
        <v>20</v>
      </c>
      <c r="C28" s="39" t="s">
        <v>17255</v>
      </c>
      <c r="D28" s="43">
        <f>+'PACC 2025'!K99</f>
        <v>116835000</v>
      </c>
      <c r="E28" s="101"/>
      <c r="F28" s="101"/>
      <c r="G28" s="101"/>
      <c r="H28" s="97"/>
    </row>
    <row r="29" spans="2:27" ht="15.75" customHeight="1" x14ac:dyDescent="0.35">
      <c r="B29" s="41">
        <f t="shared" si="0"/>
        <v>21</v>
      </c>
      <c r="C29" s="42" t="s">
        <v>13</v>
      </c>
      <c r="D29" s="43">
        <f>+'PACC 2025'!K110</f>
        <v>7040220</v>
      </c>
      <c r="E29" s="101"/>
      <c r="F29" s="101"/>
      <c r="G29" s="101"/>
      <c r="H29" s="97"/>
    </row>
    <row r="30" spans="2:27" s="182" customFormat="1" ht="15.75" customHeight="1" x14ac:dyDescent="0.35">
      <c r="B30" s="41">
        <f t="shared" si="0"/>
        <v>22</v>
      </c>
      <c r="C30" s="42" t="s">
        <v>17477</v>
      </c>
      <c r="D30" s="43">
        <f>+'PACC 2025'!K114</f>
        <v>1410000</v>
      </c>
      <c r="E30" s="101"/>
      <c r="F30" s="101"/>
      <c r="G30" s="101"/>
      <c r="H30" s="97"/>
    </row>
    <row r="31" spans="2:27" ht="15.75" customHeight="1" x14ac:dyDescent="0.35">
      <c r="B31" s="41">
        <f t="shared" si="0"/>
        <v>23</v>
      </c>
      <c r="C31" s="42" t="s">
        <v>14</v>
      </c>
      <c r="D31" s="43">
        <f>+'PACC 2025'!K131</f>
        <v>37748200</v>
      </c>
      <c r="E31" s="103"/>
      <c r="F31" s="103"/>
      <c r="G31" s="103"/>
      <c r="H31" s="99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2:27" s="179" customFormat="1" ht="15.75" customHeight="1" x14ac:dyDescent="0.35">
      <c r="B32" s="41">
        <f t="shared" si="0"/>
        <v>24</v>
      </c>
      <c r="C32" s="42" t="s">
        <v>17041</v>
      </c>
      <c r="D32" s="43">
        <f>+'PACC 2025'!K137</f>
        <v>114282.98</v>
      </c>
      <c r="E32" s="103"/>
      <c r="F32" s="103"/>
      <c r="G32" s="103"/>
      <c r="H32" s="99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</row>
    <row r="33" spans="2:27" ht="14.5" x14ac:dyDescent="0.35">
      <c r="B33" s="41">
        <f t="shared" si="0"/>
        <v>25</v>
      </c>
      <c r="C33" s="42" t="s">
        <v>15</v>
      </c>
      <c r="D33" s="43">
        <f>+'PACC 2025'!K134</f>
        <v>1575000</v>
      </c>
      <c r="E33" s="101"/>
      <c r="F33" s="101"/>
      <c r="G33" s="101"/>
      <c r="H33" s="97"/>
    </row>
    <row r="34" spans="2:27" ht="15.75" customHeight="1" x14ac:dyDescent="0.35">
      <c r="B34" s="41">
        <f t="shared" si="0"/>
        <v>26</v>
      </c>
      <c r="C34" s="42" t="s">
        <v>16</v>
      </c>
      <c r="D34" s="43">
        <f>+'PACC 2025'!K257</f>
        <v>5081410.4400000004</v>
      </c>
      <c r="E34" s="101"/>
      <c r="F34" s="101"/>
      <c r="G34" s="101"/>
      <c r="H34" s="97"/>
    </row>
    <row r="35" spans="2:27" ht="15.75" customHeight="1" x14ac:dyDescent="0.35">
      <c r="B35" s="41">
        <f t="shared" si="0"/>
        <v>27</v>
      </c>
      <c r="C35" s="42" t="s">
        <v>17</v>
      </c>
      <c r="D35" s="43">
        <f>+'PACC 2025'!K260</f>
        <v>345000</v>
      </c>
      <c r="E35" s="103"/>
      <c r="F35" s="103"/>
      <c r="G35" s="103"/>
      <c r="H35" s="99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2:27" s="143" customFormat="1" ht="15.75" customHeight="1" x14ac:dyDescent="0.35">
      <c r="B36" s="41">
        <f t="shared" si="0"/>
        <v>28</v>
      </c>
      <c r="C36" s="42" t="s">
        <v>16946</v>
      </c>
      <c r="D36" s="43">
        <f>+'PACC 2025'!K265</f>
        <v>3703300</v>
      </c>
      <c r="E36" s="103"/>
      <c r="F36" s="103"/>
      <c r="G36" s="103"/>
      <c r="H36" s="99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</row>
    <row r="37" spans="2:27" s="81" customFormat="1" ht="15.75" hidden="1" customHeight="1" x14ac:dyDescent="0.35">
      <c r="B37" s="41">
        <f t="shared" ref="B37:B100" si="1">+B36+1</f>
        <v>29</v>
      </c>
      <c r="C37" s="42" t="s">
        <v>18</v>
      </c>
      <c r="D37" s="43" t="e">
        <f>+'PACC 2025'!#REF!</f>
        <v>#REF!</v>
      </c>
      <c r="E37" s="103"/>
      <c r="F37" s="103"/>
      <c r="G37" s="103"/>
      <c r="H37" s="99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</row>
    <row r="38" spans="2:27" s="81" customFormat="1" ht="15.75" hidden="1" customHeight="1" x14ac:dyDescent="0.35">
      <c r="B38" s="41">
        <f t="shared" si="1"/>
        <v>30</v>
      </c>
      <c r="C38" s="42" t="s">
        <v>500</v>
      </c>
      <c r="D38" s="43" t="e">
        <f>+'PACC 2025'!#REF!</f>
        <v>#REF!</v>
      </c>
      <c r="E38" s="103"/>
      <c r="F38" s="103"/>
      <c r="G38" s="103"/>
      <c r="H38" s="99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</row>
    <row r="39" spans="2:27" ht="18" customHeight="1" x14ac:dyDescent="0.35">
      <c r="B39" s="41">
        <f t="shared" si="1"/>
        <v>31</v>
      </c>
      <c r="C39" s="181" t="s">
        <v>19</v>
      </c>
      <c r="D39" s="43">
        <f>+'PACC 2025'!K276</f>
        <v>6492376781</v>
      </c>
      <c r="E39" s="103"/>
      <c r="F39" s="103"/>
      <c r="G39" s="103"/>
      <c r="H39" s="99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27" s="81" customFormat="1" ht="18" customHeight="1" x14ac:dyDescent="0.35">
      <c r="B40" s="41">
        <f t="shared" si="1"/>
        <v>32</v>
      </c>
      <c r="C40" s="181" t="s">
        <v>473</v>
      </c>
      <c r="D40" s="43">
        <f>+'PACC 2025'!K278</f>
        <v>125000</v>
      </c>
      <c r="E40" s="103"/>
      <c r="F40" s="103"/>
      <c r="G40" s="103"/>
      <c r="H40" s="99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</row>
    <row r="41" spans="2:27" ht="14.15" customHeight="1" x14ac:dyDescent="0.35">
      <c r="B41" s="41">
        <f t="shared" si="1"/>
        <v>33</v>
      </c>
      <c r="C41" s="42" t="s">
        <v>20</v>
      </c>
      <c r="D41" s="43">
        <f>+'PACC 2025'!K284</f>
        <v>66133</v>
      </c>
      <c r="E41" s="101"/>
      <c r="F41" s="101"/>
      <c r="G41" s="101"/>
      <c r="H41" s="97"/>
    </row>
    <row r="42" spans="2:27" s="183" customFormat="1" ht="14.15" customHeight="1" x14ac:dyDescent="0.35">
      <c r="B42" s="41">
        <f t="shared" si="1"/>
        <v>34</v>
      </c>
      <c r="C42" s="42" t="s">
        <v>17341</v>
      </c>
      <c r="D42" s="43">
        <f>+'PACC 2025'!K294</f>
        <v>265410</v>
      </c>
      <c r="E42" s="101"/>
      <c r="F42" s="101"/>
      <c r="G42" s="101"/>
      <c r="H42" s="97"/>
    </row>
    <row r="43" spans="2:27" ht="14.5" x14ac:dyDescent="0.35">
      <c r="B43" s="41">
        <f t="shared" si="1"/>
        <v>35</v>
      </c>
      <c r="C43" s="42" t="s">
        <v>21</v>
      </c>
      <c r="D43" s="43">
        <f>+'PACC 2025'!K316</f>
        <v>672600</v>
      </c>
      <c r="E43" s="103"/>
      <c r="F43" s="103"/>
      <c r="G43" s="103"/>
      <c r="H43" s="99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2:27" ht="15.75" customHeight="1" x14ac:dyDescent="0.35">
      <c r="B44" s="41">
        <f t="shared" si="1"/>
        <v>36</v>
      </c>
      <c r="C44" s="42" t="s">
        <v>22</v>
      </c>
      <c r="D44" s="43">
        <f>+'PACC 2025'!K325</f>
        <v>1730664</v>
      </c>
      <c r="E44" s="101"/>
      <c r="F44" s="101"/>
      <c r="G44" s="101"/>
      <c r="H44" s="97"/>
    </row>
    <row r="45" spans="2:27" s="222" customFormat="1" ht="15.75" customHeight="1" x14ac:dyDescent="0.35">
      <c r="B45" s="41">
        <f t="shared" si="1"/>
        <v>37</v>
      </c>
      <c r="C45" s="42" t="s">
        <v>17508</v>
      </c>
      <c r="D45" s="43">
        <f>+'PACC 2025'!K327</f>
        <v>26479.199999999997</v>
      </c>
      <c r="E45" s="101"/>
      <c r="F45" s="101"/>
      <c r="G45" s="101"/>
      <c r="H45" s="97"/>
    </row>
    <row r="46" spans="2:27" s="183" customFormat="1" ht="15.75" customHeight="1" x14ac:dyDescent="0.35">
      <c r="B46" s="41">
        <f t="shared" si="1"/>
        <v>38</v>
      </c>
      <c r="C46" s="42" t="s">
        <v>17351</v>
      </c>
      <c r="D46" s="43">
        <f>+'PACC 2025'!K330</f>
        <v>23700</v>
      </c>
      <c r="E46" s="101"/>
      <c r="F46" s="101"/>
      <c r="G46" s="101"/>
      <c r="H46" s="97"/>
    </row>
    <row r="47" spans="2:27" s="183" customFormat="1" ht="15.75" customHeight="1" x14ac:dyDescent="0.35">
      <c r="B47" s="41">
        <f t="shared" si="1"/>
        <v>39</v>
      </c>
      <c r="C47" s="42" t="s">
        <v>17354</v>
      </c>
      <c r="D47" s="43">
        <f>+'PACC 2025'!K339</f>
        <v>14084.64</v>
      </c>
      <c r="E47" s="101"/>
      <c r="F47" s="101"/>
      <c r="G47" s="101"/>
      <c r="H47" s="97"/>
    </row>
    <row r="48" spans="2:27" ht="15.75" customHeight="1" x14ac:dyDescent="0.35">
      <c r="B48" s="41">
        <f t="shared" si="1"/>
        <v>40</v>
      </c>
      <c r="C48" s="42" t="s">
        <v>23</v>
      </c>
      <c r="D48" s="43">
        <f>+'PACC 2025'!K358</f>
        <v>40556160</v>
      </c>
      <c r="E48" s="101"/>
      <c r="F48" s="101"/>
      <c r="G48" s="101"/>
      <c r="H48" s="97"/>
    </row>
    <row r="49" spans="1:27" s="48" customFormat="1" ht="15.75" hidden="1" customHeight="1" x14ac:dyDescent="0.35">
      <c r="A49" s="77"/>
      <c r="B49" s="41">
        <f t="shared" si="1"/>
        <v>41</v>
      </c>
      <c r="C49" s="51" t="s">
        <v>481</v>
      </c>
      <c r="D49" s="43">
        <f>+'PACC 2025'!K362</f>
        <v>0</v>
      </c>
      <c r="E49" s="101"/>
      <c r="F49" s="101"/>
      <c r="G49" s="101"/>
      <c r="H49" s="97"/>
    </row>
    <row r="50" spans="1:27" ht="15.75" customHeight="1" x14ac:dyDescent="0.35">
      <c r="B50" s="41">
        <f t="shared" si="1"/>
        <v>42</v>
      </c>
      <c r="C50" s="42" t="s">
        <v>24</v>
      </c>
      <c r="D50" s="43">
        <f>+'PACC 2025'!K369</f>
        <v>264800</v>
      </c>
      <c r="E50" s="101"/>
      <c r="F50" s="101"/>
      <c r="G50" s="101"/>
      <c r="H50" s="97"/>
    </row>
    <row r="51" spans="1:27" ht="15.75" customHeight="1" x14ac:dyDescent="0.35">
      <c r="B51" s="41">
        <f t="shared" si="1"/>
        <v>43</v>
      </c>
      <c r="C51" s="42" t="s">
        <v>25</v>
      </c>
      <c r="D51" s="43">
        <f>+'PACC 2025'!K397</f>
        <v>9903589.3159999996</v>
      </c>
      <c r="E51" s="101"/>
      <c r="F51" s="101"/>
      <c r="G51" s="101"/>
      <c r="H51" s="97"/>
    </row>
    <row r="52" spans="1:27" s="81" customFormat="1" ht="15.75" customHeight="1" x14ac:dyDescent="0.35">
      <c r="B52" s="41">
        <f t="shared" si="1"/>
        <v>44</v>
      </c>
      <c r="C52" s="42" t="s">
        <v>26</v>
      </c>
      <c r="D52" s="43">
        <f>+'PACC 2025'!K405</f>
        <v>70000</v>
      </c>
      <c r="E52" s="101"/>
      <c r="F52" s="101"/>
      <c r="G52" s="101"/>
      <c r="H52" s="97"/>
    </row>
    <row r="53" spans="1:27" ht="15.75" customHeight="1" x14ac:dyDescent="0.35">
      <c r="B53" s="41">
        <f t="shared" si="1"/>
        <v>45</v>
      </c>
      <c r="C53" s="42" t="s">
        <v>27</v>
      </c>
      <c r="D53" s="43">
        <f>+'PACC 2025'!K536</f>
        <v>27618471.779999994</v>
      </c>
      <c r="E53" s="101"/>
      <c r="F53" s="101"/>
      <c r="G53" s="101"/>
      <c r="H53" s="97"/>
    </row>
    <row r="54" spans="1:27" s="222" customFormat="1" ht="15.75" customHeight="1" x14ac:dyDescent="0.35">
      <c r="B54" s="41">
        <f t="shared" si="1"/>
        <v>46</v>
      </c>
      <c r="C54" s="42" t="s">
        <v>17490</v>
      </c>
      <c r="D54" s="43">
        <f>+'PACC 2025'!K539</f>
        <v>71400</v>
      </c>
      <c r="E54" s="101"/>
      <c r="F54" s="101"/>
      <c r="G54" s="101"/>
      <c r="H54" s="97"/>
    </row>
    <row r="55" spans="1:27" s="222" customFormat="1" ht="15.75" customHeight="1" x14ac:dyDescent="0.35">
      <c r="B55" s="41">
        <f t="shared" si="1"/>
        <v>47</v>
      </c>
      <c r="C55" s="42" t="s">
        <v>17492</v>
      </c>
      <c r="D55" s="43">
        <f>+'PACC 2025'!K541</f>
        <v>6200</v>
      </c>
      <c r="E55" s="101"/>
      <c r="F55" s="101"/>
      <c r="G55" s="101"/>
      <c r="H55" s="97"/>
    </row>
    <row r="56" spans="1:27" s="222" customFormat="1" ht="15.75" customHeight="1" x14ac:dyDescent="0.35">
      <c r="B56" s="41">
        <f t="shared" si="1"/>
        <v>48</v>
      </c>
      <c r="C56" s="42" t="s">
        <v>17489</v>
      </c>
      <c r="D56" s="43">
        <f>+'PACC 2025'!K543</f>
        <v>55240</v>
      </c>
      <c r="E56" s="101"/>
      <c r="F56" s="101"/>
      <c r="G56" s="101"/>
      <c r="H56" s="97"/>
    </row>
    <row r="57" spans="1:27" ht="15.75" customHeight="1" x14ac:dyDescent="0.35">
      <c r="B57" s="41">
        <f t="shared" si="1"/>
        <v>49</v>
      </c>
      <c r="C57" s="42" t="s">
        <v>28</v>
      </c>
      <c r="D57" s="43">
        <f>+'PACC 2025'!K562</f>
        <v>20160151.449999996</v>
      </c>
      <c r="E57" s="101"/>
      <c r="F57" s="101"/>
      <c r="G57" s="101"/>
      <c r="H57" s="97"/>
    </row>
    <row r="58" spans="1:27" s="110" customFormat="1" ht="15.75" customHeight="1" x14ac:dyDescent="0.35">
      <c r="B58" s="41">
        <f t="shared" si="1"/>
        <v>50</v>
      </c>
      <c r="C58" s="42" t="s">
        <v>16903</v>
      </c>
      <c r="D58" s="43">
        <f>+'PACC 2025'!K565</f>
        <v>250000</v>
      </c>
      <c r="E58" s="101"/>
      <c r="F58" s="101"/>
      <c r="G58" s="101"/>
      <c r="H58" s="97"/>
    </row>
    <row r="59" spans="1:27" s="222" customFormat="1" ht="15.75" customHeight="1" x14ac:dyDescent="0.35">
      <c r="B59" s="41">
        <f t="shared" si="1"/>
        <v>51</v>
      </c>
      <c r="C59" s="42" t="s">
        <v>17496</v>
      </c>
      <c r="D59" s="43">
        <f>+'PACC 2025'!K569</f>
        <v>6000</v>
      </c>
      <c r="E59" s="101"/>
      <c r="F59" s="101"/>
      <c r="G59" s="101"/>
      <c r="H59" s="97"/>
    </row>
    <row r="60" spans="1:27" ht="15.75" customHeight="1" x14ac:dyDescent="0.35">
      <c r="B60" s="41">
        <f t="shared" si="1"/>
        <v>52</v>
      </c>
      <c r="C60" s="42" t="s">
        <v>29</v>
      </c>
      <c r="D60" s="43">
        <f>+'PACC 2025'!K590</f>
        <v>12659500</v>
      </c>
      <c r="E60" s="101"/>
      <c r="F60" s="101"/>
      <c r="G60" s="101"/>
      <c r="H60" s="97"/>
    </row>
    <row r="61" spans="1:27" s="222" customFormat="1" ht="15.75" customHeight="1" x14ac:dyDescent="0.35">
      <c r="B61" s="41">
        <f t="shared" si="1"/>
        <v>53</v>
      </c>
      <c r="C61" s="42" t="s">
        <v>17499</v>
      </c>
      <c r="D61" s="43">
        <f>+'PACC 2025'!K592</f>
        <v>1200000</v>
      </c>
      <c r="E61" s="101"/>
      <c r="F61" s="101"/>
      <c r="G61" s="101"/>
      <c r="H61" s="97"/>
    </row>
    <row r="62" spans="1:27" ht="15.75" customHeight="1" x14ac:dyDescent="0.35">
      <c r="B62" s="41">
        <f t="shared" si="1"/>
        <v>54</v>
      </c>
      <c r="C62" s="42" t="s">
        <v>30</v>
      </c>
      <c r="D62" s="43">
        <f>+'PACC 2025'!K628</f>
        <v>70787663.720479995</v>
      </c>
      <c r="E62" s="101"/>
      <c r="F62" s="101"/>
      <c r="G62" s="101"/>
      <c r="H62" s="97"/>
    </row>
    <row r="63" spans="1:27" ht="15.75" customHeight="1" x14ac:dyDescent="0.35">
      <c r="B63" s="41">
        <f t="shared" si="1"/>
        <v>55</v>
      </c>
      <c r="C63" s="42" t="s">
        <v>31</v>
      </c>
      <c r="D63" s="43">
        <f>+'PACC 2025'!K683</f>
        <v>3273375.6399999997</v>
      </c>
      <c r="E63" s="103"/>
      <c r="F63" s="103"/>
      <c r="G63" s="103"/>
      <c r="H63" s="99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21.75" customHeight="1" x14ac:dyDescent="0.35">
      <c r="B64" s="41">
        <f t="shared" si="1"/>
        <v>56</v>
      </c>
      <c r="C64" s="181" t="s">
        <v>32</v>
      </c>
      <c r="D64" s="43">
        <f>+'PACC 2025'!K689</f>
        <v>87000</v>
      </c>
      <c r="E64" s="103"/>
      <c r="F64" s="103"/>
      <c r="G64" s="103"/>
      <c r="H64" s="99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s="222" customFormat="1" ht="21.75" customHeight="1" x14ac:dyDescent="0.35">
      <c r="B65" s="41">
        <f t="shared" si="1"/>
        <v>57</v>
      </c>
      <c r="C65" s="181" t="s">
        <v>17493</v>
      </c>
      <c r="D65" s="43">
        <f>+'PACC 2025'!K694</f>
        <v>13716000</v>
      </c>
      <c r="E65" s="103"/>
      <c r="F65" s="103"/>
      <c r="G65" s="103"/>
      <c r="H65" s="99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</row>
    <row r="66" spans="1:27" ht="15.75" customHeight="1" x14ac:dyDescent="0.35">
      <c r="B66" s="41">
        <f t="shared" si="1"/>
        <v>58</v>
      </c>
      <c r="C66" s="42" t="s">
        <v>33</v>
      </c>
      <c r="D66" s="43">
        <f>+'PACC 2025'!K723</f>
        <v>3570288.84</v>
      </c>
      <c r="E66" s="101"/>
      <c r="F66" s="101"/>
      <c r="G66" s="101"/>
      <c r="H66" s="97"/>
    </row>
    <row r="67" spans="1:27" s="81" customFormat="1" ht="15.75" customHeight="1" x14ac:dyDescent="0.35">
      <c r="B67" s="41">
        <f t="shared" si="1"/>
        <v>59</v>
      </c>
      <c r="C67" s="42" t="s">
        <v>508</v>
      </c>
      <c r="D67" s="43">
        <f>+'PACC 2025'!K726</f>
        <v>11500</v>
      </c>
      <c r="E67" s="101"/>
      <c r="F67" s="101"/>
      <c r="G67" s="101"/>
      <c r="H67" s="97"/>
    </row>
    <row r="68" spans="1:27" ht="15.75" customHeight="1" x14ac:dyDescent="0.35">
      <c r="B68" s="41">
        <f t="shared" si="1"/>
        <v>60</v>
      </c>
      <c r="C68" s="42" t="s">
        <v>34</v>
      </c>
      <c r="D68" s="43">
        <f>+'PACC 2025'!K735</f>
        <v>40000</v>
      </c>
      <c r="E68" s="103"/>
      <c r="F68" s="103"/>
      <c r="G68" s="103"/>
      <c r="H68" s="99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s="222" customFormat="1" ht="15.75" customHeight="1" x14ac:dyDescent="0.35">
      <c r="B69" s="41">
        <f t="shared" si="1"/>
        <v>61</v>
      </c>
      <c r="C69" s="42" t="s">
        <v>17498</v>
      </c>
      <c r="D69" s="43">
        <f>+'PACC 2025'!K737</f>
        <v>0</v>
      </c>
      <c r="E69" s="103"/>
      <c r="F69" s="103"/>
      <c r="G69" s="103"/>
      <c r="H69" s="99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</row>
    <row r="70" spans="1:27" s="201" customFormat="1" ht="15.75" customHeight="1" x14ac:dyDescent="0.35">
      <c r="B70" s="41">
        <f t="shared" si="1"/>
        <v>62</v>
      </c>
      <c r="C70" s="42" t="s">
        <v>17475</v>
      </c>
      <c r="D70" s="43">
        <f>+'PACC 2025'!K739</f>
        <v>11000</v>
      </c>
      <c r="E70" s="103"/>
      <c r="F70" s="103"/>
      <c r="G70" s="103"/>
      <c r="H70" s="99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</row>
    <row r="71" spans="1:27" s="222" customFormat="1" ht="15.75" customHeight="1" x14ac:dyDescent="0.35">
      <c r="B71" s="41">
        <f t="shared" si="1"/>
        <v>63</v>
      </c>
      <c r="C71" s="42" t="s">
        <v>17504</v>
      </c>
      <c r="D71" s="43">
        <f>+'PACC 2025'!K743</f>
        <v>81680</v>
      </c>
      <c r="E71" s="103"/>
      <c r="F71" s="103"/>
      <c r="G71" s="103"/>
      <c r="H71" s="99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</row>
    <row r="72" spans="1:27" s="222" customFormat="1" ht="15.75" customHeight="1" x14ac:dyDescent="0.35">
      <c r="B72" s="41">
        <f t="shared" si="1"/>
        <v>64</v>
      </c>
      <c r="C72" s="42" t="s">
        <v>17500</v>
      </c>
      <c r="D72" s="43">
        <f>+'PACC 2025'!K745</f>
        <v>6000</v>
      </c>
      <c r="E72" s="103"/>
      <c r="F72" s="103"/>
      <c r="G72" s="103"/>
      <c r="H72" s="99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</row>
    <row r="73" spans="1:27" ht="15.75" customHeight="1" x14ac:dyDescent="0.35">
      <c r="B73" s="41">
        <f t="shared" si="1"/>
        <v>65</v>
      </c>
      <c r="C73" s="42" t="s">
        <v>35</v>
      </c>
      <c r="D73" s="43">
        <f>+'PACC 2025'!K754</f>
        <v>0</v>
      </c>
      <c r="E73" s="101"/>
      <c r="F73" s="101"/>
      <c r="G73" s="101"/>
      <c r="H73" s="97"/>
    </row>
    <row r="74" spans="1:27" s="222" customFormat="1" ht="15.75" customHeight="1" x14ac:dyDescent="0.35">
      <c r="B74" s="41">
        <f t="shared" si="1"/>
        <v>66</v>
      </c>
      <c r="C74" s="42" t="s">
        <v>17503</v>
      </c>
      <c r="D74" s="43">
        <f>+'PACC 2025'!K757</f>
        <v>78000</v>
      </c>
      <c r="E74" s="101"/>
      <c r="F74" s="101"/>
      <c r="G74" s="101"/>
      <c r="H74" s="97"/>
    </row>
    <row r="75" spans="1:27" ht="15.75" customHeight="1" x14ac:dyDescent="0.35">
      <c r="B75" s="41">
        <f t="shared" si="1"/>
        <v>67</v>
      </c>
      <c r="C75" s="42" t="s">
        <v>36</v>
      </c>
      <c r="D75" s="43">
        <f>+'PACC 2025'!K761</f>
        <v>199000</v>
      </c>
      <c r="E75" s="103"/>
      <c r="F75" s="103"/>
      <c r="G75" s="103"/>
      <c r="H75" s="99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s="48" customFormat="1" ht="15.75" hidden="1" customHeight="1" x14ac:dyDescent="0.35">
      <c r="A76" s="77"/>
      <c r="B76" s="41">
        <f t="shared" si="1"/>
        <v>68</v>
      </c>
      <c r="C76" s="42" t="s">
        <v>479</v>
      </c>
      <c r="D76" s="43" t="e">
        <f>+'PACC 2025'!#REF!</f>
        <v>#REF!</v>
      </c>
      <c r="E76" s="101"/>
      <c r="F76" s="101"/>
      <c r="G76" s="101"/>
      <c r="H76" s="97"/>
    </row>
    <row r="77" spans="1:27" ht="15.75" customHeight="1" x14ac:dyDescent="0.35">
      <c r="B77" s="41">
        <f>+B76+1</f>
        <v>69</v>
      </c>
      <c r="C77" s="42" t="s">
        <v>37</v>
      </c>
      <c r="D77" s="43">
        <f>+'PACC 2025'!K796</f>
        <v>7706212.2999999998</v>
      </c>
      <c r="E77" s="101"/>
      <c r="F77" s="101"/>
      <c r="G77" s="101"/>
      <c r="H77" s="97"/>
    </row>
    <row r="78" spans="1:27" s="81" customFormat="1" ht="15.75" hidden="1" customHeight="1" x14ac:dyDescent="0.35">
      <c r="B78" s="41">
        <f t="shared" si="1"/>
        <v>70</v>
      </c>
      <c r="C78" s="42" t="s">
        <v>511</v>
      </c>
      <c r="D78" s="43">
        <f>+'PACC 2025'!K808</f>
        <v>0</v>
      </c>
      <c r="E78" s="101"/>
      <c r="F78" s="101"/>
      <c r="G78" s="101"/>
      <c r="H78" s="97"/>
    </row>
    <row r="79" spans="1:27" ht="15.75" customHeight="1" x14ac:dyDescent="0.35">
      <c r="B79" s="41">
        <f t="shared" si="1"/>
        <v>71</v>
      </c>
      <c r="C79" s="42" t="s">
        <v>38</v>
      </c>
      <c r="D79" s="43">
        <f>+'PACC 2025'!K851</f>
        <v>53936072.460000001</v>
      </c>
      <c r="E79" s="101"/>
      <c r="F79" s="101"/>
      <c r="G79" s="101"/>
      <c r="H79" s="97"/>
    </row>
    <row r="80" spans="1:27" ht="15.75" customHeight="1" x14ac:dyDescent="0.35">
      <c r="B80" s="41">
        <f t="shared" si="1"/>
        <v>72</v>
      </c>
      <c r="C80" s="42" t="s">
        <v>39</v>
      </c>
      <c r="D80" s="43">
        <f>+'PACC 2025'!K866</f>
        <v>791840</v>
      </c>
      <c r="E80" s="101"/>
      <c r="F80" s="101"/>
      <c r="G80" s="101"/>
      <c r="H80" s="97"/>
    </row>
    <row r="81" spans="2:27" s="143" customFormat="1" ht="15.75" customHeight="1" x14ac:dyDescent="0.35">
      <c r="B81" s="41">
        <f t="shared" si="1"/>
        <v>73</v>
      </c>
      <c r="C81" s="42" t="s">
        <v>17088</v>
      </c>
      <c r="D81" s="43">
        <f>+'PACC 2025'!K868</f>
        <v>760000</v>
      </c>
      <c r="E81" s="101"/>
      <c r="F81" s="101"/>
      <c r="G81" s="101"/>
      <c r="H81" s="97"/>
    </row>
    <row r="82" spans="2:27" ht="14.5" x14ac:dyDescent="0.35">
      <c r="B82" s="41">
        <f t="shared" si="1"/>
        <v>74</v>
      </c>
      <c r="C82" s="42" t="s">
        <v>40</v>
      </c>
      <c r="D82" s="43">
        <f>+'PACC 2025'!K936</f>
        <v>4274578.5</v>
      </c>
      <c r="E82" s="101"/>
      <c r="F82" s="101"/>
      <c r="G82" s="101"/>
      <c r="H82" s="97"/>
    </row>
    <row r="83" spans="2:27" ht="14.5" hidden="1" x14ac:dyDescent="0.35">
      <c r="B83" s="41">
        <f t="shared" si="1"/>
        <v>75</v>
      </c>
      <c r="C83" s="42" t="s">
        <v>41</v>
      </c>
      <c r="D83" s="43">
        <f>+'PACC 2025'!K938</f>
        <v>0</v>
      </c>
      <c r="E83" s="103"/>
      <c r="F83" s="103"/>
      <c r="G83" s="103"/>
      <c r="H83" s="99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2:27" s="81" customFormat="1" ht="14.5" hidden="1" x14ac:dyDescent="0.35">
      <c r="B84" s="41">
        <f t="shared" si="1"/>
        <v>76</v>
      </c>
      <c r="C84" s="42" t="s">
        <v>523</v>
      </c>
      <c r="D84" s="43">
        <f>+'PACC 2025'!K940</f>
        <v>0</v>
      </c>
      <c r="E84" s="103"/>
      <c r="F84" s="103"/>
      <c r="G84" s="103"/>
      <c r="H84" s="99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</row>
    <row r="85" spans="2:27" s="82" customFormat="1" ht="14.5" hidden="1" x14ac:dyDescent="0.35">
      <c r="B85" s="41">
        <f t="shared" si="1"/>
        <v>77</v>
      </c>
      <c r="C85" s="42" t="s">
        <v>525</v>
      </c>
      <c r="D85" s="43">
        <f>+'PACC 2025'!K942</f>
        <v>0</v>
      </c>
      <c r="E85" s="103"/>
      <c r="F85" s="103"/>
      <c r="G85" s="103"/>
      <c r="H85" s="99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</row>
    <row r="86" spans="2:27" s="82" customFormat="1" ht="14.5" hidden="1" x14ac:dyDescent="0.35">
      <c r="B86" s="41">
        <f t="shared" si="1"/>
        <v>78</v>
      </c>
      <c r="C86" s="42" t="s">
        <v>42</v>
      </c>
      <c r="D86" s="43">
        <f>+'PACC 2025'!K945</f>
        <v>0</v>
      </c>
      <c r="E86" s="103"/>
      <c r="F86" s="103"/>
      <c r="G86" s="103"/>
      <c r="H86" s="99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</row>
    <row r="87" spans="2:27" ht="15.75" customHeight="1" x14ac:dyDescent="0.35">
      <c r="B87" s="41">
        <f t="shared" si="1"/>
        <v>79</v>
      </c>
      <c r="C87" s="42" t="s">
        <v>43</v>
      </c>
      <c r="D87" s="43">
        <f>+'PACC 2025'!K962</f>
        <v>498818.32</v>
      </c>
      <c r="E87" s="101"/>
      <c r="F87" s="101"/>
      <c r="G87" s="101"/>
      <c r="H87" s="97"/>
    </row>
    <row r="88" spans="2:27" s="30" customFormat="1" ht="15.75" customHeight="1" x14ac:dyDescent="0.35">
      <c r="B88" s="41">
        <f t="shared" si="1"/>
        <v>80</v>
      </c>
      <c r="C88" s="39" t="s">
        <v>44</v>
      </c>
      <c r="D88" s="40">
        <f>+'PACC 2025'!K968</f>
        <v>92660000.200000003</v>
      </c>
      <c r="E88" s="104" t="e">
        <f>+D88+#REF!+D13</f>
        <v>#REF!</v>
      </c>
      <c r="F88" s="105" t="s">
        <v>478</v>
      </c>
      <c r="G88" s="105"/>
      <c r="H88" s="100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</row>
    <row r="89" spans="2:27" s="30" customFormat="1" ht="15.75" customHeight="1" x14ac:dyDescent="0.35">
      <c r="B89" s="41">
        <f t="shared" si="1"/>
        <v>81</v>
      </c>
      <c r="C89" s="39" t="s">
        <v>397</v>
      </c>
      <c r="D89" s="40">
        <f>+'PACC 2025'!K974</f>
        <v>1209389.51</v>
      </c>
      <c r="E89" s="104"/>
      <c r="F89" s="105"/>
      <c r="G89" s="105"/>
      <c r="H89" s="100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</row>
    <row r="90" spans="2:27" ht="15.75" customHeight="1" x14ac:dyDescent="0.35">
      <c r="B90" s="41">
        <f t="shared" si="1"/>
        <v>82</v>
      </c>
      <c r="C90" s="42" t="s">
        <v>45</v>
      </c>
      <c r="D90" s="43">
        <f>+'PACC 2025'!K1006</f>
        <v>1076426.5</v>
      </c>
      <c r="E90" s="101"/>
      <c r="F90" s="101"/>
      <c r="G90" s="101"/>
      <c r="H90" s="97"/>
    </row>
    <row r="91" spans="2:27" ht="14.5" x14ac:dyDescent="0.35">
      <c r="B91" s="41">
        <f t="shared" si="1"/>
        <v>83</v>
      </c>
      <c r="C91" s="44" t="s">
        <v>46</v>
      </c>
      <c r="D91" s="45">
        <f>+'PACC 2025'!K964</f>
        <v>787070.85600000003</v>
      </c>
      <c r="E91" s="103"/>
      <c r="F91" s="103"/>
      <c r="G91" s="103"/>
      <c r="H91" s="99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2:27" s="222" customFormat="1" ht="14.5" x14ac:dyDescent="0.35">
      <c r="B92" s="41">
        <f t="shared" si="1"/>
        <v>84</v>
      </c>
      <c r="C92" s="44" t="s">
        <v>17484</v>
      </c>
      <c r="D92" s="45">
        <f>+'PACC 2025'!K1010</f>
        <v>360000</v>
      </c>
      <c r="E92" s="103"/>
      <c r="F92" s="103"/>
      <c r="G92" s="103"/>
      <c r="H92" s="99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</row>
    <row r="93" spans="2:27" s="143" customFormat="1" ht="14.5" x14ac:dyDescent="0.35">
      <c r="B93" s="41">
        <f t="shared" si="1"/>
        <v>85</v>
      </c>
      <c r="C93" s="44" t="s">
        <v>17103</v>
      </c>
      <c r="D93" s="45">
        <f>+'PACC 2025'!K1013</f>
        <v>672750</v>
      </c>
      <c r="E93" s="103"/>
      <c r="F93" s="103"/>
      <c r="G93" s="103"/>
      <c r="H93" s="99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</row>
    <row r="94" spans="2:27" s="143" customFormat="1" ht="15.75" customHeight="1" x14ac:dyDescent="0.35">
      <c r="B94" s="41">
        <f t="shared" si="1"/>
        <v>86</v>
      </c>
      <c r="C94" s="44" t="s">
        <v>47</v>
      </c>
      <c r="D94" s="45">
        <f>+'PACC 2025'!K1017</f>
        <v>2539450</v>
      </c>
      <c r="E94" s="103"/>
      <c r="F94" s="103"/>
      <c r="G94" s="103"/>
      <c r="H94" s="99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</row>
    <row r="95" spans="2:27" s="222" customFormat="1" ht="15.75" customHeight="1" x14ac:dyDescent="0.35">
      <c r="B95" s="41">
        <f t="shared" si="1"/>
        <v>87</v>
      </c>
      <c r="C95" s="44" t="s">
        <v>17482</v>
      </c>
      <c r="D95" s="45">
        <f>+'PACC 2025'!K1019</f>
        <v>60000</v>
      </c>
      <c r="E95" s="103"/>
      <c r="F95" s="103"/>
      <c r="G95" s="103"/>
      <c r="H95" s="99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</row>
    <row r="96" spans="2:27" s="222" customFormat="1" ht="15.75" customHeight="1" x14ac:dyDescent="0.35">
      <c r="B96" s="41">
        <f t="shared" si="1"/>
        <v>88</v>
      </c>
      <c r="C96" s="44" t="s">
        <v>17485</v>
      </c>
      <c r="D96" s="45">
        <f>+'PACC 2025'!K1021</f>
        <v>72000</v>
      </c>
      <c r="E96" s="103"/>
      <c r="F96" s="103"/>
      <c r="G96" s="103"/>
      <c r="H96" s="99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</row>
    <row r="97" spans="1:27" s="222" customFormat="1" ht="15.75" customHeight="1" x14ac:dyDescent="0.35">
      <c r="B97" s="41">
        <f t="shared" si="1"/>
        <v>89</v>
      </c>
      <c r="C97" s="44" t="s">
        <v>17483</v>
      </c>
      <c r="D97" s="45">
        <f>+'PACC 2025'!K1023</f>
        <v>93000</v>
      </c>
      <c r="E97" s="103"/>
      <c r="F97" s="103"/>
      <c r="G97" s="103"/>
      <c r="H97" s="99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</row>
    <row r="98" spans="1:27" ht="15.75" customHeight="1" x14ac:dyDescent="0.35">
      <c r="B98" s="41">
        <f t="shared" si="1"/>
        <v>90</v>
      </c>
      <c r="C98" s="44" t="s">
        <v>48</v>
      </c>
      <c r="D98" s="45">
        <f>+'PACC 2025'!K1055</f>
        <v>1761252</v>
      </c>
      <c r="E98" s="103"/>
      <c r="F98" s="103"/>
      <c r="G98" s="103"/>
      <c r="H98" s="99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s="222" customFormat="1" ht="15.75" customHeight="1" x14ac:dyDescent="0.35">
      <c r="B99" s="41">
        <f t="shared" si="1"/>
        <v>91</v>
      </c>
      <c r="C99" s="44" t="s">
        <v>17502</v>
      </c>
      <c r="D99" s="45">
        <f>+'PACC 2025'!K1057</f>
        <v>400</v>
      </c>
      <c r="E99" s="103"/>
      <c r="F99" s="103"/>
      <c r="G99" s="103"/>
      <c r="H99" s="99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</row>
    <row r="100" spans="1:27" s="222" customFormat="1" ht="15.75" customHeight="1" x14ac:dyDescent="0.35">
      <c r="B100" s="41">
        <f t="shared" si="1"/>
        <v>92</v>
      </c>
      <c r="C100" s="44" t="s">
        <v>17505</v>
      </c>
      <c r="D100" s="45">
        <f>+'PACC 2025'!K1059</f>
        <v>36680</v>
      </c>
      <c r="E100" s="103"/>
      <c r="F100" s="103"/>
      <c r="G100" s="103"/>
      <c r="H100" s="99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</row>
    <row r="101" spans="1:27" ht="15.75" customHeight="1" x14ac:dyDescent="0.35">
      <c r="B101" s="41">
        <f t="shared" ref="B101:B105" si="2">+B100+1</f>
        <v>93</v>
      </c>
      <c r="C101" s="44" t="s">
        <v>49</v>
      </c>
      <c r="D101" s="45">
        <f>+'PACC 2025'!K1067</f>
        <v>3088400</v>
      </c>
      <c r="E101" s="103"/>
      <c r="F101" s="103"/>
      <c r="G101" s="103"/>
      <c r="H101" s="99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5">
      <c r="B102" s="41">
        <f t="shared" si="2"/>
        <v>94</v>
      </c>
      <c r="C102" s="42" t="s">
        <v>50</v>
      </c>
      <c r="D102" s="43">
        <f>+'PACC 2025'!K1075</f>
        <v>3159271.52</v>
      </c>
      <c r="E102" s="101"/>
      <c r="F102" s="101"/>
      <c r="G102" s="101"/>
      <c r="H102" s="97"/>
    </row>
    <row r="103" spans="1:27" s="222" customFormat="1" ht="15.75" customHeight="1" x14ac:dyDescent="0.35">
      <c r="B103" s="41">
        <f t="shared" si="2"/>
        <v>95</v>
      </c>
      <c r="C103" s="42" t="s">
        <v>17494</v>
      </c>
      <c r="D103" s="43">
        <f>+'PACC 2025'!K1077</f>
        <v>13800</v>
      </c>
      <c r="E103" s="101"/>
      <c r="F103" s="101"/>
      <c r="G103" s="101"/>
      <c r="H103" s="97"/>
    </row>
    <row r="104" spans="1:27" ht="14.5" x14ac:dyDescent="0.35">
      <c r="B104" s="41">
        <f t="shared" si="2"/>
        <v>96</v>
      </c>
      <c r="C104" s="44" t="s">
        <v>51</v>
      </c>
      <c r="D104" s="43">
        <f>+'PACC 2025'!K1082</f>
        <v>441000</v>
      </c>
      <c r="E104" s="101"/>
      <c r="F104" s="101"/>
      <c r="G104" s="101"/>
      <c r="H104" s="97"/>
    </row>
    <row r="105" spans="1:27" ht="15.75" customHeight="1" x14ac:dyDescent="0.35">
      <c r="B105" s="41">
        <f t="shared" si="2"/>
        <v>97</v>
      </c>
      <c r="C105" s="44" t="s">
        <v>52</v>
      </c>
      <c r="D105" s="43">
        <f>+'PACC 2025'!K1105</f>
        <v>3297708.4</v>
      </c>
      <c r="E105" s="101"/>
      <c r="F105" s="101"/>
      <c r="G105" s="101"/>
      <c r="H105" s="97"/>
    </row>
    <row r="106" spans="1:27" s="82" customFormat="1" ht="14.5" x14ac:dyDescent="0.35">
      <c r="B106" s="41">
        <f t="shared" ref="B106:B126" si="3">+B105+1</f>
        <v>98</v>
      </c>
      <c r="C106" s="44" t="s">
        <v>53</v>
      </c>
      <c r="D106" s="43">
        <f>+'PACC 2025'!K1107</f>
        <v>0</v>
      </c>
      <c r="E106" s="101"/>
      <c r="F106" s="101"/>
      <c r="G106" s="101"/>
      <c r="H106" s="97"/>
    </row>
    <row r="107" spans="1:27" ht="15.75" customHeight="1" x14ac:dyDescent="0.35">
      <c r="B107" s="41">
        <f t="shared" si="3"/>
        <v>99</v>
      </c>
      <c r="C107" s="42" t="s">
        <v>54</v>
      </c>
      <c r="D107" s="43">
        <f>'PACC 2025'!K1114</f>
        <v>32044.799999999999</v>
      </c>
      <c r="E107" s="101"/>
      <c r="F107" s="101"/>
      <c r="G107" s="101"/>
      <c r="H107" s="97"/>
    </row>
    <row r="108" spans="1:27" s="71" customFormat="1" ht="15.75" customHeight="1" x14ac:dyDescent="0.35">
      <c r="A108" s="77"/>
      <c r="B108" s="41">
        <f t="shared" si="3"/>
        <v>100</v>
      </c>
      <c r="C108" s="76" t="s">
        <v>490</v>
      </c>
      <c r="D108" s="43">
        <f>'PACC 2025'!K1117</f>
        <v>325000</v>
      </c>
      <c r="E108" s="101"/>
      <c r="F108" s="101"/>
      <c r="G108" s="101"/>
      <c r="H108" s="97"/>
    </row>
    <row r="109" spans="1:27" ht="15.75" customHeight="1" x14ac:dyDescent="0.35">
      <c r="B109" s="41">
        <f t="shared" si="3"/>
        <v>101</v>
      </c>
      <c r="C109" s="46" t="s">
        <v>55</v>
      </c>
      <c r="D109" s="43">
        <f>+'PACC 2025'!K1128</f>
        <v>33627880</v>
      </c>
      <c r="E109" s="106">
        <f>SUBTOTAL(9,D109:D126)</f>
        <v>289837433.61000001</v>
      </c>
      <c r="F109" s="106">
        <v>234140284</v>
      </c>
      <c r="G109" s="107">
        <f>+F109-E109</f>
        <v>-55697149.610000014</v>
      </c>
      <c r="H109" s="97"/>
    </row>
    <row r="110" spans="1:27" s="143" customFormat="1" ht="15.75" customHeight="1" x14ac:dyDescent="0.35">
      <c r="B110" s="41">
        <f t="shared" si="3"/>
        <v>102</v>
      </c>
      <c r="C110" s="46" t="s">
        <v>17116</v>
      </c>
      <c r="D110" s="43">
        <f>+'PACC 2025'!K1130</f>
        <v>207242</v>
      </c>
      <c r="E110" s="106"/>
      <c r="F110" s="106"/>
      <c r="G110" s="107"/>
      <c r="H110" s="97"/>
    </row>
    <row r="111" spans="1:27" s="179" customFormat="1" ht="15.75" customHeight="1" x14ac:dyDescent="0.35">
      <c r="B111" s="41">
        <f t="shared" si="3"/>
        <v>103</v>
      </c>
      <c r="C111" s="46" t="s">
        <v>17208</v>
      </c>
      <c r="D111" s="43">
        <f>+'PACC 2025'!K1132</f>
        <v>220000</v>
      </c>
      <c r="E111" s="106"/>
      <c r="F111" s="106"/>
      <c r="G111" s="107"/>
      <c r="H111" s="97"/>
    </row>
    <row r="112" spans="1:27" ht="14.5" hidden="1" x14ac:dyDescent="0.35">
      <c r="B112" s="41">
        <f t="shared" si="3"/>
        <v>104</v>
      </c>
      <c r="C112" s="42" t="s">
        <v>56</v>
      </c>
      <c r="D112" s="43">
        <f>+'PACC 2025'!K1135</f>
        <v>0</v>
      </c>
      <c r="E112" s="103"/>
      <c r="F112" s="103"/>
      <c r="G112" s="103"/>
      <c r="H112" s="99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5">
      <c r="B113" s="41">
        <f t="shared" si="3"/>
        <v>105</v>
      </c>
      <c r="C113" s="42" t="s">
        <v>57</v>
      </c>
      <c r="D113" s="43">
        <f>+'PACC 2025'!K1141</f>
        <v>44325750</v>
      </c>
      <c r="E113" s="103"/>
      <c r="F113" s="103"/>
      <c r="G113" s="103"/>
      <c r="H113" s="99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5">
      <c r="B114" s="41">
        <f t="shared" si="3"/>
        <v>106</v>
      </c>
      <c r="C114" s="42" t="s">
        <v>58</v>
      </c>
      <c r="D114" s="43">
        <f>+'PACC 2025'!K1144</f>
        <v>8000000</v>
      </c>
      <c r="E114" s="103"/>
      <c r="F114" s="103"/>
      <c r="G114" s="103"/>
      <c r="H114" s="99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4.5" x14ac:dyDescent="0.35">
      <c r="B115" s="41">
        <f t="shared" si="3"/>
        <v>107</v>
      </c>
      <c r="C115" s="42" t="s">
        <v>59</v>
      </c>
      <c r="D115" s="43">
        <f>+'PACC 2025'!K1147</f>
        <v>126678000</v>
      </c>
      <c r="E115" s="101"/>
      <c r="F115" s="101"/>
      <c r="G115" s="101"/>
      <c r="H115" s="97"/>
    </row>
    <row r="116" spans="1:27" ht="14.5" x14ac:dyDescent="0.35">
      <c r="B116" s="41">
        <f t="shared" si="3"/>
        <v>108</v>
      </c>
      <c r="C116" s="42" t="s">
        <v>60</v>
      </c>
      <c r="D116" s="43">
        <f>+'PACC 2025'!K1150</f>
        <v>1015447.23</v>
      </c>
      <c r="E116" s="101"/>
      <c r="F116" s="101"/>
      <c r="G116" s="101"/>
      <c r="H116" s="97"/>
    </row>
    <row r="117" spans="1:27" s="143" customFormat="1" ht="14.5" x14ac:dyDescent="0.35">
      <c r="B117" s="41">
        <f t="shared" si="3"/>
        <v>109</v>
      </c>
      <c r="C117" s="42" t="s">
        <v>17180</v>
      </c>
      <c r="D117" s="43">
        <f>+'PACC 2025'!K1213</f>
        <v>24817006.879999992</v>
      </c>
      <c r="E117" s="101"/>
      <c r="F117" s="101"/>
      <c r="G117" s="101"/>
      <c r="H117" s="97"/>
    </row>
    <row r="118" spans="1:27" s="48" customFormat="1" ht="15.75" customHeight="1" x14ac:dyDescent="0.35">
      <c r="A118" s="77"/>
      <c r="B118" s="41">
        <f t="shared" si="3"/>
        <v>110</v>
      </c>
      <c r="C118" s="42" t="s">
        <v>17572</v>
      </c>
      <c r="D118" s="43">
        <f>+'PACC 2025'!K1216</f>
        <v>450000</v>
      </c>
      <c r="E118" s="101"/>
      <c r="F118" s="101"/>
      <c r="G118" s="101"/>
      <c r="H118" s="97"/>
    </row>
    <row r="119" spans="1:27" s="143" customFormat="1" ht="15.75" customHeight="1" x14ac:dyDescent="0.35">
      <c r="B119" s="41">
        <f t="shared" si="3"/>
        <v>111</v>
      </c>
      <c r="C119" s="42" t="s">
        <v>17183</v>
      </c>
      <c r="D119" s="43">
        <f>+'PACC 2025'!K1218</f>
        <v>1500000</v>
      </c>
      <c r="E119" s="101"/>
      <c r="F119" s="101"/>
      <c r="G119" s="101"/>
      <c r="H119" s="97"/>
    </row>
    <row r="120" spans="1:27" ht="14.5" hidden="1" x14ac:dyDescent="0.35">
      <c r="B120" s="41">
        <f t="shared" si="3"/>
        <v>112</v>
      </c>
      <c r="C120" s="42" t="s">
        <v>61</v>
      </c>
      <c r="D120" s="43">
        <f>+'PACC 2025'!K1220</f>
        <v>0</v>
      </c>
      <c r="E120" s="103"/>
      <c r="F120" s="103"/>
      <c r="G120" s="103"/>
      <c r="H120" s="99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s="72" customFormat="1" ht="15.75" hidden="1" customHeight="1" x14ac:dyDescent="0.35">
      <c r="A121" s="77"/>
      <c r="B121" s="41">
        <f t="shared" si="3"/>
        <v>113</v>
      </c>
      <c r="C121" s="42" t="s">
        <v>491</v>
      </c>
      <c r="D121" s="43">
        <f>+'PACC 2025'!K1227</f>
        <v>0</v>
      </c>
      <c r="E121" s="103"/>
      <c r="F121" s="103"/>
      <c r="G121" s="103"/>
      <c r="H121" s="99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</row>
    <row r="122" spans="1:27" s="114" customFormat="1" ht="15.75" hidden="1" customHeight="1" x14ac:dyDescent="0.35">
      <c r="B122" s="41">
        <f t="shared" si="3"/>
        <v>114</v>
      </c>
      <c r="C122" s="42" t="s">
        <v>16922</v>
      </c>
      <c r="D122" s="43">
        <f>+'PACC 2025'!K1241</f>
        <v>0</v>
      </c>
      <c r="E122" s="103"/>
      <c r="F122" s="103"/>
      <c r="G122" s="103"/>
      <c r="H122" s="99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</row>
    <row r="123" spans="1:27" ht="15.75" customHeight="1" x14ac:dyDescent="0.35">
      <c r="B123" s="41">
        <f t="shared" si="3"/>
        <v>115</v>
      </c>
      <c r="C123" s="42" t="s">
        <v>62</v>
      </c>
      <c r="D123" s="43">
        <f>+'PACC 2025'!K1234</f>
        <v>32356000</v>
      </c>
      <c r="E123" s="101"/>
      <c r="F123" s="101"/>
      <c r="G123" s="101"/>
      <c r="H123" s="97"/>
    </row>
    <row r="124" spans="1:27" ht="14.25" customHeight="1" x14ac:dyDescent="0.35">
      <c r="B124" s="41">
        <f t="shared" si="3"/>
        <v>116</v>
      </c>
      <c r="C124" s="42" t="s">
        <v>63</v>
      </c>
      <c r="D124" s="43">
        <f>+'PACC 2025'!K1237</f>
        <v>6000000</v>
      </c>
      <c r="E124" s="101"/>
      <c r="F124" s="101"/>
      <c r="G124" s="101"/>
      <c r="H124" s="97"/>
    </row>
    <row r="125" spans="1:27" ht="14.5" x14ac:dyDescent="0.35">
      <c r="B125" s="41">
        <f t="shared" si="3"/>
        <v>117</v>
      </c>
      <c r="C125" s="42" t="s">
        <v>64</v>
      </c>
      <c r="D125" s="43">
        <f>+'PACC 2025'!K1273</f>
        <v>7311600</v>
      </c>
      <c r="E125" s="101"/>
      <c r="F125" s="101"/>
      <c r="G125" s="101"/>
      <c r="H125" s="97"/>
    </row>
    <row r="126" spans="1:27" ht="15.75" customHeight="1" x14ac:dyDescent="0.35">
      <c r="B126" s="41">
        <f t="shared" si="3"/>
        <v>118</v>
      </c>
      <c r="C126" s="42" t="s">
        <v>65</v>
      </c>
      <c r="D126" s="43">
        <f>+'PACC 2025'!K1291</f>
        <v>3328507.5</v>
      </c>
      <c r="E126" s="103"/>
      <c r="F126" s="103"/>
      <c r="G126" s="103"/>
      <c r="H126" s="99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9" customHeight="1" x14ac:dyDescent="0.35">
      <c r="B127" s="47"/>
      <c r="C127" s="32" t="s">
        <v>66</v>
      </c>
      <c r="D127" s="33">
        <f>SUBTOTAL(9,D9:D126)</f>
        <v>7689973080.6124802</v>
      </c>
      <c r="E127" s="49"/>
      <c r="F127" s="109">
        <f>+D127-D39</f>
        <v>1197596299.6124802</v>
      </c>
      <c r="G127" s="101"/>
      <c r="H127" s="97"/>
    </row>
    <row r="128" spans="1:27" ht="11.15" customHeight="1" x14ac:dyDescent="0.35">
      <c r="B128" s="34"/>
      <c r="C128" s="34"/>
      <c r="D128" s="36"/>
      <c r="E128" s="113"/>
      <c r="F128" s="101"/>
      <c r="G128" s="101"/>
      <c r="H128" s="97"/>
    </row>
    <row r="129" spans="2:8" s="116" customFormat="1" ht="22" customHeight="1" x14ac:dyDescent="0.35">
      <c r="C129" s="117"/>
      <c r="E129" s="118"/>
      <c r="F129" s="119"/>
      <c r="G129" s="119"/>
      <c r="H129" s="120"/>
    </row>
    <row r="130" spans="2:8" ht="46" customHeight="1" x14ac:dyDescent="0.35">
      <c r="B130" s="298" t="s">
        <v>477</v>
      </c>
      <c r="C130" s="299"/>
      <c r="D130" s="299"/>
      <c r="E130" s="101"/>
      <c r="F130" s="101"/>
      <c r="G130" s="101"/>
      <c r="H130" s="97"/>
    </row>
    <row r="131" spans="2:8" ht="18.649999999999999" customHeight="1" x14ac:dyDescent="0.35">
      <c r="B131" s="300" t="s">
        <v>475</v>
      </c>
      <c r="C131" s="300"/>
      <c r="D131" s="300"/>
      <c r="E131" s="101"/>
      <c r="F131" s="101"/>
      <c r="G131" s="101"/>
      <c r="H131" s="97"/>
    </row>
    <row r="132" spans="2:8" ht="11.15" customHeight="1" x14ac:dyDescent="0.35">
      <c r="B132" s="299" t="s">
        <v>476</v>
      </c>
      <c r="C132" s="299"/>
      <c r="D132" s="299"/>
      <c r="E132" s="101"/>
      <c r="F132" s="101"/>
      <c r="G132" s="101"/>
      <c r="H132" s="97"/>
    </row>
    <row r="133" spans="2:8" ht="11.5" customHeight="1" x14ac:dyDescent="0.35">
      <c r="E133" s="97"/>
      <c r="F133" s="97"/>
      <c r="G133" s="97"/>
      <c r="H133" s="97"/>
    </row>
    <row r="134" spans="2:8" ht="15.75" customHeight="1" x14ac:dyDescent="0.35">
      <c r="D134" s="115">
        <v>639949574.32000005</v>
      </c>
      <c r="E134" s="50">
        <f>+D134-F127</f>
        <v>-557646725.29248011</v>
      </c>
    </row>
    <row r="135" spans="2:8" ht="15.75" customHeight="1" x14ac:dyDescent="0.35">
      <c r="D135" s="121">
        <v>532070000</v>
      </c>
    </row>
    <row r="136" spans="2:8" ht="15.75" customHeight="1" x14ac:dyDescent="0.35">
      <c r="D136" s="50">
        <f>+D135+D134</f>
        <v>1172019574.3200002</v>
      </c>
    </row>
    <row r="137" spans="2:8" ht="15.75" customHeight="1" x14ac:dyDescent="0.35"/>
    <row r="138" spans="2:8" ht="15.75" customHeight="1" x14ac:dyDescent="0.35"/>
    <row r="139" spans="2:8" ht="15.75" customHeight="1" x14ac:dyDescent="0.35"/>
    <row r="140" spans="2:8" ht="15.75" customHeight="1" x14ac:dyDescent="0.35"/>
    <row r="141" spans="2:8" ht="15.75" customHeight="1" x14ac:dyDescent="0.35"/>
    <row r="142" spans="2:8" ht="15.75" customHeight="1" x14ac:dyDescent="0.35"/>
    <row r="143" spans="2:8" ht="15.75" customHeight="1" x14ac:dyDescent="0.35"/>
    <row r="144" spans="2:8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</sheetData>
  <autoFilter ref="B8:E127">
    <filterColumn colId="2">
      <filters>
        <filter val="1,050,000.00"/>
        <filter val="1,100,000.00"/>
        <filter val="1,177,280.00"/>
        <filter val="1,221,222.00"/>
        <filter val="1,304,950.00"/>
        <filter val="1,327,600.00"/>
        <filter val="1,341,782.00"/>
        <filter val="1,400,000.00"/>
        <filter val="1,500,000.00"/>
        <filter val="1,575,000.00"/>
        <filter val="1,585,191.00"/>
        <filter val="1,912,741.49"/>
        <filter val="10,300,000.00"/>
        <filter val="100,000.00"/>
        <filter val="105,030,134.62"/>
        <filter val="109,000.00"/>
        <filter val="117,592.00"/>
        <filter val="12,332,000.00"/>
        <filter val="120,000.00"/>
        <filter val="125,000.00"/>
        <filter val="140,934.20"/>
        <filter val="15,300,000.00"/>
        <filter val="16,000.00"/>
        <filter val="16,716,550.00"/>
        <filter val="177,000.00"/>
        <filter val="19,090.00"/>
        <filter val="19,681,661.00"/>
        <filter val="2,020,000.00"/>
        <filter val="2,093,961.00"/>
        <filter val="2,521,400.60"/>
        <filter val="2,580,000.00"/>
        <filter val="2,720,000.00"/>
        <filter val="204,057.50"/>
        <filter val="254,000.00"/>
        <filter val="270.00"/>
        <filter val="291,195.00"/>
        <filter val="3,000,000.00"/>
        <filter val="3,369,074.42"/>
        <filter val="3,550,400.00"/>
        <filter val="3,747,268.88"/>
        <filter val="3,855,000.00"/>
        <filter val="3,890,955.65"/>
        <filter val="3,936,800.00"/>
        <filter val="345,602,821.00"/>
        <filter val="39,344,500.00"/>
        <filter val="39,441,557.46"/>
        <filter val="4,000,000.00"/>
        <filter val="4,035,334.94"/>
        <filter val="4,081,338.00"/>
        <filter val="4,967,120.00"/>
        <filter val="40,649,570.64"/>
        <filter val="417,510.11"/>
        <filter val="436,150.00"/>
        <filter val="47,727.90"/>
        <filter val="480,000.00"/>
        <filter val="498,276.99"/>
        <filter val="5,000,000.00"/>
        <filter val="5,037,480.00"/>
        <filter val="529,068.00"/>
        <filter val="544,400.00"/>
        <filter val="56,095,600.00"/>
        <filter val="575,000.00"/>
        <filter val="60,000.00"/>
        <filter val="710,479.50"/>
        <filter val="797,941,126.94"/>
        <filter val="8,680,993.04"/>
        <filter val="859,500.00"/>
        <filter val="91,588.00"/>
        <filter val="940,000.00"/>
      </filters>
    </filterColumn>
  </autoFilter>
  <mergeCells count="7">
    <mergeCell ref="B130:D130"/>
    <mergeCell ref="B131:D131"/>
    <mergeCell ref="B132:D132"/>
    <mergeCell ref="B2:D2"/>
    <mergeCell ref="B3:D3"/>
    <mergeCell ref="B5:D5"/>
    <mergeCell ref="B6:D6"/>
  </mergeCells>
  <pageMargins left="0.90551181102362199" right="0.70866141732283505" top="1.3543307090000001" bottom="0.55118110236220497" header="0" footer="0"/>
  <pageSetup scale="84" orientation="portrait" r:id="rId1"/>
  <headerFooter>
    <oddFooter>&amp;R&amp;P/&amp;N</oddFooter>
  </headerFooter>
  <rowBreaks count="1" manualBreakCount="1">
    <brk id="67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XEX1318"/>
  <sheetViews>
    <sheetView tabSelected="1" view="pageBreakPreview" topLeftCell="B1209" zoomScale="90" zoomScaleNormal="80" zoomScaleSheetLayoutView="90" workbookViewId="0">
      <selection activeCell="D1224" sqref="D1224"/>
    </sheetView>
  </sheetViews>
  <sheetFormatPr baseColWidth="10" defaultColWidth="14.453125" defaultRowHeight="15" customHeight="1" x14ac:dyDescent="0.35"/>
  <cols>
    <col min="1" max="1" width="57" customWidth="1"/>
    <col min="2" max="2" width="66" customWidth="1"/>
    <col min="3" max="3" width="13" customWidth="1"/>
    <col min="4" max="4" width="11.54296875" customWidth="1"/>
    <col min="5" max="5" width="13.1796875" customWidth="1"/>
    <col min="6" max="6" width="12.453125" customWidth="1"/>
    <col min="7" max="7" width="11.81640625" customWidth="1"/>
    <col min="8" max="8" width="11.1796875" bestFit="1" customWidth="1"/>
    <col min="9" max="9" width="23" customWidth="1"/>
    <col min="10" max="10" width="24" customWidth="1"/>
    <col min="11" max="11" width="25.54296875" customWidth="1"/>
    <col min="12" max="12" width="34.26953125" hidden="1" customWidth="1"/>
    <col min="13" max="13" width="30.1796875" hidden="1" customWidth="1"/>
    <col min="14" max="14" width="19.1796875" hidden="1" customWidth="1"/>
    <col min="15" max="15" width="34.7265625" style="141" customWidth="1"/>
    <col min="16" max="16" width="15.1796875" bestFit="1" customWidth="1"/>
  </cols>
  <sheetData>
    <row r="1" spans="1:16378" ht="9.75" customHeight="1" x14ac:dyDescent="0.35">
      <c r="A1" s="3"/>
      <c r="B1" s="3"/>
      <c r="C1" s="4"/>
      <c r="D1" s="5"/>
      <c r="E1" s="5"/>
      <c r="F1" s="5"/>
      <c r="G1" s="5"/>
      <c r="H1" s="4"/>
      <c r="I1" s="3"/>
      <c r="J1" s="3"/>
      <c r="K1" s="3"/>
      <c r="L1" s="3"/>
      <c r="M1" s="3"/>
      <c r="N1" s="4"/>
      <c r="O1" s="145"/>
    </row>
    <row r="2" spans="1:16378" ht="17.25" customHeight="1" x14ac:dyDescent="0.35">
      <c r="A2" s="6"/>
      <c r="B2" s="3"/>
      <c r="C2" s="4"/>
      <c r="D2" s="5"/>
      <c r="E2" s="5"/>
      <c r="F2" s="5"/>
      <c r="G2" s="5"/>
      <c r="H2" s="4"/>
      <c r="I2" s="3"/>
      <c r="J2" s="7"/>
      <c r="K2" s="3"/>
      <c r="L2" s="3"/>
      <c r="M2" s="6" t="s">
        <v>67</v>
      </c>
      <c r="N2" s="8"/>
      <c r="O2" s="145"/>
    </row>
    <row r="3" spans="1:16378" ht="20.25" customHeight="1" x14ac:dyDescent="0.35">
      <c r="A3" s="306" t="s">
        <v>68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145"/>
    </row>
    <row r="4" spans="1:16378" ht="15" customHeight="1" x14ac:dyDescent="0.35">
      <c r="A4" s="9" t="s">
        <v>16958</v>
      </c>
      <c r="B4" s="10"/>
      <c r="C4" s="4"/>
      <c r="D4" s="5"/>
      <c r="E4" s="5"/>
      <c r="F4" s="5"/>
      <c r="G4" s="5"/>
      <c r="H4" s="4"/>
      <c r="I4" s="3"/>
      <c r="J4" s="3"/>
      <c r="K4" s="3"/>
      <c r="L4" s="3"/>
      <c r="M4" s="3"/>
      <c r="N4" s="4"/>
      <c r="O4" s="145"/>
    </row>
    <row r="5" spans="1:16378" ht="21" customHeight="1" x14ac:dyDescent="0.35">
      <c r="A5" s="24"/>
      <c r="B5" s="3"/>
      <c r="C5" s="4"/>
      <c r="D5" s="5"/>
      <c r="E5" s="5"/>
      <c r="F5" s="5"/>
      <c r="G5" s="5"/>
      <c r="H5" s="4"/>
      <c r="I5" s="3"/>
      <c r="J5" s="3"/>
      <c r="K5" s="3"/>
      <c r="L5" s="3"/>
      <c r="M5" s="3"/>
      <c r="N5" s="4"/>
      <c r="O5" s="145"/>
    </row>
    <row r="6" spans="1:16378" ht="39" customHeight="1" x14ac:dyDescent="0.35">
      <c r="A6" s="3"/>
      <c r="B6" s="3"/>
      <c r="C6" s="3"/>
      <c r="D6" s="308" t="s">
        <v>69</v>
      </c>
      <c r="E6" s="309"/>
      <c r="F6" s="309"/>
      <c r="G6" s="310"/>
      <c r="H6" s="3"/>
      <c r="I6" s="3"/>
      <c r="J6" s="3"/>
      <c r="K6" s="3"/>
      <c r="L6" s="3"/>
      <c r="M6" s="3"/>
      <c r="N6" s="3"/>
      <c r="O6" s="145"/>
    </row>
    <row r="7" spans="1:16378" ht="63.75" customHeight="1" x14ac:dyDescent="0.35">
      <c r="A7" s="11" t="s">
        <v>70</v>
      </c>
      <c r="B7" s="11" t="s">
        <v>71</v>
      </c>
      <c r="C7" s="11" t="s">
        <v>72</v>
      </c>
      <c r="D7" s="11" t="s">
        <v>73</v>
      </c>
      <c r="E7" s="11" t="s">
        <v>74</v>
      </c>
      <c r="F7" s="11" t="s">
        <v>75</v>
      </c>
      <c r="G7" s="11" t="s">
        <v>76</v>
      </c>
      <c r="H7" s="11" t="s">
        <v>77</v>
      </c>
      <c r="I7" s="11" t="s">
        <v>78</v>
      </c>
      <c r="J7" s="11" t="s">
        <v>79</v>
      </c>
      <c r="K7" s="11" t="s">
        <v>80</v>
      </c>
      <c r="L7" s="11" t="s">
        <v>81</v>
      </c>
      <c r="M7" s="11" t="s">
        <v>82</v>
      </c>
      <c r="N7" s="11" t="s">
        <v>83</v>
      </c>
      <c r="O7" s="146" t="s">
        <v>84</v>
      </c>
      <c r="P7" t="s">
        <v>526</v>
      </c>
      <c r="Q7" t="s">
        <v>527</v>
      </c>
      <c r="R7" t="s">
        <v>528</v>
      </c>
      <c r="S7" t="s">
        <v>529</v>
      </c>
      <c r="T7" t="s">
        <v>530</v>
      </c>
      <c r="U7" t="s">
        <v>531</v>
      </c>
      <c r="V7" t="s">
        <v>532</v>
      </c>
      <c r="W7" t="s">
        <v>533</v>
      </c>
      <c r="X7" t="s">
        <v>534</v>
      </c>
      <c r="Y7" t="s">
        <v>535</v>
      </c>
      <c r="Z7" t="s">
        <v>536</v>
      </c>
      <c r="AA7" t="s">
        <v>537</v>
      </c>
      <c r="AB7" t="s">
        <v>538</v>
      </c>
      <c r="AC7" t="s">
        <v>539</v>
      </c>
      <c r="AD7" t="s">
        <v>540</v>
      </c>
      <c r="AE7" t="s">
        <v>541</v>
      </c>
      <c r="AF7" t="s">
        <v>542</v>
      </c>
      <c r="AG7" t="s">
        <v>543</v>
      </c>
      <c r="AH7" t="s">
        <v>544</v>
      </c>
      <c r="AI7" t="s">
        <v>545</v>
      </c>
      <c r="AJ7" t="s">
        <v>546</v>
      </c>
      <c r="AK7" t="s">
        <v>547</v>
      </c>
      <c r="AL7" t="s">
        <v>548</v>
      </c>
      <c r="AM7" t="s">
        <v>549</v>
      </c>
      <c r="AN7" t="s">
        <v>550</v>
      </c>
      <c r="AO7" t="s">
        <v>551</v>
      </c>
      <c r="AP7" t="s">
        <v>552</v>
      </c>
      <c r="AQ7" t="s">
        <v>553</v>
      </c>
      <c r="AR7" t="s">
        <v>554</v>
      </c>
      <c r="AS7" t="s">
        <v>555</v>
      </c>
      <c r="AT7" t="s">
        <v>556</v>
      </c>
      <c r="AU7" t="s">
        <v>557</v>
      </c>
      <c r="AV7" t="s">
        <v>558</v>
      </c>
      <c r="AW7" t="s">
        <v>559</v>
      </c>
      <c r="AX7" t="s">
        <v>560</v>
      </c>
      <c r="AY7" t="s">
        <v>561</v>
      </c>
      <c r="AZ7" t="s">
        <v>562</v>
      </c>
      <c r="BA7" t="s">
        <v>563</v>
      </c>
      <c r="BB7" t="s">
        <v>564</v>
      </c>
      <c r="BC7" t="s">
        <v>565</v>
      </c>
      <c r="BD7" t="s">
        <v>566</v>
      </c>
      <c r="BE7" t="s">
        <v>567</v>
      </c>
      <c r="BF7" t="s">
        <v>568</v>
      </c>
      <c r="BG7" t="s">
        <v>569</v>
      </c>
      <c r="BH7" t="s">
        <v>570</v>
      </c>
      <c r="BI7" t="s">
        <v>571</v>
      </c>
      <c r="BJ7" t="s">
        <v>572</v>
      </c>
      <c r="BK7" t="s">
        <v>573</v>
      </c>
      <c r="BL7" t="s">
        <v>574</v>
      </c>
      <c r="BM7" t="s">
        <v>575</v>
      </c>
      <c r="BN7" t="s">
        <v>576</v>
      </c>
      <c r="BO7" t="s">
        <v>577</v>
      </c>
      <c r="BP7" t="s">
        <v>578</v>
      </c>
      <c r="BQ7" t="s">
        <v>579</v>
      </c>
      <c r="BR7" t="s">
        <v>580</v>
      </c>
      <c r="BS7" t="s">
        <v>581</v>
      </c>
      <c r="BT7" t="s">
        <v>582</v>
      </c>
      <c r="BU7" t="s">
        <v>583</v>
      </c>
      <c r="BV7" t="s">
        <v>584</v>
      </c>
      <c r="BW7" t="s">
        <v>585</v>
      </c>
      <c r="BX7" t="s">
        <v>586</v>
      </c>
      <c r="BY7" t="s">
        <v>587</v>
      </c>
      <c r="BZ7" t="s">
        <v>588</v>
      </c>
      <c r="CA7" t="s">
        <v>589</v>
      </c>
      <c r="CB7" t="s">
        <v>590</v>
      </c>
      <c r="CC7" t="s">
        <v>591</v>
      </c>
      <c r="CD7" t="s">
        <v>592</v>
      </c>
      <c r="CE7" t="s">
        <v>593</v>
      </c>
      <c r="CF7" t="s">
        <v>594</v>
      </c>
      <c r="CG7" t="s">
        <v>595</v>
      </c>
      <c r="CH7" t="s">
        <v>596</v>
      </c>
      <c r="CI7" t="s">
        <v>597</v>
      </c>
      <c r="CJ7" t="s">
        <v>598</v>
      </c>
      <c r="CK7" t="s">
        <v>599</v>
      </c>
      <c r="CL7" t="s">
        <v>600</v>
      </c>
      <c r="CM7" t="s">
        <v>601</v>
      </c>
      <c r="CN7" t="s">
        <v>602</v>
      </c>
      <c r="CO7" t="s">
        <v>603</v>
      </c>
      <c r="CP7" t="s">
        <v>604</v>
      </c>
      <c r="CQ7" t="s">
        <v>605</v>
      </c>
      <c r="CR7" t="s">
        <v>606</v>
      </c>
      <c r="CS7" t="s">
        <v>607</v>
      </c>
      <c r="CT7" t="s">
        <v>608</v>
      </c>
      <c r="CU7" t="s">
        <v>609</v>
      </c>
      <c r="CV7" t="s">
        <v>610</v>
      </c>
      <c r="CW7" t="s">
        <v>611</v>
      </c>
      <c r="CX7" t="s">
        <v>612</v>
      </c>
      <c r="CY7" t="s">
        <v>613</v>
      </c>
      <c r="CZ7" t="s">
        <v>614</v>
      </c>
      <c r="DA7" t="s">
        <v>615</v>
      </c>
      <c r="DB7" t="s">
        <v>616</v>
      </c>
      <c r="DC7" t="s">
        <v>617</v>
      </c>
      <c r="DD7" t="s">
        <v>618</v>
      </c>
      <c r="DE7" t="s">
        <v>619</v>
      </c>
      <c r="DF7" t="s">
        <v>620</v>
      </c>
      <c r="DG7" t="s">
        <v>621</v>
      </c>
      <c r="DH7" t="s">
        <v>622</v>
      </c>
      <c r="DI7" t="s">
        <v>623</v>
      </c>
      <c r="DJ7" t="s">
        <v>624</v>
      </c>
      <c r="DK7" t="s">
        <v>625</v>
      </c>
      <c r="DL7" t="s">
        <v>626</v>
      </c>
      <c r="DM7" t="s">
        <v>627</v>
      </c>
      <c r="DN7" t="s">
        <v>628</v>
      </c>
      <c r="DO7" t="s">
        <v>629</v>
      </c>
      <c r="DP7" t="s">
        <v>630</v>
      </c>
      <c r="DQ7" t="s">
        <v>631</v>
      </c>
      <c r="DR7" t="s">
        <v>632</v>
      </c>
      <c r="DS7" t="s">
        <v>633</v>
      </c>
      <c r="DT7" t="s">
        <v>634</v>
      </c>
      <c r="DU7" t="s">
        <v>635</v>
      </c>
      <c r="DV7" t="s">
        <v>636</v>
      </c>
      <c r="DW7" t="s">
        <v>637</v>
      </c>
      <c r="DX7" t="s">
        <v>638</v>
      </c>
      <c r="DY7" t="s">
        <v>639</v>
      </c>
      <c r="DZ7" t="s">
        <v>640</v>
      </c>
      <c r="EA7" t="s">
        <v>641</v>
      </c>
      <c r="EB7" t="s">
        <v>642</v>
      </c>
      <c r="EC7" t="s">
        <v>643</v>
      </c>
      <c r="ED7" t="s">
        <v>644</v>
      </c>
      <c r="EE7" t="s">
        <v>645</v>
      </c>
      <c r="EF7" t="s">
        <v>646</v>
      </c>
      <c r="EG7" t="s">
        <v>647</v>
      </c>
      <c r="EH7" t="s">
        <v>648</v>
      </c>
      <c r="EI7" t="s">
        <v>649</v>
      </c>
      <c r="EJ7" t="s">
        <v>650</v>
      </c>
      <c r="EK7" t="s">
        <v>651</v>
      </c>
      <c r="EL7" t="s">
        <v>652</v>
      </c>
      <c r="EM7" t="s">
        <v>653</v>
      </c>
      <c r="EN7" t="s">
        <v>654</v>
      </c>
      <c r="EO7" t="s">
        <v>655</v>
      </c>
      <c r="EP7" t="s">
        <v>656</v>
      </c>
      <c r="EQ7" t="s">
        <v>657</v>
      </c>
      <c r="ER7" t="s">
        <v>658</v>
      </c>
      <c r="ES7" t="s">
        <v>659</v>
      </c>
      <c r="ET7" t="s">
        <v>660</v>
      </c>
      <c r="EU7" t="s">
        <v>661</v>
      </c>
      <c r="EV7" t="s">
        <v>662</v>
      </c>
      <c r="EW7" t="s">
        <v>663</v>
      </c>
      <c r="EX7" t="s">
        <v>664</v>
      </c>
      <c r="EY7" t="s">
        <v>665</v>
      </c>
      <c r="EZ7" t="s">
        <v>666</v>
      </c>
      <c r="FA7" t="s">
        <v>667</v>
      </c>
      <c r="FB7" t="s">
        <v>668</v>
      </c>
      <c r="FC7" t="s">
        <v>669</v>
      </c>
      <c r="FD7" t="s">
        <v>670</v>
      </c>
      <c r="FE7" t="s">
        <v>671</v>
      </c>
      <c r="FF7" t="s">
        <v>672</v>
      </c>
      <c r="FG7" t="s">
        <v>673</v>
      </c>
      <c r="FH7" t="s">
        <v>674</v>
      </c>
      <c r="FI7" t="s">
        <v>675</v>
      </c>
      <c r="FJ7" t="s">
        <v>676</v>
      </c>
      <c r="FK7" t="s">
        <v>677</v>
      </c>
      <c r="FL7" t="s">
        <v>678</v>
      </c>
      <c r="FM7" t="s">
        <v>679</v>
      </c>
      <c r="FN7" t="s">
        <v>680</v>
      </c>
      <c r="FO7" t="s">
        <v>681</v>
      </c>
      <c r="FP7" t="s">
        <v>682</v>
      </c>
      <c r="FQ7" t="s">
        <v>683</v>
      </c>
      <c r="FR7" t="s">
        <v>684</v>
      </c>
      <c r="FS7" t="s">
        <v>685</v>
      </c>
      <c r="FT7" t="s">
        <v>686</v>
      </c>
      <c r="FU7" t="s">
        <v>687</v>
      </c>
      <c r="FV7" t="s">
        <v>688</v>
      </c>
      <c r="FW7" t="s">
        <v>689</v>
      </c>
      <c r="FX7" t="s">
        <v>690</v>
      </c>
      <c r="FY7" t="s">
        <v>691</v>
      </c>
      <c r="FZ7" t="s">
        <v>692</v>
      </c>
      <c r="GA7" t="s">
        <v>693</v>
      </c>
      <c r="GB7" t="s">
        <v>694</v>
      </c>
      <c r="GC7" t="s">
        <v>695</v>
      </c>
      <c r="GD7" t="s">
        <v>696</v>
      </c>
      <c r="GE7" t="s">
        <v>697</v>
      </c>
      <c r="GF7" t="s">
        <v>698</v>
      </c>
      <c r="GG7" t="s">
        <v>699</v>
      </c>
      <c r="GH7" t="s">
        <v>700</v>
      </c>
      <c r="GI7" t="s">
        <v>701</v>
      </c>
      <c r="GJ7" t="s">
        <v>702</v>
      </c>
      <c r="GK7" t="s">
        <v>703</v>
      </c>
      <c r="GL7" t="s">
        <v>704</v>
      </c>
      <c r="GM7" t="s">
        <v>705</v>
      </c>
      <c r="GN7" t="s">
        <v>706</v>
      </c>
      <c r="GO7" t="s">
        <v>707</v>
      </c>
      <c r="GP7" t="s">
        <v>708</v>
      </c>
      <c r="GQ7" t="s">
        <v>709</v>
      </c>
      <c r="GR7" t="s">
        <v>710</v>
      </c>
      <c r="GS7" t="s">
        <v>711</v>
      </c>
      <c r="GT7" t="s">
        <v>712</v>
      </c>
      <c r="GU7" t="s">
        <v>713</v>
      </c>
      <c r="GV7" t="s">
        <v>714</v>
      </c>
      <c r="GW7" t="s">
        <v>715</v>
      </c>
      <c r="GX7" t="s">
        <v>716</v>
      </c>
      <c r="GY7" t="s">
        <v>717</v>
      </c>
      <c r="GZ7" t="s">
        <v>718</v>
      </c>
      <c r="HA7" t="s">
        <v>719</v>
      </c>
      <c r="HB7" t="s">
        <v>720</v>
      </c>
      <c r="HC7" t="s">
        <v>721</v>
      </c>
      <c r="HD7" t="s">
        <v>722</v>
      </c>
      <c r="HE7" t="s">
        <v>723</v>
      </c>
      <c r="HF7" t="s">
        <v>724</v>
      </c>
      <c r="HG7" t="s">
        <v>725</v>
      </c>
      <c r="HH7" t="s">
        <v>726</v>
      </c>
      <c r="HI7" t="s">
        <v>727</v>
      </c>
      <c r="HJ7" t="s">
        <v>728</v>
      </c>
      <c r="HK7" t="s">
        <v>729</v>
      </c>
      <c r="HL7" t="s">
        <v>730</v>
      </c>
      <c r="HM7" t="s">
        <v>731</v>
      </c>
      <c r="HN7" t="s">
        <v>732</v>
      </c>
      <c r="HO7" t="s">
        <v>733</v>
      </c>
      <c r="HP7" t="s">
        <v>734</v>
      </c>
      <c r="HQ7" t="s">
        <v>735</v>
      </c>
      <c r="HR7" t="s">
        <v>736</v>
      </c>
      <c r="HS7" t="s">
        <v>737</v>
      </c>
      <c r="HT7" t="s">
        <v>738</v>
      </c>
      <c r="HU7" t="s">
        <v>739</v>
      </c>
      <c r="HV7" t="s">
        <v>740</v>
      </c>
      <c r="HW7" t="s">
        <v>741</v>
      </c>
      <c r="HX7" t="s">
        <v>742</v>
      </c>
      <c r="HY7" t="s">
        <v>743</v>
      </c>
      <c r="HZ7" t="s">
        <v>744</v>
      </c>
      <c r="IA7" t="s">
        <v>745</v>
      </c>
      <c r="IB7" t="s">
        <v>746</v>
      </c>
      <c r="IC7" t="s">
        <v>747</v>
      </c>
      <c r="ID7" t="s">
        <v>748</v>
      </c>
      <c r="IE7" t="s">
        <v>749</v>
      </c>
      <c r="IF7" t="s">
        <v>750</v>
      </c>
      <c r="IG7" t="s">
        <v>751</v>
      </c>
      <c r="IH7" t="s">
        <v>752</v>
      </c>
      <c r="II7" t="s">
        <v>753</v>
      </c>
      <c r="IJ7" t="s">
        <v>754</v>
      </c>
      <c r="IK7" t="s">
        <v>755</v>
      </c>
      <c r="IL7" t="s">
        <v>756</v>
      </c>
      <c r="IM7" t="s">
        <v>757</v>
      </c>
      <c r="IN7" t="s">
        <v>758</v>
      </c>
      <c r="IO7" t="s">
        <v>759</v>
      </c>
      <c r="IP7" t="s">
        <v>760</v>
      </c>
      <c r="IQ7" t="s">
        <v>761</v>
      </c>
      <c r="IR7" t="s">
        <v>762</v>
      </c>
      <c r="IS7" t="s">
        <v>763</v>
      </c>
      <c r="IT7" t="s">
        <v>764</v>
      </c>
      <c r="IU7" t="s">
        <v>765</v>
      </c>
      <c r="IV7" t="s">
        <v>766</v>
      </c>
      <c r="IW7" t="s">
        <v>767</v>
      </c>
      <c r="IX7" t="s">
        <v>768</v>
      </c>
      <c r="IY7" t="s">
        <v>769</v>
      </c>
      <c r="IZ7" t="s">
        <v>770</v>
      </c>
      <c r="JA7" t="s">
        <v>771</v>
      </c>
      <c r="JB7" t="s">
        <v>772</v>
      </c>
      <c r="JC7" t="s">
        <v>773</v>
      </c>
      <c r="JD7" t="s">
        <v>774</v>
      </c>
      <c r="JE7" t="s">
        <v>775</v>
      </c>
      <c r="JF7" t="s">
        <v>776</v>
      </c>
      <c r="JG7" t="s">
        <v>777</v>
      </c>
      <c r="JH7" t="s">
        <v>778</v>
      </c>
      <c r="JI7" t="s">
        <v>779</v>
      </c>
      <c r="JJ7" t="s">
        <v>780</v>
      </c>
      <c r="JK7" t="s">
        <v>781</v>
      </c>
      <c r="JL7" t="s">
        <v>782</v>
      </c>
      <c r="JM7" t="s">
        <v>783</v>
      </c>
      <c r="JN7" t="s">
        <v>784</v>
      </c>
      <c r="JO7" t="s">
        <v>785</v>
      </c>
      <c r="JP7" t="s">
        <v>786</v>
      </c>
      <c r="JQ7" t="s">
        <v>787</v>
      </c>
      <c r="JR7" t="s">
        <v>788</v>
      </c>
      <c r="JS7" t="s">
        <v>789</v>
      </c>
      <c r="JT7" t="s">
        <v>790</v>
      </c>
      <c r="JU7" t="s">
        <v>791</v>
      </c>
      <c r="JV7" t="s">
        <v>792</v>
      </c>
      <c r="JW7" t="s">
        <v>793</v>
      </c>
      <c r="JX7" t="s">
        <v>794</v>
      </c>
      <c r="JY7" t="s">
        <v>795</v>
      </c>
      <c r="JZ7" t="s">
        <v>796</v>
      </c>
      <c r="KA7" t="s">
        <v>797</v>
      </c>
      <c r="KB7" t="s">
        <v>798</v>
      </c>
      <c r="KC7" t="s">
        <v>799</v>
      </c>
      <c r="KD7" t="s">
        <v>800</v>
      </c>
      <c r="KE7" t="s">
        <v>801</v>
      </c>
      <c r="KF7" t="s">
        <v>802</v>
      </c>
      <c r="KG7" t="s">
        <v>803</v>
      </c>
      <c r="KH7" t="s">
        <v>804</v>
      </c>
      <c r="KI7" t="s">
        <v>805</v>
      </c>
      <c r="KJ7" t="s">
        <v>806</v>
      </c>
      <c r="KK7" t="s">
        <v>807</v>
      </c>
      <c r="KL7" t="s">
        <v>808</v>
      </c>
      <c r="KM7" t="s">
        <v>809</v>
      </c>
      <c r="KN7" t="s">
        <v>810</v>
      </c>
      <c r="KO7" t="s">
        <v>811</v>
      </c>
      <c r="KP7" t="s">
        <v>812</v>
      </c>
      <c r="KQ7" t="s">
        <v>813</v>
      </c>
      <c r="KR7" t="s">
        <v>814</v>
      </c>
      <c r="KS7" t="s">
        <v>815</v>
      </c>
      <c r="KT7" t="s">
        <v>816</v>
      </c>
      <c r="KU7" t="s">
        <v>817</v>
      </c>
      <c r="KV7" t="s">
        <v>818</v>
      </c>
      <c r="KW7" t="s">
        <v>819</v>
      </c>
      <c r="KX7" t="s">
        <v>820</v>
      </c>
      <c r="KY7" t="s">
        <v>821</v>
      </c>
      <c r="KZ7" t="s">
        <v>822</v>
      </c>
      <c r="LA7" t="s">
        <v>823</v>
      </c>
      <c r="LB7" t="s">
        <v>824</v>
      </c>
      <c r="LC7" t="s">
        <v>825</v>
      </c>
      <c r="LD7" t="s">
        <v>826</v>
      </c>
      <c r="LE7" t="s">
        <v>827</v>
      </c>
      <c r="LF7" t="s">
        <v>828</v>
      </c>
      <c r="LG7" t="s">
        <v>829</v>
      </c>
      <c r="LH7" t="s">
        <v>830</v>
      </c>
      <c r="LI7" t="s">
        <v>831</v>
      </c>
      <c r="LJ7" t="s">
        <v>832</v>
      </c>
      <c r="LK7" t="s">
        <v>833</v>
      </c>
      <c r="LL7" t="s">
        <v>834</v>
      </c>
      <c r="LM7" t="s">
        <v>835</v>
      </c>
      <c r="LN7" t="s">
        <v>836</v>
      </c>
      <c r="LO7" t="s">
        <v>837</v>
      </c>
      <c r="LP7" t="s">
        <v>838</v>
      </c>
      <c r="LQ7" t="s">
        <v>839</v>
      </c>
      <c r="LR7" t="s">
        <v>840</v>
      </c>
      <c r="LS7" t="s">
        <v>841</v>
      </c>
      <c r="LT7" t="s">
        <v>842</v>
      </c>
      <c r="LU7" t="s">
        <v>843</v>
      </c>
      <c r="LV7" t="s">
        <v>844</v>
      </c>
      <c r="LW7" t="s">
        <v>845</v>
      </c>
      <c r="LX7" t="s">
        <v>846</v>
      </c>
      <c r="LY7" t="s">
        <v>847</v>
      </c>
      <c r="LZ7" t="s">
        <v>848</v>
      </c>
      <c r="MA7" t="s">
        <v>849</v>
      </c>
      <c r="MB7" t="s">
        <v>850</v>
      </c>
      <c r="MC7" t="s">
        <v>851</v>
      </c>
      <c r="MD7" t="s">
        <v>852</v>
      </c>
      <c r="ME7" t="s">
        <v>853</v>
      </c>
      <c r="MF7" t="s">
        <v>854</v>
      </c>
      <c r="MG7" t="s">
        <v>855</v>
      </c>
      <c r="MH7" t="s">
        <v>856</v>
      </c>
      <c r="MI7" t="s">
        <v>857</v>
      </c>
      <c r="MJ7" t="s">
        <v>858</v>
      </c>
      <c r="MK7" t="s">
        <v>859</v>
      </c>
      <c r="ML7" t="s">
        <v>860</v>
      </c>
      <c r="MM7" t="s">
        <v>861</v>
      </c>
      <c r="MN7" t="s">
        <v>862</v>
      </c>
      <c r="MO7" t="s">
        <v>863</v>
      </c>
      <c r="MP7" t="s">
        <v>864</v>
      </c>
      <c r="MQ7" t="s">
        <v>865</v>
      </c>
      <c r="MR7" t="s">
        <v>866</v>
      </c>
      <c r="MS7" t="s">
        <v>867</v>
      </c>
      <c r="MT7" t="s">
        <v>868</v>
      </c>
      <c r="MU7" t="s">
        <v>869</v>
      </c>
      <c r="MV7" t="s">
        <v>870</v>
      </c>
      <c r="MW7" t="s">
        <v>871</v>
      </c>
      <c r="MX7" t="s">
        <v>872</v>
      </c>
      <c r="MY7" t="s">
        <v>873</v>
      </c>
      <c r="MZ7" t="s">
        <v>874</v>
      </c>
      <c r="NA7" t="s">
        <v>875</v>
      </c>
      <c r="NB7" t="s">
        <v>876</v>
      </c>
      <c r="NC7" t="s">
        <v>877</v>
      </c>
      <c r="ND7" t="s">
        <v>878</v>
      </c>
      <c r="NE7" t="s">
        <v>879</v>
      </c>
      <c r="NF7" t="s">
        <v>880</v>
      </c>
      <c r="NG7" t="s">
        <v>881</v>
      </c>
      <c r="NH7" t="s">
        <v>882</v>
      </c>
      <c r="NI7" t="s">
        <v>883</v>
      </c>
      <c r="NJ7" t="s">
        <v>884</v>
      </c>
      <c r="NK7" t="s">
        <v>885</v>
      </c>
      <c r="NL7" t="s">
        <v>886</v>
      </c>
      <c r="NM7" t="s">
        <v>887</v>
      </c>
      <c r="NN7" t="s">
        <v>888</v>
      </c>
      <c r="NO7" t="s">
        <v>889</v>
      </c>
      <c r="NP7" t="s">
        <v>890</v>
      </c>
      <c r="NQ7" t="s">
        <v>891</v>
      </c>
      <c r="NR7" t="s">
        <v>892</v>
      </c>
      <c r="NS7" t="s">
        <v>893</v>
      </c>
      <c r="NT7" t="s">
        <v>894</v>
      </c>
      <c r="NU7" t="s">
        <v>895</v>
      </c>
      <c r="NV7" t="s">
        <v>896</v>
      </c>
      <c r="NW7" t="s">
        <v>897</v>
      </c>
      <c r="NX7" t="s">
        <v>898</v>
      </c>
      <c r="NY7" t="s">
        <v>899</v>
      </c>
      <c r="NZ7" t="s">
        <v>900</v>
      </c>
      <c r="OA7" t="s">
        <v>901</v>
      </c>
      <c r="OB7" t="s">
        <v>902</v>
      </c>
      <c r="OC7" t="s">
        <v>903</v>
      </c>
      <c r="OD7" t="s">
        <v>904</v>
      </c>
      <c r="OE7" t="s">
        <v>905</v>
      </c>
      <c r="OF7" t="s">
        <v>906</v>
      </c>
      <c r="OG7" t="s">
        <v>907</v>
      </c>
      <c r="OH7" t="s">
        <v>908</v>
      </c>
      <c r="OI7" t="s">
        <v>909</v>
      </c>
      <c r="OJ7" t="s">
        <v>910</v>
      </c>
      <c r="OK7" t="s">
        <v>911</v>
      </c>
      <c r="OL7" t="s">
        <v>912</v>
      </c>
      <c r="OM7" t="s">
        <v>913</v>
      </c>
      <c r="ON7" t="s">
        <v>914</v>
      </c>
      <c r="OO7" t="s">
        <v>915</v>
      </c>
      <c r="OP7" t="s">
        <v>916</v>
      </c>
      <c r="OQ7" t="s">
        <v>917</v>
      </c>
      <c r="OR7" t="s">
        <v>918</v>
      </c>
      <c r="OS7" t="s">
        <v>919</v>
      </c>
      <c r="OT7" t="s">
        <v>920</v>
      </c>
      <c r="OU7" t="s">
        <v>921</v>
      </c>
      <c r="OV7" t="s">
        <v>922</v>
      </c>
      <c r="OW7" t="s">
        <v>923</v>
      </c>
      <c r="OX7" t="s">
        <v>924</v>
      </c>
      <c r="OY7" t="s">
        <v>925</v>
      </c>
      <c r="OZ7" t="s">
        <v>926</v>
      </c>
      <c r="PA7" t="s">
        <v>927</v>
      </c>
      <c r="PB7" t="s">
        <v>928</v>
      </c>
      <c r="PC7" t="s">
        <v>929</v>
      </c>
      <c r="PD7" t="s">
        <v>930</v>
      </c>
      <c r="PE7" t="s">
        <v>931</v>
      </c>
      <c r="PF7" t="s">
        <v>932</v>
      </c>
      <c r="PG7" t="s">
        <v>933</v>
      </c>
      <c r="PH7" t="s">
        <v>934</v>
      </c>
      <c r="PI7" t="s">
        <v>935</v>
      </c>
      <c r="PJ7" t="s">
        <v>936</v>
      </c>
      <c r="PK7" t="s">
        <v>937</v>
      </c>
      <c r="PL7" t="s">
        <v>938</v>
      </c>
      <c r="PM7" t="s">
        <v>939</v>
      </c>
      <c r="PN7" t="s">
        <v>940</v>
      </c>
      <c r="PO7" t="s">
        <v>941</v>
      </c>
      <c r="PP7" t="s">
        <v>942</v>
      </c>
      <c r="PQ7" t="s">
        <v>943</v>
      </c>
      <c r="PR7" t="s">
        <v>944</v>
      </c>
      <c r="PS7" t="s">
        <v>945</v>
      </c>
      <c r="PT7" t="s">
        <v>946</v>
      </c>
      <c r="PU7" t="s">
        <v>947</v>
      </c>
      <c r="PV7" t="s">
        <v>948</v>
      </c>
      <c r="PW7" t="s">
        <v>949</v>
      </c>
      <c r="PX7" t="s">
        <v>950</v>
      </c>
      <c r="PY7" t="s">
        <v>951</v>
      </c>
      <c r="PZ7" t="s">
        <v>952</v>
      </c>
      <c r="QA7" t="s">
        <v>953</v>
      </c>
      <c r="QB7" t="s">
        <v>954</v>
      </c>
      <c r="QC7" t="s">
        <v>955</v>
      </c>
      <c r="QD7" t="s">
        <v>956</v>
      </c>
      <c r="QE7" t="s">
        <v>957</v>
      </c>
      <c r="QF7" t="s">
        <v>958</v>
      </c>
      <c r="QG7" t="s">
        <v>959</v>
      </c>
      <c r="QH7" t="s">
        <v>960</v>
      </c>
      <c r="QI7" t="s">
        <v>961</v>
      </c>
      <c r="QJ7" t="s">
        <v>962</v>
      </c>
      <c r="QK7" t="s">
        <v>963</v>
      </c>
      <c r="QL7" t="s">
        <v>964</v>
      </c>
      <c r="QM7" t="s">
        <v>965</v>
      </c>
      <c r="QN7" t="s">
        <v>966</v>
      </c>
      <c r="QO7" t="s">
        <v>967</v>
      </c>
      <c r="QP7" t="s">
        <v>968</v>
      </c>
      <c r="QQ7" t="s">
        <v>969</v>
      </c>
      <c r="QR7" t="s">
        <v>970</v>
      </c>
      <c r="QS7" t="s">
        <v>971</v>
      </c>
      <c r="QT7" t="s">
        <v>972</v>
      </c>
      <c r="QU7" t="s">
        <v>973</v>
      </c>
      <c r="QV7" t="s">
        <v>974</v>
      </c>
      <c r="QW7" t="s">
        <v>975</v>
      </c>
      <c r="QX7" t="s">
        <v>976</v>
      </c>
      <c r="QY7" t="s">
        <v>977</v>
      </c>
      <c r="QZ7" t="s">
        <v>978</v>
      </c>
      <c r="RA7" t="s">
        <v>979</v>
      </c>
      <c r="RB7" t="s">
        <v>980</v>
      </c>
      <c r="RC7" t="s">
        <v>981</v>
      </c>
      <c r="RD7" t="s">
        <v>982</v>
      </c>
      <c r="RE7" t="s">
        <v>983</v>
      </c>
      <c r="RF7" t="s">
        <v>984</v>
      </c>
      <c r="RG7" t="s">
        <v>985</v>
      </c>
      <c r="RH7" t="s">
        <v>986</v>
      </c>
      <c r="RI7" t="s">
        <v>987</v>
      </c>
      <c r="RJ7" t="s">
        <v>988</v>
      </c>
      <c r="RK7" t="s">
        <v>989</v>
      </c>
      <c r="RL7" t="s">
        <v>990</v>
      </c>
      <c r="RM7" t="s">
        <v>991</v>
      </c>
      <c r="RN7" t="s">
        <v>992</v>
      </c>
      <c r="RO7" t="s">
        <v>993</v>
      </c>
      <c r="RP7" t="s">
        <v>994</v>
      </c>
      <c r="RQ7" t="s">
        <v>995</v>
      </c>
      <c r="RR7" t="s">
        <v>996</v>
      </c>
      <c r="RS7" t="s">
        <v>997</v>
      </c>
      <c r="RT7" t="s">
        <v>998</v>
      </c>
      <c r="RU7" t="s">
        <v>999</v>
      </c>
      <c r="RV7" t="s">
        <v>1000</v>
      </c>
      <c r="RW7" t="s">
        <v>1001</v>
      </c>
      <c r="RX7" t="s">
        <v>1002</v>
      </c>
      <c r="RY7" t="s">
        <v>1003</v>
      </c>
      <c r="RZ7" t="s">
        <v>1004</v>
      </c>
      <c r="SA7" t="s">
        <v>1005</v>
      </c>
      <c r="SB7" t="s">
        <v>1006</v>
      </c>
      <c r="SC7" t="s">
        <v>1007</v>
      </c>
      <c r="SD7" t="s">
        <v>1008</v>
      </c>
      <c r="SE7" t="s">
        <v>1009</v>
      </c>
      <c r="SF7" t="s">
        <v>1010</v>
      </c>
      <c r="SG7" t="s">
        <v>1011</v>
      </c>
      <c r="SH7" t="s">
        <v>1012</v>
      </c>
      <c r="SI7" t="s">
        <v>1013</v>
      </c>
      <c r="SJ7" t="s">
        <v>1014</v>
      </c>
      <c r="SK7" t="s">
        <v>1015</v>
      </c>
      <c r="SL7" t="s">
        <v>1016</v>
      </c>
      <c r="SM7" t="s">
        <v>1017</v>
      </c>
      <c r="SN7" t="s">
        <v>1018</v>
      </c>
      <c r="SO7" t="s">
        <v>1019</v>
      </c>
      <c r="SP7" t="s">
        <v>1020</v>
      </c>
      <c r="SQ7" t="s">
        <v>1021</v>
      </c>
      <c r="SR7" t="s">
        <v>1022</v>
      </c>
      <c r="SS7" t="s">
        <v>1023</v>
      </c>
      <c r="ST7" t="s">
        <v>1024</v>
      </c>
      <c r="SU7" t="s">
        <v>1025</v>
      </c>
      <c r="SV7" t="s">
        <v>1026</v>
      </c>
      <c r="SW7" t="s">
        <v>1027</v>
      </c>
      <c r="SX7" t="s">
        <v>1028</v>
      </c>
      <c r="SY7" t="s">
        <v>1029</v>
      </c>
      <c r="SZ7" t="s">
        <v>1030</v>
      </c>
      <c r="TA7" t="s">
        <v>1031</v>
      </c>
      <c r="TB7" t="s">
        <v>1032</v>
      </c>
      <c r="TC7" t="s">
        <v>1033</v>
      </c>
      <c r="TD7" t="s">
        <v>1034</v>
      </c>
      <c r="TE7" t="s">
        <v>1035</v>
      </c>
      <c r="TF7" t="s">
        <v>1036</v>
      </c>
      <c r="TG7" t="s">
        <v>1037</v>
      </c>
      <c r="TH7" t="s">
        <v>1038</v>
      </c>
      <c r="TI7" t="s">
        <v>1039</v>
      </c>
      <c r="TJ7" t="s">
        <v>1040</v>
      </c>
      <c r="TK7" t="s">
        <v>1041</v>
      </c>
      <c r="TL7" t="s">
        <v>1042</v>
      </c>
      <c r="TM7" t="s">
        <v>1043</v>
      </c>
      <c r="TN7" t="s">
        <v>1044</v>
      </c>
      <c r="TO7" t="s">
        <v>1045</v>
      </c>
      <c r="TP7" t="s">
        <v>1046</v>
      </c>
      <c r="TQ7" t="s">
        <v>1047</v>
      </c>
      <c r="TR7" t="s">
        <v>1048</v>
      </c>
      <c r="TS7" t="s">
        <v>1049</v>
      </c>
      <c r="TT7" t="s">
        <v>1050</v>
      </c>
      <c r="TU7" t="s">
        <v>1051</v>
      </c>
      <c r="TV7" t="s">
        <v>1052</v>
      </c>
      <c r="TW7" t="s">
        <v>1053</v>
      </c>
      <c r="TX7" t="s">
        <v>1054</v>
      </c>
      <c r="TY7" t="s">
        <v>1055</v>
      </c>
      <c r="TZ7" t="s">
        <v>1056</v>
      </c>
      <c r="UA7" t="s">
        <v>1057</v>
      </c>
      <c r="UB7" t="s">
        <v>1058</v>
      </c>
      <c r="UC7" t="s">
        <v>1059</v>
      </c>
      <c r="UD7" t="s">
        <v>1060</v>
      </c>
      <c r="UE7" t="s">
        <v>1061</v>
      </c>
      <c r="UF7" t="s">
        <v>1062</v>
      </c>
      <c r="UG7" t="s">
        <v>1063</v>
      </c>
      <c r="UH7" t="s">
        <v>1064</v>
      </c>
      <c r="UI7" t="s">
        <v>1065</v>
      </c>
      <c r="UJ7" t="s">
        <v>1066</v>
      </c>
      <c r="UK7" t="s">
        <v>1067</v>
      </c>
      <c r="UL7" t="s">
        <v>1068</v>
      </c>
      <c r="UM7" t="s">
        <v>1069</v>
      </c>
      <c r="UN7" t="s">
        <v>1070</v>
      </c>
      <c r="UO7" t="s">
        <v>1071</v>
      </c>
      <c r="UP7" t="s">
        <v>1072</v>
      </c>
      <c r="UQ7" t="s">
        <v>1073</v>
      </c>
      <c r="UR7" t="s">
        <v>1074</v>
      </c>
      <c r="US7" t="s">
        <v>1075</v>
      </c>
      <c r="UT7" t="s">
        <v>1076</v>
      </c>
      <c r="UU7" t="s">
        <v>1077</v>
      </c>
      <c r="UV7" t="s">
        <v>1078</v>
      </c>
      <c r="UW7" t="s">
        <v>1079</v>
      </c>
      <c r="UX7" t="s">
        <v>1080</v>
      </c>
      <c r="UY7" t="s">
        <v>1081</v>
      </c>
      <c r="UZ7" t="s">
        <v>1082</v>
      </c>
      <c r="VA7" t="s">
        <v>1083</v>
      </c>
      <c r="VB7" t="s">
        <v>1084</v>
      </c>
      <c r="VC7" t="s">
        <v>1085</v>
      </c>
      <c r="VD7" t="s">
        <v>1086</v>
      </c>
      <c r="VE7" t="s">
        <v>1087</v>
      </c>
      <c r="VF7" t="s">
        <v>1088</v>
      </c>
      <c r="VG7" t="s">
        <v>1089</v>
      </c>
      <c r="VH7" t="s">
        <v>1090</v>
      </c>
      <c r="VI7" t="s">
        <v>1091</v>
      </c>
      <c r="VJ7" t="s">
        <v>1092</v>
      </c>
      <c r="VK7" t="s">
        <v>1093</v>
      </c>
      <c r="VL7" t="s">
        <v>1094</v>
      </c>
      <c r="VM7" t="s">
        <v>1095</v>
      </c>
      <c r="VN7" t="s">
        <v>1096</v>
      </c>
      <c r="VO7" t="s">
        <v>1097</v>
      </c>
      <c r="VP7" t="s">
        <v>1098</v>
      </c>
      <c r="VQ7" t="s">
        <v>1099</v>
      </c>
      <c r="VR7" t="s">
        <v>1100</v>
      </c>
      <c r="VS7" t="s">
        <v>1101</v>
      </c>
      <c r="VT7" t="s">
        <v>1102</v>
      </c>
      <c r="VU7" t="s">
        <v>1103</v>
      </c>
      <c r="VV7" t="s">
        <v>1104</v>
      </c>
      <c r="VW7" t="s">
        <v>1105</v>
      </c>
      <c r="VX7" t="s">
        <v>1106</v>
      </c>
      <c r="VY7" t="s">
        <v>1107</v>
      </c>
      <c r="VZ7" t="s">
        <v>1108</v>
      </c>
      <c r="WA7" t="s">
        <v>1109</v>
      </c>
      <c r="WB7" t="s">
        <v>1110</v>
      </c>
      <c r="WC7" t="s">
        <v>1111</v>
      </c>
      <c r="WD7" t="s">
        <v>1112</v>
      </c>
      <c r="WE7" t="s">
        <v>1113</v>
      </c>
      <c r="WF7" t="s">
        <v>1114</v>
      </c>
      <c r="WG7" t="s">
        <v>1115</v>
      </c>
      <c r="WH7" t="s">
        <v>1116</v>
      </c>
      <c r="WI7" t="s">
        <v>1117</v>
      </c>
      <c r="WJ7" t="s">
        <v>1118</v>
      </c>
      <c r="WK7" t="s">
        <v>1119</v>
      </c>
      <c r="WL7" t="s">
        <v>1120</v>
      </c>
      <c r="WM7" t="s">
        <v>1121</v>
      </c>
      <c r="WN7" t="s">
        <v>1122</v>
      </c>
      <c r="WO7" t="s">
        <v>1123</v>
      </c>
      <c r="WP7" t="s">
        <v>1124</v>
      </c>
      <c r="WQ7" t="s">
        <v>1125</v>
      </c>
      <c r="WR7" t="s">
        <v>1126</v>
      </c>
      <c r="WS7" t="s">
        <v>1127</v>
      </c>
      <c r="WT7" t="s">
        <v>1128</v>
      </c>
      <c r="WU7" t="s">
        <v>1129</v>
      </c>
      <c r="WV7" t="s">
        <v>1130</v>
      </c>
      <c r="WW7" t="s">
        <v>1131</v>
      </c>
      <c r="WX7" t="s">
        <v>1132</v>
      </c>
      <c r="WY7" t="s">
        <v>1133</v>
      </c>
      <c r="WZ7" t="s">
        <v>1134</v>
      </c>
      <c r="XA7" t="s">
        <v>1135</v>
      </c>
      <c r="XB7" t="s">
        <v>1136</v>
      </c>
      <c r="XC7" t="s">
        <v>1137</v>
      </c>
      <c r="XD7" t="s">
        <v>1138</v>
      </c>
      <c r="XE7" t="s">
        <v>1139</v>
      </c>
      <c r="XF7" t="s">
        <v>1140</v>
      </c>
      <c r="XG7" t="s">
        <v>1141</v>
      </c>
      <c r="XH7" t="s">
        <v>1142</v>
      </c>
      <c r="XI7" t="s">
        <v>1143</v>
      </c>
      <c r="XJ7" t="s">
        <v>1144</v>
      </c>
      <c r="XK7" t="s">
        <v>1145</v>
      </c>
      <c r="XL7" t="s">
        <v>1146</v>
      </c>
      <c r="XM7" t="s">
        <v>1147</v>
      </c>
      <c r="XN7" t="s">
        <v>1148</v>
      </c>
      <c r="XO7" t="s">
        <v>1149</v>
      </c>
      <c r="XP7" t="s">
        <v>1150</v>
      </c>
      <c r="XQ7" t="s">
        <v>1151</v>
      </c>
      <c r="XR7" t="s">
        <v>1152</v>
      </c>
      <c r="XS7" t="s">
        <v>1153</v>
      </c>
      <c r="XT7" t="s">
        <v>1154</v>
      </c>
      <c r="XU7" t="s">
        <v>1155</v>
      </c>
      <c r="XV7" t="s">
        <v>1156</v>
      </c>
      <c r="XW7" t="s">
        <v>1157</v>
      </c>
      <c r="XX7" t="s">
        <v>1158</v>
      </c>
      <c r="XY7" t="s">
        <v>1159</v>
      </c>
      <c r="XZ7" t="s">
        <v>1160</v>
      </c>
      <c r="YA7" t="s">
        <v>1161</v>
      </c>
      <c r="YB7" t="s">
        <v>1162</v>
      </c>
      <c r="YC7" t="s">
        <v>1163</v>
      </c>
      <c r="YD7" t="s">
        <v>1164</v>
      </c>
      <c r="YE7" t="s">
        <v>1165</v>
      </c>
      <c r="YF7" t="s">
        <v>1166</v>
      </c>
      <c r="YG7" t="s">
        <v>1167</v>
      </c>
      <c r="YH7" t="s">
        <v>1168</v>
      </c>
      <c r="YI7" t="s">
        <v>1169</v>
      </c>
      <c r="YJ7" t="s">
        <v>1170</v>
      </c>
      <c r="YK7" t="s">
        <v>1171</v>
      </c>
      <c r="YL7" t="s">
        <v>1172</v>
      </c>
      <c r="YM7" t="s">
        <v>1173</v>
      </c>
      <c r="YN7" t="s">
        <v>1174</v>
      </c>
      <c r="YO7" t="s">
        <v>1175</v>
      </c>
      <c r="YP7" t="s">
        <v>1176</v>
      </c>
      <c r="YQ7" t="s">
        <v>1177</v>
      </c>
      <c r="YR7" t="s">
        <v>1178</v>
      </c>
      <c r="YS7" t="s">
        <v>1179</v>
      </c>
      <c r="YT7" t="s">
        <v>1180</v>
      </c>
      <c r="YU7" t="s">
        <v>1181</v>
      </c>
      <c r="YV7" t="s">
        <v>1182</v>
      </c>
      <c r="YW7" t="s">
        <v>1183</v>
      </c>
      <c r="YX7" t="s">
        <v>1184</v>
      </c>
      <c r="YY7" t="s">
        <v>1185</v>
      </c>
      <c r="YZ7" t="s">
        <v>1186</v>
      </c>
      <c r="ZA7" t="s">
        <v>1187</v>
      </c>
      <c r="ZB7" t="s">
        <v>1188</v>
      </c>
      <c r="ZC7" t="s">
        <v>1189</v>
      </c>
      <c r="ZD7" t="s">
        <v>1190</v>
      </c>
      <c r="ZE7" t="s">
        <v>1191</v>
      </c>
      <c r="ZF7" t="s">
        <v>1192</v>
      </c>
      <c r="ZG7" t="s">
        <v>1193</v>
      </c>
      <c r="ZH7" t="s">
        <v>1194</v>
      </c>
      <c r="ZI7" t="s">
        <v>1195</v>
      </c>
      <c r="ZJ7" t="s">
        <v>1196</v>
      </c>
      <c r="ZK7" t="s">
        <v>1197</v>
      </c>
      <c r="ZL7" t="s">
        <v>1198</v>
      </c>
      <c r="ZM7" t="s">
        <v>1199</v>
      </c>
      <c r="ZN7" t="s">
        <v>1200</v>
      </c>
      <c r="ZO7" t="s">
        <v>1201</v>
      </c>
      <c r="ZP7" t="s">
        <v>1202</v>
      </c>
      <c r="ZQ7" t="s">
        <v>1203</v>
      </c>
      <c r="ZR7" t="s">
        <v>1204</v>
      </c>
      <c r="ZS7" t="s">
        <v>1205</v>
      </c>
      <c r="ZT7" t="s">
        <v>1206</v>
      </c>
      <c r="ZU7" t="s">
        <v>1207</v>
      </c>
      <c r="ZV7" t="s">
        <v>1208</v>
      </c>
      <c r="ZW7" t="s">
        <v>1209</v>
      </c>
      <c r="ZX7" t="s">
        <v>1210</v>
      </c>
      <c r="ZY7" t="s">
        <v>1211</v>
      </c>
      <c r="ZZ7" t="s">
        <v>1212</v>
      </c>
      <c r="AAA7" t="s">
        <v>1213</v>
      </c>
      <c r="AAB7" t="s">
        <v>1214</v>
      </c>
      <c r="AAC7" t="s">
        <v>1215</v>
      </c>
      <c r="AAD7" t="s">
        <v>1216</v>
      </c>
      <c r="AAE7" t="s">
        <v>1217</v>
      </c>
      <c r="AAF7" t="s">
        <v>1218</v>
      </c>
      <c r="AAG7" t="s">
        <v>1219</v>
      </c>
      <c r="AAH7" t="s">
        <v>1220</v>
      </c>
      <c r="AAI7" t="s">
        <v>1221</v>
      </c>
      <c r="AAJ7" t="s">
        <v>1222</v>
      </c>
      <c r="AAK7" t="s">
        <v>1223</v>
      </c>
      <c r="AAL7" t="s">
        <v>1224</v>
      </c>
      <c r="AAM7" t="s">
        <v>1225</v>
      </c>
      <c r="AAN7" t="s">
        <v>1226</v>
      </c>
      <c r="AAO7" t="s">
        <v>1227</v>
      </c>
      <c r="AAP7" t="s">
        <v>1228</v>
      </c>
      <c r="AAQ7" t="s">
        <v>1229</v>
      </c>
      <c r="AAR7" t="s">
        <v>1230</v>
      </c>
      <c r="AAS7" t="s">
        <v>1231</v>
      </c>
      <c r="AAT7" t="s">
        <v>1232</v>
      </c>
      <c r="AAU7" t="s">
        <v>1233</v>
      </c>
      <c r="AAV7" t="s">
        <v>1234</v>
      </c>
      <c r="AAW7" t="s">
        <v>1235</v>
      </c>
      <c r="AAX7" t="s">
        <v>1236</v>
      </c>
      <c r="AAY7" t="s">
        <v>1237</v>
      </c>
      <c r="AAZ7" t="s">
        <v>1238</v>
      </c>
      <c r="ABA7" t="s">
        <v>1239</v>
      </c>
      <c r="ABB7" t="s">
        <v>1240</v>
      </c>
      <c r="ABC7" t="s">
        <v>1241</v>
      </c>
      <c r="ABD7" t="s">
        <v>1242</v>
      </c>
      <c r="ABE7" t="s">
        <v>1243</v>
      </c>
      <c r="ABF7" t="s">
        <v>1244</v>
      </c>
      <c r="ABG7" t="s">
        <v>1245</v>
      </c>
      <c r="ABH7" t="s">
        <v>1246</v>
      </c>
      <c r="ABI7" t="s">
        <v>1247</v>
      </c>
      <c r="ABJ7" t="s">
        <v>1248</v>
      </c>
      <c r="ABK7" t="s">
        <v>1249</v>
      </c>
      <c r="ABL7" t="s">
        <v>1250</v>
      </c>
      <c r="ABM7" t="s">
        <v>1251</v>
      </c>
      <c r="ABN7" t="s">
        <v>1252</v>
      </c>
      <c r="ABO7" t="s">
        <v>1253</v>
      </c>
      <c r="ABP7" t="s">
        <v>1254</v>
      </c>
      <c r="ABQ7" t="s">
        <v>1255</v>
      </c>
      <c r="ABR7" t="s">
        <v>1256</v>
      </c>
      <c r="ABS7" t="s">
        <v>1257</v>
      </c>
      <c r="ABT7" t="s">
        <v>1258</v>
      </c>
      <c r="ABU7" t="s">
        <v>1259</v>
      </c>
      <c r="ABV7" t="s">
        <v>1260</v>
      </c>
      <c r="ABW7" t="s">
        <v>1261</v>
      </c>
      <c r="ABX7" t="s">
        <v>1262</v>
      </c>
      <c r="ABY7" t="s">
        <v>1263</v>
      </c>
      <c r="ABZ7" t="s">
        <v>1264</v>
      </c>
      <c r="ACA7" t="s">
        <v>1265</v>
      </c>
      <c r="ACB7" t="s">
        <v>1266</v>
      </c>
      <c r="ACC7" t="s">
        <v>1267</v>
      </c>
      <c r="ACD7" t="s">
        <v>1268</v>
      </c>
      <c r="ACE7" t="s">
        <v>1269</v>
      </c>
      <c r="ACF7" t="s">
        <v>1270</v>
      </c>
      <c r="ACG7" t="s">
        <v>1271</v>
      </c>
      <c r="ACH7" t="s">
        <v>1272</v>
      </c>
      <c r="ACI7" t="s">
        <v>1273</v>
      </c>
      <c r="ACJ7" t="s">
        <v>1274</v>
      </c>
      <c r="ACK7" t="s">
        <v>1275</v>
      </c>
      <c r="ACL7" t="s">
        <v>1276</v>
      </c>
      <c r="ACM7" t="s">
        <v>1277</v>
      </c>
      <c r="ACN7" t="s">
        <v>1278</v>
      </c>
      <c r="ACO7" t="s">
        <v>1279</v>
      </c>
      <c r="ACP7" t="s">
        <v>1280</v>
      </c>
      <c r="ACQ7" t="s">
        <v>1281</v>
      </c>
      <c r="ACR7" t="s">
        <v>1282</v>
      </c>
      <c r="ACS7" t="s">
        <v>1283</v>
      </c>
      <c r="ACT7" t="s">
        <v>1284</v>
      </c>
      <c r="ACU7" t="s">
        <v>1285</v>
      </c>
      <c r="ACV7" t="s">
        <v>1286</v>
      </c>
      <c r="ACW7" t="s">
        <v>1287</v>
      </c>
      <c r="ACX7" t="s">
        <v>1288</v>
      </c>
      <c r="ACY7" t="s">
        <v>1289</v>
      </c>
      <c r="ACZ7" t="s">
        <v>1290</v>
      </c>
      <c r="ADA7" t="s">
        <v>1291</v>
      </c>
      <c r="ADB7" t="s">
        <v>1292</v>
      </c>
      <c r="ADC7" t="s">
        <v>1293</v>
      </c>
      <c r="ADD7" t="s">
        <v>1294</v>
      </c>
      <c r="ADE7" t="s">
        <v>1295</v>
      </c>
      <c r="ADF7" t="s">
        <v>1296</v>
      </c>
      <c r="ADG7" t="s">
        <v>1297</v>
      </c>
      <c r="ADH7" t="s">
        <v>1298</v>
      </c>
      <c r="ADI7" t="s">
        <v>1299</v>
      </c>
      <c r="ADJ7" t="s">
        <v>1300</v>
      </c>
      <c r="ADK7" t="s">
        <v>1301</v>
      </c>
      <c r="ADL7" t="s">
        <v>1302</v>
      </c>
      <c r="ADM7" t="s">
        <v>1303</v>
      </c>
      <c r="ADN7" t="s">
        <v>1304</v>
      </c>
      <c r="ADO7" t="s">
        <v>1305</v>
      </c>
      <c r="ADP7" t="s">
        <v>1306</v>
      </c>
      <c r="ADQ7" t="s">
        <v>1307</v>
      </c>
      <c r="ADR7" t="s">
        <v>1308</v>
      </c>
      <c r="ADS7" t="s">
        <v>1309</v>
      </c>
      <c r="ADT7" t="s">
        <v>1310</v>
      </c>
      <c r="ADU7" t="s">
        <v>1311</v>
      </c>
      <c r="ADV7" t="s">
        <v>1312</v>
      </c>
      <c r="ADW7" t="s">
        <v>1313</v>
      </c>
      <c r="ADX7" t="s">
        <v>1314</v>
      </c>
      <c r="ADY7" t="s">
        <v>1315</v>
      </c>
      <c r="ADZ7" t="s">
        <v>1316</v>
      </c>
      <c r="AEA7" t="s">
        <v>1317</v>
      </c>
      <c r="AEB7" t="s">
        <v>1318</v>
      </c>
      <c r="AEC7" t="s">
        <v>1319</v>
      </c>
      <c r="AED7" t="s">
        <v>1320</v>
      </c>
      <c r="AEE7" t="s">
        <v>1321</v>
      </c>
      <c r="AEF7" t="s">
        <v>1322</v>
      </c>
      <c r="AEG7" t="s">
        <v>1323</v>
      </c>
      <c r="AEH7" t="s">
        <v>1324</v>
      </c>
      <c r="AEI7" t="s">
        <v>1325</v>
      </c>
      <c r="AEJ7" t="s">
        <v>1326</v>
      </c>
      <c r="AEK7" t="s">
        <v>1327</v>
      </c>
      <c r="AEL7" t="s">
        <v>1328</v>
      </c>
      <c r="AEM7" t="s">
        <v>1329</v>
      </c>
      <c r="AEN7" t="s">
        <v>1330</v>
      </c>
      <c r="AEO7" t="s">
        <v>1331</v>
      </c>
      <c r="AEP7" t="s">
        <v>1332</v>
      </c>
      <c r="AEQ7" t="s">
        <v>1333</v>
      </c>
      <c r="AER7" t="s">
        <v>1334</v>
      </c>
      <c r="AES7" t="s">
        <v>1335</v>
      </c>
      <c r="AET7" t="s">
        <v>1336</v>
      </c>
      <c r="AEU7" t="s">
        <v>1337</v>
      </c>
      <c r="AEV7" t="s">
        <v>1338</v>
      </c>
      <c r="AEW7" t="s">
        <v>1339</v>
      </c>
      <c r="AEX7" t="s">
        <v>1340</v>
      </c>
      <c r="AEY7" t="s">
        <v>1341</v>
      </c>
      <c r="AEZ7" t="s">
        <v>1342</v>
      </c>
      <c r="AFA7" t="s">
        <v>1343</v>
      </c>
      <c r="AFB7" t="s">
        <v>1344</v>
      </c>
      <c r="AFC7" t="s">
        <v>1345</v>
      </c>
      <c r="AFD7" t="s">
        <v>1346</v>
      </c>
      <c r="AFE7" t="s">
        <v>1347</v>
      </c>
      <c r="AFF7" t="s">
        <v>1348</v>
      </c>
      <c r="AFG7" t="s">
        <v>1349</v>
      </c>
      <c r="AFH7" t="s">
        <v>1350</v>
      </c>
      <c r="AFI7" t="s">
        <v>1351</v>
      </c>
      <c r="AFJ7" t="s">
        <v>1352</v>
      </c>
      <c r="AFK7" t="s">
        <v>1353</v>
      </c>
      <c r="AFL7" t="s">
        <v>1354</v>
      </c>
      <c r="AFM7" t="s">
        <v>1355</v>
      </c>
      <c r="AFN7" t="s">
        <v>1356</v>
      </c>
      <c r="AFO7" t="s">
        <v>1357</v>
      </c>
      <c r="AFP7" t="s">
        <v>1358</v>
      </c>
      <c r="AFQ7" t="s">
        <v>1359</v>
      </c>
      <c r="AFR7" t="s">
        <v>1360</v>
      </c>
      <c r="AFS7" t="s">
        <v>1361</v>
      </c>
      <c r="AFT7" t="s">
        <v>1362</v>
      </c>
      <c r="AFU7" t="s">
        <v>1363</v>
      </c>
      <c r="AFV7" t="s">
        <v>1364</v>
      </c>
      <c r="AFW7" t="s">
        <v>1365</v>
      </c>
      <c r="AFX7" t="s">
        <v>1366</v>
      </c>
      <c r="AFY7" t="s">
        <v>1367</v>
      </c>
      <c r="AFZ7" t="s">
        <v>1368</v>
      </c>
      <c r="AGA7" t="s">
        <v>1369</v>
      </c>
      <c r="AGB7" t="s">
        <v>1370</v>
      </c>
      <c r="AGC7" t="s">
        <v>1371</v>
      </c>
      <c r="AGD7" t="s">
        <v>1372</v>
      </c>
      <c r="AGE7" t="s">
        <v>1373</v>
      </c>
      <c r="AGF7" t="s">
        <v>1374</v>
      </c>
      <c r="AGG7" t="s">
        <v>1375</v>
      </c>
      <c r="AGH7" t="s">
        <v>1376</v>
      </c>
      <c r="AGI7" t="s">
        <v>1377</v>
      </c>
      <c r="AGJ7" t="s">
        <v>1378</v>
      </c>
      <c r="AGK7" t="s">
        <v>1379</v>
      </c>
      <c r="AGL7" t="s">
        <v>1380</v>
      </c>
      <c r="AGM7" t="s">
        <v>1381</v>
      </c>
      <c r="AGN7" t="s">
        <v>1382</v>
      </c>
      <c r="AGO7" t="s">
        <v>1383</v>
      </c>
      <c r="AGP7" t="s">
        <v>1384</v>
      </c>
      <c r="AGQ7" t="s">
        <v>1385</v>
      </c>
      <c r="AGR7" t="s">
        <v>1386</v>
      </c>
      <c r="AGS7" t="s">
        <v>1387</v>
      </c>
      <c r="AGT7" t="s">
        <v>1388</v>
      </c>
      <c r="AGU7" t="s">
        <v>1389</v>
      </c>
      <c r="AGV7" t="s">
        <v>1390</v>
      </c>
      <c r="AGW7" t="s">
        <v>1391</v>
      </c>
      <c r="AGX7" t="s">
        <v>1392</v>
      </c>
      <c r="AGY7" t="s">
        <v>1393</v>
      </c>
      <c r="AGZ7" t="s">
        <v>1394</v>
      </c>
      <c r="AHA7" t="s">
        <v>1395</v>
      </c>
      <c r="AHB7" t="s">
        <v>1396</v>
      </c>
      <c r="AHC7" t="s">
        <v>1397</v>
      </c>
      <c r="AHD7" t="s">
        <v>1398</v>
      </c>
      <c r="AHE7" t="s">
        <v>1399</v>
      </c>
      <c r="AHF7" t="s">
        <v>1400</v>
      </c>
      <c r="AHG7" t="s">
        <v>1401</v>
      </c>
      <c r="AHH7" t="s">
        <v>1402</v>
      </c>
      <c r="AHI7" t="s">
        <v>1403</v>
      </c>
      <c r="AHJ7" t="s">
        <v>1404</v>
      </c>
      <c r="AHK7" t="s">
        <v>1405</v>
      </c>
      <c r="AHL7" t="s">
        <v>1406</v>
      </c>
      <c r="AHM7" t="s">
        <v>1407</v>
      </c>
      <c r="AHN7" t="s">
        <v>1408</v>
      </c>
      <c r="AHO7" t="s">
        <v>1409</v>
      </c>
      <c r="AHP7" t="s">
        <v>1410</v>
      </c>
      <c r="AHQ7" t="s">
        <v>1411</v>
      </c>
      <c r="AHR7" t="s">
        <v>1412</v>
      </c>
      <c r="AHS7" t="s">
        <v>1413</v>
      </c>
      <c r="AHT7" t="s">
        <v>1414</v>
      </c>
      <c r="AHU7" t="s">
        <v>1415</v>
      </c>
      <c r="AHV7" t="s">
        <v>1416</v>
      </c>
      <c r="AHW7" t="s">
        <v>1417</v>
      </c>
      <c r="AHX7" t="s">
        <v>1418</v>
      </c>
      <c r="AHY7" t="s">
        <v>1419</v>
      </c>
      <c r="AHZ7" t="s">
        <v>1420</v>
      </c>
      <c r="AIA7" t="s">
        <v>1421</v>
      </c>
      <c r="AIB7" t="s">
        <v>1422</v>
      </c>
      <c r="AIC7" t="s">
        <v>1423</v>
      </c>
      <c r="AID7" t="s">
        <v>1424</v>
      </c>
      <c r="AIE7" t="s">
        <v>1425</v>
      </c>
      <c r="AIF7" t="s">
        <v>1426</v>
      </c>
      <c r="AIG7" t="s">
        <v>1427</v>
      </c>
      <c r="AIH7" t="s">
        <v>1428</v>
      </c>
      <c r="AII7" t="s">
        <v>1429</v>
      </c>
      <c r="AIJ7" t="s">
        <v>1430</v>
      </c>
      <c r="AIK7" t="s">
        <v>1431</v>
      </c>
      <c r="AIL7" t="s">
        <v>1432</v>
      </c>
      <c r="AIM7" t="s">
        <v>1433</v>
      </c>
      <c r="AIN7" t="s">
        <v>1434</v>
      </c>
      <c r="AIO7" t="s">
        <v>1435</v>
      </c>
      <c r="AIP7" t="s">
        <v>1436</v>
      </c>
      <c r="AIQ7" t="s">
        <v>1437</v>
      </c>
      <c r="AIR7" t="s">
        <v>1438</v>
      </c>
      <c r="AIS7" t="s">
        <v>1439</v>
      </c>
      <c r="AIT7" t="s">
        <v>1440</v>
      </c>
      <c r="AIU7" t="s">
        <v>1441</v>
      </c>
      <c r="AIV7" t="s">
        <v>1442</v>
      </c>
      <c r="AIW7" t="s">
        <v>1443</v>
      </c>
      <c r="AIX7" t="s">
        <v>1444</v>
      </c>
      <c r="AIY7" t="s">
        <v>1445</v>
      </c>
      <c r="AIZ7" t="s">
        <v>1446</v>
      </c>
      <c r="AJA7" t="s">
        <v>1447</v>
      </c>
      <c r="AJB7" t="s">
        <v>1448</v>
      </c>
      <c r="AJC7" t="s">
        <v>1449</v>
      </c>
      <c r="AJD7" t="s">
        <v>1450</v>
      </c>
      <c r="AJE7" t="s">
        <v>1451</v>
      </c>
      <c r="AJF7" t="s">
        <v>1452</v>
      </c>
      <c r="AJG7" t="s">
        <v>1453</v>
      </c>
      <c r="AJH7" t="s">
        <v>1454</v>
      </c>
      <c r="AJI7" t="s">
        <v>1455</v>
      </c>
      <c r="AJJ7" t="s">
        <v>1456</v>
      </c>
      <c r="AJK7" t="s">
        <v>1457</v>
      </c>
      <c r="AJL7" t="s">
        <v>1458</v>
      </c>
      <c r="AJM7" t="s">
        <v>1459</v>
      </c>
      <c r="AJN7" t="s">
        <v>1460</v>
      </c>
      <c r="AJO7" t="s">
        <v>1461</v>
      </c>
      <c r="AJP7" t="s">
        <v>1462</v>
      </c>
      <c r="AJQ7" t="s">
        <v>1463</v>
      </c>
      <c r="AJR7" t="s">
        <v>1464</v>
      </c>
      <c r="AJS7" t="s">
        <v>1465</v>
      </c>
      <c r="AJT7" t="s">
        <v>1466</v>
      </c>
      <c r="AJU7" t="s">
        <v>1467</v>
      </c>
      <c r="AJV7" t="s">
        <v>1468</v>
      </c>
      <c r="AJW7" t="s">
        <v>1469</v>
      </c>
      <c r="AJX7" t="s">
        <v>1470</v>
      </c>
      <c r="AJY7" t="s">
        <v>1471</v>
      </c>
      <c r="AJZ7" t="s">
        <v>1472</v>
      </c>
      <c r="AKA7" t="s">
        <v>1473</v>
      </c>
      <c r="AKB7" t="s">
        <v>1474</v>
      </c>
      <c r="AKC7" t="s">
        <v>1475</v>
      </c>
      <c r="AKD7" t="s">
        <v>1476</v>
      </c>
      <c r="AKE7" t="s">
        <v>1477</v>
      </c>
      <c r="AKF7" t="s">
        <v>1478</v>
      </c>
      <c r="AKG7" t="s">
        <v>1479</v>
      </c>
      <c r="AKH7" t="s">
        <v>1480</v>
      </c>
      <c r="AKI7" t="s">
        <v>1481</v>
      </c>
      <c r="AKJ7" t="s">
        <v>1482</v>
      </c>
      <c r="AKK7" t="s">
        <v>1483</v>
      </c>
      <c r="AKL7" t="s">
        <v>1484</v>
      </c>
      <c r="AKM7" t="s">
        <v>1485</v>
      </c>
      <c r="AKN7" t="s">
        <v>1486</v>
      </c>
      <c r="AKO7" t="s">
        <v>1487</v>
      </c>
      <c r="AKP7" t="s">
        <v>1488</v>
      </c>
      <c r="AKQ7" t="s">
        <v>1489</v>
      </c>
      <c r="AKR7" t="s">
        <v>1490</v>
      </c>
      <c r="AKS7" t="s">
        <v>1491</v>
      </c>
      <c r="AKT7" t="s">
        <v>1492</v>
      </c>
      <c r="AKU7" t="s">
        <v>1493</v>
      </c>
      <c r="AKV7" t="s">
        <v>1494</v>
      </c>
      <c r="AKW7" t="s">
        <v>1495</v>
      </c>
      <c r="AKX7" t="s">
        <v>1496</v>
      </c>
      <c r="AKY7" t="s">
        <v>1497</v>
      </c>
      <c r="AKZ7" t="s">
        <v>1498</v>
      </c>
      <c r="ALA7" t="s">
        <v>1499</v>
      </c>
      <c r="ALB7" t="s">
        <v>1500</v>
      </c>
      <c r="ALC7" t="s">
        <v>1501</v>
      </c>
      <c r="ALD7" t="s">
        <v>1502</v>
      </c>
      <c r="ALE7" t="s">
        <v>1503</v>
      </c>
      <c r="ALF7" t="s">
        <v>1504</v>
      </c>
      <c r="ALG7" t="s">
        <v>1505</v>
      </c>
      <c r="ALH7" t="s">
        <v>1506</v>
      </c>
      <c r="ALI7" t="s">
        <v>1507</v>
      </c>
      <c r="ALJ7" t="s">
        <v>1508</v>
      </c>
      <c r="ALK7" t="s">
        <v>1509</v>
      </c>
      <c r="ALL7" t="s">
        <v>1510</v>
      </c>
      <c r="ALM7" t="s">
        <v>1511</v>
      </c>
      <c r="ALN7" t="s">
        <v>1512</v>
      </c>
      <c r="ALO7" t="s">
        <v>1513</v>
      </c>
      <c r="ALP7" t="s">
        <v>1514</v>
      </c>
      <c r="ALQ7" t="s">
        <v>1515</v>
      </c>
      <c r="ALR7" t="s">
        <v>1516</v>
      </c>
      <c r="ALS7" t="s">
        <v>1517</v>
      </c>
      <c r="ALT7" t="s">
        <v>1518</v>
      </c>
      <c r="ALU7" t="s">
        <v>1519</v>
      </c>
      <c r="ALV7" t="s">
        <v>1520</v>
      </c>
      <c r="ALW7" t="s">
        <v>1521</v>
      </c>
      <c r="ALX7" t="s">
        <v>1522</v>
      </c>
      <c r="ALY7" t="s">
        <v>1523</v>
      </c>
      <c r="ALZ7" t="s">
        <v>1524</v>
      </c>
      <c r="AMA7" t="s">
        <v>1525</v>
      </c>
      <c r="AMB7" t="s">
        <v>1526</v>
      </c>
      <c r="AMC7" t="s">
        <v>1527</v>
      </c>
      <c r="AMD7" t="s">
        <v>1528</v>
      </c>
      <c r="AME7" t="s">
        <v>1529</v>
      </c>
      <c r="AMF7" t="s">
        <v>1530</v>
      </c>
      <c r="AMG7" t="s">
        <v>1531</v>
      </c>
      <c r="AMH7" t="s">
        <v>1532</v>
      </c>
      <c r="AMI7" t="s">
        <v>1533</v>
      </c>
      <c r="AMJ7" t="s">
        <v>1534</v>
      </c>
      <c r="AMK7" t="s">
        <v>1535</v>
      </c>
      <c r="AML7" t="s">
        <v>1536</v>
      </c>
      <c r="AMM7" t="s">
        <v>1537</v>
      </c>
      <c r="AMN7" t="s">
        <v>1538</v>
      </c>
      <c r="AMO7" t="s">
        <v>1539</v>
      </c>
      <c r="AMP7" t="s">
        <v>1540</v>
      </c>
      <c r="AMQ7" t="s">
        <v>1541</v>
      </c>
      <c r="AMR7" t="s">
        <v>1542</v>
      </c>
      <c r="AMS7" t="s">
        <v>1543</v>
      </c>
      <c r="AMT7" t="s">
        <v>1544</v>
      </c>
      <c r="AMU7" t="s">
        <v>1545</v>
      </c>
      <c r="AMV7" t="s">
        <v>1546</v>
      </c>
      <c r="AMW7" t="s">
        <v>1547</v>
      </c>
      <c r="AMX7" t="s">
        <v>1548</v>
      </c>
      <c r="AMY7" t="s">
        <v>1549</v>
      </c>
      <c r="AMZ7" t="s">
        <v>1550</v>
      </c>
      <c r="ANA7" t="s">
        <v>1551</v>
      </c>
      <c r="ANB7" t="s">
        <v>1552</v>
      </c>
      <c r="ANC7" t="s">
        <v>1553</v>
      </c>
      <c r="AND7" t="s">
        <v>1554</v>
      </c>
      <c r="ANE7" t="s">
        <v>1555</v>
      </c>
      <c r="ANF7" t="s">
        <v>1556</v>
      </c>
      <c r="ANG7" t="s">
        <v>1557</v>
      </c>
      <c r="ANH7" t="s">
        <v>1558</v>
      </c>
      <c r="ANI7" t="s">
        <v>1559</v>
      </c>
      <c r="ANJ7" t="s">
        <v>1560</v>
      </c>
      <c r="ANK7" t="s">
        <v>1561</v>
      </c>
      <c r="ANL7" t="s">
        <v>1562</v>
      </c>
      <c r="ANM7" t="s">
        <v>1563</v>
      </c>
      <c r="ANN7" t="s">
        <v>1564</v>
      </c>
      <c r="ANO7" t="s">
        <v>1565</v>
      </c>
      <c r="ANP7" t="s">
        <v>1566</v>
      </c>
      <c r="ANQ7" t="s">
        <v>1567</v>
      </c>
      <c r="ANR7" t="s">
        <v>1568</v>
      </c>
      <c r="ANS7" t="s">
        <v>1569</v>
      </c>
      <c r="ANT7" t="s">
        <v>1570</v>
      </c>
      <c r="ANU7" t="s">
        <v>1571</v>
      </c>
      <c r="ANV7" t="s">
        <v>1572</v>
      </c>
      <c r="ANW7" t="s">
        <v>1573</v>
      </c>
      <c r="ANX7" t="s">
        <v>1574</v>
      </c>
      <c r="ANY7" t="s">
        <v>1575</v>
      </c>
      <c r="ANZ7" t="s">
        <v>1576</v>
      </c>
      <c r="AOA7" t="s">
        <v>1577</v>
      </c>
      <c r="AOB7" t="s">
        <v>1578</v>
      </c>
      <c r="AOC7" t="s">
        <v>1579</v>
      </c>
      <c r="AOD7" t="s">
        <v>1580</v>
      </c>
      <c r="AOE7" t="s">
        <v>1581</v>
      </c>
      <c r="AOF7" t="s">
        <v>1582</v>
      </c>
      <c r="AOG7" t="s">
        <v>1583</v>
      </c>
      <c r="AOH7" t="s">
        <v>1584</v>
      </c>
      <c r="AOI7" t="s">
        <v>1585</v>
      </c>
      <c r="AOJ7" t="s">
        <v>1586</v>
      </c>
      <c r="AOK7" t="s">
        <v>1587</v>
      </c>
      <c r="AOL7" t="s">
        <v>1588</v>
      </c>
      <c r="AOM7" t="s">
        <v>1589</v>
      </c>
      <c r="AON7" t="s">
        <v>1590</v>
      </c>
      <c r="AOO7" t="s">
        <v>1591</v>
      </c>
      <c r="AOP7" t="s">
        <v>1592</v>
      </c>
      <c r="AOQ7" t="s">
        <v>1593</v>
      </c>
      <c r="AOR7" t="s">
        <v>1594</v>
      </c>
      <c r="AOS7" t="s">
        <v>1595</v>
      </c>
      <c r="AOT7" t="s">
        <v>1596</v>
      </c>
      <c r="AOU7" t="s">
        <v>1597</v>
      </c>
      <c r="AOV7" t="s">
        <v>1598</v>
      </c>
      <c r="AOW7" t="s">
        <v>1599</v>
      </c>
      <c r="AOX7" t="s">
        <v>1600</v>
      </c>
      <c r="AOY7" t="s">
        <v>1601</v>
      </c>
      <c r="AOZ7" t="s">
        <v>1602</v>
      </c>
      <c r="APA7" t="s">
        <v>1603</v>
      </c>
      <c r="APB7" t="s">
        <v>1604</v>
      </c>
      <c r="APC7" t="s">
        <v>1605</v>
      </c>
      <c r="APD7" t="s">
        <v>1606</v>
      </c>
      <c r="APE7" t="s">
        <v>1607</v>
      </c>
      <c r="APF7" t="s">
        <v>1608</v>
      </c>
      <c r="APG7" t="s">
        <v>1609</v>
      </c>
      <c r="APH7" t="s">
        <v>1610</v>
      </c>
      <c r="API7" t="s">
        <v>1611</v>
      </c>
      <c r="APJ7" t="s">
        <v>1612</v>
      </c>
      <c r="APK7" t="s">
        <v>1613</v>
      </c>
      <c r="APL7" t="s">
        <v>1614</v>
      </c>
      <c r="APM7" t="s">
        <v>1615</v>
      </c>
      <c r="APN7" t="s">
        <v>1616</v>
      </c>
      <c r="APO7" t="s">
        <v>1617</v>
      </c>
      <c r="APP7" t="s">
        <v>1618</v>
      </c>
      <c r="APQ7" t="s">
        <v>1619</v>
      </c>
      <c r="APR7" t="s">
        <v>1620</v>
      </c>
      <c r="APS7" t="s">
        <v>1621</v>
      </c>
      <c r="APT7" t="s">
        <v>1622</v>
      </c>
      <c r="APU7" t="s">
        <v>1623</v>
      </c>
      <c r="APV7" t="s">
        <v>1624</v>
      </c>
      <c r="APW7" t="s">
        <v>1625</v>
      </c>
      <c r="APX7" t="s">
        <v>1626</v>
      </c>
      <c r="APY7" t="s">
        <v>1627</v>
      </c>
      <c r="APZ7" t="s">
        <v>1628</v>
      </c>
      <c r="AQA7" t="s">
        <v>1629</v>
      </c>
      <c r="AQB7" t="s">
        <v>1630</v>
      </c>
      <c r="AQC7" t="s">
        <v>1631</v>
      </c>
      <c r="AQD7" t="s">
        <v>1632</v>
      </c>
      <c r="AQE7" t="s">
        <v>1633</v>
      </c>
      <c r="AQF7" t="s">
        <v>1634</v>
      </c>
      <c r="AQG7" t="s">
        <v>1635</v>
      </c>
      <c r="AQH7" t="s">
        <v>1636</v>
      </c>
      <c r="AQI7" t="s">
        <v>1637</v>
      </c>
      <c r="AQJ7" t="s">
        <v>1638</v>
      </c>
      <c r="AQK7" t="s">
        <v>1639</v>
      </c>
      <c r="AQL7" t="s">
        <v>1640</v>
      </c>
      <c r="AQM7" t="s">
        <v>1641</v>
      </c>
      <c r="AQN7" t="s">
        <v>1642</v>
      </c>
      <c r="AQO7" t="s">
        <v>1643</v>
      </c>
      <c r="AQP7" t="s">
        <v>1644</v>
      </c>
      <c r="AQQ7" t="s">
        <v>1645</v>
      </c>
      <c r="AQR7" t="s">
        <v>1646</v>
      </c>
      <c r="AQS7" t="s">
        <v>1647</v>
      </c>
      <c r="AQT7" t="s">
        <v>1648</v>
      </c>
      <c r="AQU7" t="s">
        <v>1649</v>
      </c>
      <c r="AQV7" t="s">
        <v>1650</v>
      </c>
      <c r="AQW7" t="s">
        <v>1651</v>
      </c>
      <c r="AQX7" t="s">
        <v>1652</v>
      </c>
      <c r="AQY7" t="s">
        <v>1653</v>
      </c>
      <c r="AQZ7" t="s">
        <v>1654</v>
      </c>
      <c r="ARA7" t="s">
        <v>1655</v>
      </c>
      <c r="ARB7" t="s">
        <v>1656</v>
      </c>
      <c r="ARC7" t="s">
        <v>1657</v>
      </c>
      <c r="ARD7" t="s">
        <v>1658</v>
      </c>
      <c r="ARE7" t="s">
        <v>1659</v>
      </c>
      <c r="ARF7" t="s">
        <v>1660</v>
      </c>
      <c r="ARG7" t="s">
        <v>1661</v>
      </c>
      <c r="ARH7" t="s">
        <v>1662</v>
      </c>
      <c r="ARI7" t="s">
        <v>1663</v>
      </c>
      <c r="ARJ7" t="s">
        <v>1664</v>
      </c>
      <c r="ARK7" t="s">
        <v>1665</v>
      </c>
      <c r="ARL7" t="s">
        <v>1666</v>
      </c>
      <c r="ARM7" t="s">
        <v>1667</v>
      </c>
      <c r="ARN7" t="s">
        <v>1668</v>
      </c>
      <c r="ARO7" t="s">
        <v>1669</v>
      </c>
      <c r="ARP7" t="s">
        <v>1670</v>
      </c>
      <c r="ARQ7" t="s">
        <v>1671</v>
      </c>
      <c r="ARR7" t="s">
        <v>1672</v>
      </c>
      <c r="ARS7" t="s">
        <v>1673</v>
      </c>
      <c r="ART7" t="s">
        <v>1674</v>
      </c>
      <c r="ARU7" t="s">
        <v>1675</v>
      </c>
      <c r="ARV7" t="s">
        <v>1676</v>
      </c>
      <c r="ARW7" t="s">
        <v>1677</v>
      </c>
      <c r="ARX7" t="s">
        <v>1678</v>
      </c>
      <c r="ARY7" t="s">
        <v>1679</v>
      </c>
      <c r="ARZ7" t="s">
        <v>1680</v>
      </c>
      <c r="ASA7" t="s">
        <v>1681</v>
      </c>
      <c r="ASB7" t="s">
        <v>1682</v>
      </c>
      <c r="ASC7" t="s">
        <v>1683</v>
      </c>
      <c r="ASD7" t="s">
        <v>1684</v>
      </c>
      <c r="ASE7" t="s">
        <v>1685</v>
      </c>
      <c r="ASF7" t="s">
        <v>1686</v>
      </c>
      <c r="ASG7" t="s">
        <v>1687</v>
      </c>
      <c r="ASH7" t="s">
        <v>1688</v>
      </c>
      <c r="ASI7" t="s">
        <v>1689</v>
      </c>
      <c r="ASJ7" t="s">
        <v>1690</v>
      </c>
      <c r="ASK7" t="s">
        <v>1691</v>
      </c>
      <c r="ASL7" t="s">
        <v>1692</v>
      </c>
      <c r="ASM7" t="s">
        <v>1693</v>
      </c>
      <c r="ASN7" t="s">
        <v>1694</v>
      </c>
      <c r="ASO7" t="s">
        <v>1695</v>
      </c>
      <c r="ASP7" t="s">
        <v>1696</v>
      </c>
      <c r="ASQ7" t="s">
        <v>1697</v>
      </c>
      <c r="ASR7" t="s">
        <v>1698</v>
      </c>
      <c r="ASS7" t="s">
        <v>1699</v>
      </c>
      <c r="AST7" t="s">
        <v>1700</v>
      </c>
      <c r="ASU7" t="s">
        <v>1701</v>
      </c>
      <c r="ASV7" t="s">
        <v>1702</v>
      </c>
      <c r="ASW7" t="s">
        <v>1703</v>
      </c>
      <c r="ASX7" t="s">
        <v>1704</v>
      </c>
      <c r="ASY7" t="s">
        <v>1705</v>
      </c>
      <c r="ASZ7" t="s">
        <v>1706</v>
      </c>
      <c r="ATA7" t="s">
        <v>1707</v>
      </c>
      <c r="ATB7" t="s">
        <v>1708</v>
      </c>
      <c r="ATC7" t="s">
        <v>1709</v>
      </c>
      <c r="ATD7" t="s">
        <v>1710</v>
      </c>
      <c r="ATE7" t="s">
        <v>1711</v>
      </c>
      <c r="ATF7" t="s">
        <v>1712</v>
      </c>
      <c r="ATG7" t="s">
        <v>1713</v>
      </c>
      <c r="ATH7" t="s">
        <v>1714</v>
      </c>
      <c r="ATI7" t="s">
        <v>1715</v>
      </c>
      <c r="ATJ7" t="s">
        <v>1716</v>
      </c>
      <c r="ATK7" t="s">
        <v>1717</v>
      </c>
      <c r="ATL7" t="s">
        <v>1718</v>
      </c>
      <c r="ATM7" t="s">
        <v>1719</v>
      </c>
      <c r="ATN7" t="s">
        <v>1720</v>
      </c>
      <c r="ATO7" t="s">
        <v>1721</v>
      </c>
      <c r="ATP7" t="s">
        <v>1722</v>
      </c>
      <c r="ATQ7" t="s">
        <v>1723</v>
      </c>
      <c r="ATR7" t="s">
        <v>1724</v>
      </c>
      <c r="ATS7" t="s">
        <v>1725</v>
      </c>
      <c r="ATT7" t="s">
        <v>1726</v>
      </c>
      <c r="ATU7" t="s">
        <v>1727</v>
      </c>
      <c r="ATV7" t="s">
        <v>1728</v>
      </c>
      <c r="ATW7" t="s">
        <v>1729</v>
      </c>
      <c r="ATX7" t="s">
        <v>1730</v>
      </c>
      <c r="ATY7" t="s">
        <v>1731</v>
      </c>
      <c r="ATZ7" t="s">
        <v>1732</v>
      </c>
      <c r="AUA7" t="s">
        <v>1733</v>
      </c>
      <c r="AUB7" t="s">
        <v>1734</v>
      </c>
      <c r="AUC7" t="s">
        <v>1735</v>
      </c>
      <c r="AUD7" t="s">
        <v>1736</v>
      </c>
      <c r="AUE7" t="s">
        <v>1737</v>
      </c>
      <c r="AUF7" t="s">
        <v>1738</v>
      </c>
      <c r="AUG7" t="s">
        <v>1739</v>
      </c>
      <c r="AUH7" t="s">
        <v>1740</v>
      </c>
      <c r="AUI7" t="s">
        <v>1741</v>
      </c>
      <c r="AUJ7" t="s">
        <v>1742</v>
      </c>
      <c r="AUK7" t="s">
        <v>1743</v>
      </c>
      <c r="AUL7" t="s">
        <v>1744</v>
      </c>
      <c r="AUM7" t="s">
        <v>1745</v>
      </c>
      <c r="AUN7" t="s">
        <v>1746</v>
      </c>
      <c r="AUO7" t="s">
        <v>1747</v>
      </c>
      <c r="AUP7" t="s">
        <v>1748</v>
      </c>
      <c r="AUQ7" t="s">
        <v>1749</v>
      </c>
      <c r="AUR7" t="s">
        <v>1750</v>
      </c>
      <c r="AUS7" t="s">
        <v>1751</v>
      </c>
      <c r="AUT7" t="s">
        <v>1752</v>
      </c>
      <c r="AUU7" t="s">
        <v>1753</v>
      </c>
      <c r="AUV7" t="s">
        <v>1754</v>
      </c>
      <c r="AUW7" t="s">
        <v>1755</v>
      </c>
      <c r="AUX7" t="s">
        <v>1756</v>
      </c>
      <c r="AUY7" t="s">
        <v>1757</v>
      </c>
      <c r="AUZ7" t="s">
        <v>1758</v>
      </c>
      <c r="AVA7" t="s">
        <v>1759</v>
      </c>
      <c r="AVB7" t="s">
        <v>1760</v>
      </c>
      <c r="AVC7" t="s">
        <v>1761</v>
      </c>
      <c r="AVD7" t="s">
        <v>1762</v>
      </c>
      <c r="AVE7" t="s">
        <v>1763</v>
      </c>
      <c r="AVF7" t="s">
        <v>1764</v>
      </c>
      <c r="AVG7" t="s">
        <v>1765</v>
      </c>
      <c r="AVH7" t="s">
        <v>1766</v>
      </c>
      <c r="AVI7" t="s">
        <v>1767</v>
      </c>
      <c r="AVJ7" t="s">
        <v>1768</v>
      </c>
      <c r="AVK7" t="s">
        <v>1769</v>
      </c>
      <c r="AVL7" t="s">
        <v>1770</v>
      </c>
      <c r="AVM7" t="s">
        <v>1771</v>
      </c>
      <c r="AVN7" t="s">
        <v>1772</v>
      </c>
      <c r="AVO7" t="s">
        <v>1773</v>
      </c>
      <c r="AVP7" t="s">
        <v>1774</v>
      </c>
      <c r="AVQ7" t="s">
        <v>1775</v>
      </c>
      <c r="AVR7" t="s">
        <v>1776</v>
      </c>
      <c r="AVS7" t="s">
        <v>1777</v>
      </c>
      <c r="AVT7" t="s">
        <v>1778</v>
      </c>
      <c r="AVU7" t="s">
        <v>1779</v>
      </c>
      <c r="AVV7" t="s">
        <v>1780</v>
      </c>
      <c r="AVW7" t="s">
        <v>1781</v>
      </c>
      <c r="AVX7" t="s">
        <v>1782</v>
      </c>
      <c r="AVY7" t="s">
        <v>1783</v>
      </c>
      <c r="AVZ7" t="s">
        <v>1784</v>
      </c>
      <c r="AWA7" t="s">
        <v>1785</v>
      </c>
      <c r="AWB7" t="s">
        <v>1786</v>
      </c>
      <c r="AWC7" t="s">
        <v>1787</v>
      </c>
      <c r="AWD7" t="s">
        <v>1788</v>
      </c>
      <c r="AWE7" t="s">
        <v>1789</v>
      </c>
      <c r="AWF7" t="s">
        <v>1790</v>
      </c>
      <c r="AWG7" t="s">
        <v>1791</v>
      </c>
      <c r="AWH7" t="s">
        <v>1792</v>
      </c>
      <c r="AWI7" t="s">
        <v>1793</v>
      </c>
      <c r="AWJ7" t="s">
        <v>1794</v>
      </c>
      <c r="AWK7" t="s">
        <v>1795</v>
      </c>
      <c r="AWL7" t="s">
        <v>1796</v>
      </c>
      <c r="AWM7" t="s">
        <v>1797</v>
      </c>
      <c r="AWN7" t="s">
        <v>1798</v>
      </c>
      <c r="AWO7" t="s">
        <v>1799</v>
      </c>
      <c r="AWP7" t="s">
        <v>1800</v>
      </c>
      <c r="AWQ7" t="s">
        <v>1801</v>
      </c>
      <c r="AWR7" t="s">
        <v>1802</v>
      </c>
      <c r="AWS7" t="s">
        <v>1803</v>
      </c>
      <c r="AWT7" t="s">
        <v>1804</v>
      </c>
      <c r="AWU7" t="s">
        <v>1805</v>
      </c>
      <c r="AWV7" t="s">
        <v>1806</v>
      </c>
      <c r="AWW7" t="s">
        <v>1807</v>
      </c>
      <c r="AWX7" t="s">
        <v>1808</v>
      </c>
      <c r="AWY7" t="s">
        <v>1809</v>
      </c>
      <c r="AWZ7" t="s">
        <v>1810</v>
      </c>
      <c r="AXA7" t="s">
        <v>1811</v>
      </c>
      <c r="AXB7" t="s">
        <v>1812</v>
      </c>
      <c r="AXC7" t="s">
        <v>1813</v>
      </c>
      <c r="AXD7" t="s">
        <v>1814</v>
      </c>
      <c r="AXE7" t="s">
        <v>1815</v>
      </c>
      <c r="AXF7" t="s">
        <v>1816</v>
      </c>
      <c r="AXG7" t="s">
        <v>1817</v>
      </c>
      <c r="AXH7" t="s">
        <v>1818</v>
      </c>
      <c r="AXI7" t="s">
        <v>1819</v>
      </c>
      <c r="AXJ7" t="s">
        <v>1820</v>
      </c>
      <c r="AXK7" t="s">
        <v>1821</v>
      </c>
      <c r="AXL7" t="s">
        <v>1822</v>
      </c>
      <c r="AXM7" t="s">
        <v>1823</v>
      </c>
      <c r="AXN7" t="s">
        <v>1824</v>
      </c>
      <c r="AXO7" t="s">
        <v>1825</v>
      </c>
      <c r="AXP7" t="s">
        <v>1826</v>
      </c>
      <c r="AXQ7" t="s">
        <v>1827</v>
      </c>
      <c r="AXR7" t="s">
        <v>1828</v>
      </c>
      <c r="AXS7" t="s">
        <v>1829</v>
      </c>
      <c r="AXT7" t="s">
        <v>1830</v>
      </c>
      <c r="AXU7" t="s">
        <v>1831</v>
      </c>
      <c r="AXV7" t="s">
        <v>1832</v>
      </c>
      <c r="AXW7" t="s">
        <v>1833</v>
      </c>
      <c r="AXX7" t="s">
        <v>1834</v>
      </c>
      <c r="AXY7" t="s">
        <v>1835</v>
      </c>
      <c r="AXZ7" t="s">
        <v>1836</v>
      </c>
      <c r="AYA7" t="s">
        <v>1837</v>
      </c>
      <c r="AYB7" t="s">
        <v>1838</v>
      </c>
      <c r="AYC7" t="s">
        <v>1839</v>
      </c>
      <c r="AYD7" t="s">
        <v>1840</v>
      </c>
      <c r="AYE7" t="s">
        <v>1841</v>
      </c>
      <c r="AYF7" t="s">
        <v>1842</v>
      </c>
      <c r="AYG7" t="s">
        <v>1843</v>
      </c>
      <c r="AYH7" t="s">
        <v>1844</v>
      </c>
      <c r="AYI7" t="s">
        <v>1845</v>
      </c>
      <c r="AYJ7" t="s">
        <v>1846</v>
      </c>
      <c r="AYK7" t="s">
        <v>1847</v>
      </c>
      <c r="AYL7" t="s">
        <v>1848</v>
      </c>
      <c r="AYM7" t="s">
        <v>1849</v>
      </c>
      <c r="AYN7" t="s">
        <v>1850</v>
      </c>
      <c r="AYO7" t="s">
        <v>1851</v>
      </c>
      <c r="AYP7" t="s">
        <v>1852</v>
      </c>
      <c r="AYQ7" t="s">
        <v>1853</v>
      </c>
      <c r="AYR7" t="s">
        <v>1854</v>
      </c>
      <c r="AYS7" t="s">
        <v>1855</v>
      </c>
      <c r="AYT7" t="s">
        <v>1856</v>
      </c>
      <c r="AYU7" t="s">
        <v>1857</v>
      </c>
      <c r="AYV7" t="s">
        <v>1858</v>
      </c>
      <c r="AYW7" t="s">
        <v>1859</v>
      </c>
      <c r="AYX7" t="s">
        <v>1860</v>
      </c>
      <c r="AYY7" t="s">
        <v>1861</v>
      </c>
      <c r="AYZ7" t="s">
        <v>1862</v>
      </c>
      <c r="AZA7" t="s">
        <v>1863</v>
      </c>
      <c r="AZB7" t="s">
        <v>1864</v>
      </c>
      <c r="AZC7" t="s">
        <v>1865</v>
      </c>
      <c r="AZD7" t="s">
        <v>1866</v>
      </c>
      <c r="AZE7" t="s">
        <v>1867</v>
      </c>
      <c r="AZF7" t="s">
        <v>1868</v>
      </c>
      <c r="AZG7" t="s">
        <v>1869</v>
      </c>
      <c r="AZH7" t="s">
        <v>1870</v>
      </c>
      <c r="AZI7" t="s">
        <v>1871</v>
      </c>
      <c r="AZJ7" t="s">
        <v>1872</v>
      </c>
      <c r="AZK7" t="s">
        <v>1873</v>
      </c>
      <c r="AZL7" t="s">
        <v>1874</v>
      </c>
      <c r="AZM7" t="s">
        <v>1875</v>
      </c>
      <c r="AZN7" t="s">
        <v>1876</v>
      </c>
      <c r="AZO7" t="s">
        <v>1877</v>
      </c>
      <c r="AZP7" t="s">
        <v>1878</v>
      </c>
      <c r="AZQ7" t="s">
        <v>1879</v>
      </c>
      <c r="AZR7" t="s">
        <v>1880</v>
      </c>
      <c r="AZS7" t="s">
        <v>1881</v>
      </c>
      <c r="AZT7" t="s">
        <v>1882</v>
      </c>
      <c r="AZU7" t="s">
        <v>1883</v>
      </c>
      <c r="AZV7" t="s">
        <v>1884</v>
      </c>
      <c r="AZW7" t="s">
        <v>1885</v>
      </c>
      <c r="AZX7" t="s">
        <v>1886</v>
      </c>
      <c r="AZY7" t="s">
        <v>1887</v>
      </c>
      <c r="AZZ7" t="s">
        <v>1888</v>
      </c>
      <c r="BAA7" t="s">
        <v>1889</v>
      </c>
      <c r="BAB7" t="s">
        <v>1890</v>
      </c>
      <c r="BAC7" t="s">
        <v>1891</v>
      </c>
      <c r="BAD7" t="s">
        <v>1892</v>
      </c>
      <c r="BAE7" t="s">
        <v>1893</v>
      </c>
      <c r="BAF7" t="s">
        <v>1894</v>
      </c>
      <c r="BAG7" t="s">
        <v>1895</v>
      </c>
      <c r="BAH7" t="s">
        <v>1896</v>
      </c>
      <c r="BAI7" t="s">
        <v>1897</v>
      </c>
      <c r="BAJ7" t="s">
        <v>1898</v>
      </c>
      <c r="BAK7" t="s">
        <v>1899</v>
      </c>
      <c r="BAL7" t="s">
        <v>1900</v>
      </c>
      <c r="BAM7" t="s">
        <v>1901</v>
      </c>
      <c r="BAN7" t="s">
        <v>1902</v>
      </c>
      <c r="BAO7" t="s">
        <v>1903</v>
      </c>
      <c r="BAP7" t="s">
        <v>1904</v>
      </c>
      <c r="BAQ7" t="s">
        <v>1905</v>
      </c>
      <c r="BAR7" t="s">
        <v>1906</v>
      </c>
      <c r="BAS7" t="s">
        <v>1907</v>
      </c>
      <c r="BAT7" t="s">
        <v>1908</v>
      </c>
      <c r="BAU7" t="s">
        <v>1909</v>
      </c>
      <c r="BAV7" t="s">
        <v>1910</v>
      </c>
      <c r="BAW7" t="s">
        <v>1911</v>
      </c>
      <c r="BAX7" t="s">
        <v>1912</v>
      </c>
      <c r="BAY7" t="s">
        <v>1913</v>
      </c>
      <c r="BAZ7" t="s">
        <v>1914</v>
      </c>
      <c r="BBA7" t="s">
        <v>1915</v>
      </c>
      <c r="BBB7" t="s">
        <v>1916</v>
      </c>
      <c r="BBC7" t="s">
        <v>1917</v>
      </c>
      <c r="BBD7" t="s">
        <v>1918</v>
      </c>
      <c r="BBE7" t="s">
        <v>1919</v>
      </c>
      <c r="BBF7" t="s">
        <v>1920</v>
      </c>
      <c r="BBG7" t="s">
        <v>1921</v>
      </c>
      <c r="BBH7" t="s">
        <v>1922</v>
      </c>
      <c r="BBI7" t="s">
        <v>1923</v>
      </c>
      <c r="BBJ7" t="s">
        <v>1924</v>
      </c>
      <c r="BBK7" t="s">
        <v>1925</v>
      </c>
      <c r="BBL7" t="s">
        <v>1926</v>
      </c>
      <c r="BBM7" t="s">
        <v>1927</v>
      </c>
      <c r="BBN7" t="s">
        <v>1928</v>
      </c>
      <c r="BBO7" t="s">
        <v>1929</v>
      </c>
      <c r="BBP7" t="s">
        <v>1930</v>
      </c>
      <c r="BBQ7" t="s">
        <v>1931</v>
      </c>
      <c r="BBR7" t="s">
        <v>1932</v>
      </c>
      <c r="BBS7" t="s">
        <v>1933</v>
      </c>
      <c r="BBT7" t="s">
        <v>1934</v>
      </c>
      <c r="BBU7" t="s">
        <v>1935</v>
      </c>
      <c r="BBV7" t="s">
        <v>1936</v>
      </c>
      <c r="BBW7" t="s">
        <v>1937</v>
      </c>
      <c r="BBX7" t="s">
        <v>1938</v>
      </c>
      <c r="BBY7" t="s">
        <v>1939</v>
      </c>
      <c r="BBZ7" t="s">
        <v>1940</v>
      </c>
      <c r="BCA7" t="s">
        <v>1941</v>
      </c>
      <c r="BCB7" t="s">
        <v>1942</v>
      </c>
      <c r="BCC7" t="s">
        <v>1943</v>
      </c>
      <c r="BCD7" t="s">
        <v>1944</v>
      </c>
      <c r="BCE7" t="s">
        <v>1945</v>
      </c>
      <c r="BCF7" t="s">
        <v>1946</v>
      </c>
      <c r="BCG7" t="s">
        <v>1947</v>
      </c>
      <c r="BCH7" t="s">
        <v>1948</v>
      </c>
      <c r="BCI7" t="s">
        <v>1949</v>
      </c>
      <c r="BCJ7" t="s">
        <v>1950</v>
      </c>
      <c r="BCK7" t="s">
        <v>1951</v>
      </c>
      <c r="BCL7" t="s">
        <v>1952</v>
      </c>
      <c r="BCM7" t="s">
        <v>1953</v>
      </c>
      <c r="BCN7" t="s">
        <v>1954</v>
      </c>
      <c r="BCO7" t="s">
        <v>1955</v>
      </c>
      <c r="BCP7" t="s">
        <v>1956</v>
      </c>
      <c r="BCQ7" t="s">
        <v>1957</v>
      </c>
      <c r="BCR7" t="s">
        <v>1958</v>
      </c>
      <c r="BCS7" t="s">
        <v>1959</v>
      </c>
      <c r="BCT7" t="s">
        <v>1960</v>
      </c>
      <c r="BCU7" t="s">
        <v>1961</v>
      </c>
      <c r="BCV7" t="s">
        <v>1962</v>
      </c>
      <c r="BCW7" t="s">
        <v>1963</v>
      </c>
      <c r="BCX7" t="s">
        <v>1964</v>
      </c>
      <c r="BCY7" t="s">
        <v>1965</v>
      </c>
      <c r="BCZ7" t="s">
        <v>1966</v>
      </c>
      <c r="BDA7" t="s">
        <v>1967</v>
      </c>
      <c r="BDB7" t="s">
        <v>1968</v>
      </c>
      <c r="BDC7" t="s">
        <v>1969</v>
      </c>
      <c r="BDD7" t="s">
        <v>1970</v>
      </c>
      <c r="BDE7" t="s">
        <v>1971</v>
      </c>
      <c r="BDF7" t="s">
        <v>1972</v>
      </c>
      <c r="BDG7" t="s">
        <v>1973</v>
      </c>
      <c r="BDH7" t="s">
        <v>1974</v>
      </c>
      <c r="BDI7" t="s">
        <v>1975</v>
      </c>
      <c r="BDJ7" t="s">
        <v>1976</v>
      </c>
      <c r="BDK7" t="s">
        <v>1977</v>
      </c>
      <c r="BDL7" t="s">
        <v>1978</v>
      </c>
      <c r="BDM7" t="s">
        <v>1979</v>
      </c>
      <c r="BDN7" t="s">
        <v>1980</v>
      </c>
      <c r="BDO7" t="s">
        <v>1981</v>
      </c>
      <c r="BDP7" t="s">
        <v>1982</v>
      </c>
      <c r="BDQ7" t="s">
        <v>1983</v>
      </c>
      <c r="BDR7" t="s">
        <v>1984</v>
      </c>
      <c r="BDS7" t="s">
        <v>1985</v>
      </c>
      <c r="BDT7" t="s">
        <v>1986</v>
      </c>
      <c r="BDU7" t="s">
        <v>1987</v>
      </c>
      <c r="BDV7" t="s">
        <v>1988</v>
      </c>
      <c r="BDW7" t="s">
        <v>1989</v>
      </c>
      <c r="BDX7" t="s">
        <v>1990</v>
      </c>
      <c r="BDY7" t="s">
        <v>1991</v>
      </c>
      <c r="BDZ7" t="s">
        <v>1992</v>
      </c>
      <c r="BEA7" t="s">
        <v>1993</v>
      </c>
      <c r="BEB7" t="s">
        <v>1994</v>
      </c>
      <c r="BEC7" t="s">
        <v>1995</v>
      </c>
      <c r="BED7" t="s">
        <v>1996</v>
      </c>
      <c r="BEE7" t="s">
        <v>1997</v>
      </c>
      <c r="BEF7" t="s">
        <v>1998</v>
      </c>
      <c r="BEG7" t="s">
        <v>1999</v>
      </c>
      <c r="BEH7" t="s">
        <v>2000</v>
      </c>
      <c r="BEI7" t="s">
        <v>2001</v>
      </c>
      <c r="BEJ7" t="s">
        <v>2002</v>
      </c>
      <c r="BEK7" t="s">
        <v>2003</v>
      </c>
      <c r="BEL7" t="s">
        <v>2004</v>
      </c>
      <c r="BEM7" t="s">
        <v>2005</v>
      </c>
      <c r="BEN7" t="s">
        <v>2006</v>
      </c>
      <c r="BEO7" t="s">
        <v>2007</v>
      </c>
      <c r="BEP7" t="s">
        <v>2008</v>
      </c>
      <c r="BEQ7" t="s">
        <v>2009</v>
      </c>
      <c r="BER7" t="s">
        <v>2010</v>
      </c>
      <c r="BES7" t="s">
        <v>2011</v>
      </c>
      <c r="BET7" t="s">
        <v>2012</v>
      </c>
      <c r="BEU7" t="s">
        <v>2013</v>
      </c>
      <c r="BEV7" t="s">
        <v>2014</v>
      </c>
      <c r="BEW7" t="s">
        <v>2015</v>
      </c>
      <c r="BEX7" t="s">
        <v>2016</v>
      </c>
      <c r="BEY7" t="s">
        <v>2017</v>
      </c>
      <c r="BEZ7" t="s">
        <v>2018</v>
      </c>
      <c r="BFA7" t="s">
        <v>2019</v>
      </c>
      <c r="BFB7" t="s">
        <v>2020</v>
      </c>
      <c r="BFC7" t="s">
        <v>2021</v>
      </c>
      <c r="BFD7" t="s">
        <v>2022</v>
      </c>
      <c r="BFE7" t="s">
        <v>2023</v>
      </c>
      <c r="BFF7" t="s">
        <v>2024</v>
      </c>
      <c r="BFG7" t="s">
        <v>2025</v>
      </c>
      <c r="BFH7" t="s">
        <v>2026</v>
      </c>
      <c r="BFI7" t="s">
        <v>2027</v>
      </c>
      <c r="BFJ7" t="s">
        <v>2028</v>
      </c>
      <c r="BFK7" t="s">
        <v>2029</v>
      </c>
      <c r="BFL7" t="s">
        <v>2030</v>
      </c>
      <c r="BFM7" t="s">
        <v>2031</v>
      </c>
      <c r="BFN7" t="s">
        <v>2032</v>
      </c>
      <c r="BFO7" t="s">
        <v>2033</v>
      </c>
      <c r="BFP7" t="s">
        <v>2034</v>
      </c>
      <c r="BFQ7" t="s">
        <v>2035</v>
      </c>
      <c r="BFR7" t="s">
        <v>2036</v>
      </c>
      <c r="BFS7" t="s">
        <v>2037</v>
      </c>
      <c r="BFT7" t="s">
        <v>2038</v>
      </c>
      <c r="BFU7" t="s">
        <v>2039</v>
      </c>
      <c r="BFV7" t="s">
        <v>2040</v>
      </c>
      <c r="BFW7" t="s">
        <v>2041</v>
      </c>
      <c r="BFX7" t="s">
        <v>2042</v>
      </c>
      <c r="BFY7" t="s">
        <v>2043</v>
      </c>
      <c r="BFZ7" t="s">
        <v>2044</v>
      </c>
      <c r="BGA7" t="s">
        <v>2045</v>
      </c>
      <c r="BGB7" t="s">
        <v>2046</v>
      </c>
      <c r="BGC7" t="s">
        <v>2047</v>
      </c>
      <c r="BGD7" t="s">
        <v>2048</v>
      </c>
      <c r="BGE7" t="s">
        <v>2049</v>
      </c>
      <c r="BGF7" t="s">
        <v>2050</v>
      </c>
      <c r="BGG7" t="s">
        <v>2051</v>
      </c>
      <c r="BGH7" t="s">
        <v>2052</v>
      </c>
      <c r="BGI7" t="s">
        <v>2053</v>
      </c>
      <c r="BGJ7" t="s">
        <v>2054</v>
      </c>
      <c r="BGK7" t="s">
        <v>2055</v>
      </c>
      <c r="BGL7" t="s">
        <v>2056</v>
      </c>
      <c r="BGM7" t="s">
        <v>2057</v>
      </c>
      <c r="BGN7" t="s">
        <v>2058</v>
      </c>
      <c r="BGO7" t="s">
        <v>2059</v>
      </c>
      <c r="BGP7" t="s">
        <v>2060</v>
      </c>
      <c r="BGQ7" t="s">
        <v>2061</v>
      </c>
      <c r="BGR7" t="s">
        <v>2062</v>
      </c>
      <c r="BGS7" t="s">
        <v>2063</v>
      </c>
      <c r="BGT7" t="s">
        <v>2064</v>
      </c>
      <c r="BGU7" t="s">
        <v>2065</v>
      </c>
      <c r="BGV7" t="s">
        <v>2066</v>
      </c>
      <c r="BGW7" t="s">
        <v>2067</v>
      </c>
      <c r="BGX7" t="s">
        <v>2068</v>
      </c>
      <c r="BGY7" t="s">
        <v>2069</v>
      </c>
      <c r="BGZ7" t="s">
        <v>2070</v>
      </c>
      <c r="BHA7" t="s">
        <v>2071</v>
      </c>
      <c r="BHB7" t="s">
        <v>2072</v>
      </c>
      <c r="BHC7" t="s">
        <v>2073</v>
      </c>
      <c r="BHD7" t="s">
        <v>2074</v>
      </c>
      <c r="BHE7" t="s">
        <v>2075</v>
      </c>
      <c r="BHF7" t="s">
        <v>2076</v>
      </c>
      <c r="BHG7" t="s">
        <v>2077</v>
      </c>
      <c r="BHH7" t="s">
        <v>2078</v>
      </c>
      <c r="BHI7" t="s">
        <v>2079</v>
      </c>
      <c r="BHJ7" t="s">
        <v>2080</v>
      </c>
      <c r="BHK7" t="s">
        <v>2081</v>
      </c>
      <c r="BHL7" t="s">
        <v>2082</v>
      </c>
      <c r="BHM7" t="s">
        <v>2083</v>
      </c>
      <c r="BHN7" t="s">
        <v>2084</v>
      </c>
      <c r="BHO7" t="s">
        <v>2085</v>
      </c>
      <c r="BHP7" t="s">
        <v>2086</v>
      </c>
      <c r="BHQ7" t="s">
        <v>2087</v>
      </c>
      <c r="BHR7" t="s">
        <v>2088</v>
      </c>
      <c r="BHS7" t="s">
        <v>2089</v>
      </c>
      <c r="BHT7" t="s">
        <v>2090</v>
      </c>
      <c r="BHU7" t="s">
        <v>2091</v>
      </c>
      <c r="BHV7" t="s">
        <v>2092</v>
      </c>
      <c r="BHW7" t="s">
        <v>2093</v>
      </c>
      <c r="BHX7" t="s">
        <v>2094</v>
      </c>
      <c r="BHY7" t="s">
        <v>2095</v>
      </c>
      <c r="BHZ7" t="s">
        <v>2096</v>
      </c>
      <c r="BIA7" t="s">
        <v>2097</v>
      </c>
      <c r="BIB7" t="s">
        <v>2098</v>
      </c>
      <c r="BIC7" t="s">
        <v>2099</v>
      </c>
      <c r="BID7" t="s">
        <v>2100</v>
      </c>
      <c r="BIE7" t="s">
        <v>2101</v>
      </c>
      <c r="BIF7" t="s">
        <v>2102</v>
      </c>
      <c r="BIG7" t="s">
        <v>2103</v>
      </c>
      <c r="BIH7" t="s">
        <v>2104</v>
      </c>
      <c r="BII7" t="s">
        <v>2105</v>
      </c>
      <c r="BIJ7" t="s">
        <v>2106</v>
      </c>
      <c r="BIK7" t="s">
        <v>2107</v>
      </c>
      <c r="BIL7" t="s">
        <v>2108</v>
      </c>
      <c r="BIM7" t="s">
        <v>2109</v>
      </c>
      <c r="BIN7" t="s">
        <v>2110</v>
      </c>
      <c r="BIO7" t="s">
        <v>2111</v>
      </c>
      <c r="BIP7" t="s">
        <v>2112</v>
      </c>
      <c r="BIQ7" t="s">
        <v>2113</v>
      </c>
      <c r="BIR7" t="s">
        <v>2114</v>
      </c>
      <c r="BIS7" t="s">
        <v>2115</v>
      </c>
      <c r="BIT7" t="s">
        <v>2116</v>
      </c>
      <c r="BIU7" t="s">
        <v>2117</v>
      </c>
      <c r="BIV7" t="s">
        <v>2118</v>
      </c>
      <c r="BIW7" t="s">
        <v>2119</v>
      </c>
      <c r="BIX7" t="s">
        <v>2120</v>
      </c>
      <c r="BIY7" t="s">
        <v>2121</v>
      </c>
      <c r="BIZ7" t="s">
        <v>2122</v>
      </c>
      <c r="BJA7" t="s">
        <v>2123</v>
      </c>
      <c r="BJB7" t="s">
        <v>2124</v>
      </c>
      <c r="BJC7" t="s">
        <v>2125</v>
      </c>
      <c r="BJD7" t="s">
        <v>2126</v>
      </c>
      <c r="BJE7" t="s">
        <v>2127</v>
      </c>
      <c r="BJF7" t="s">
        <v>2128</v>
      </c>
      <c r="BJG7" t="s">
        <v>2129</v>
      </c>
      <c r="BJH7" t="s">
        <v>2130</v>
      </c>
      <c r="BJI7" t="s">
        <v>2131</v>
      </c>
      <c r="BJJ7" t="s">
        <v>2132</v>
      </c>
      <c r="BJK7" t="s">
        <v>2133</v>
      </c>
      <c r="BJL7" t="s">
        <v>2134</v>
      </c>
      <c r="BJM7" t="s">
        <v>2135</v>
      </c>
      <c r="BJN7" t="s">
        <v>2136</v>
      </c>
      <c r="BJO7" t="s">
        <v>2137</v>
      </c>
      <c r="BJP7" t="s">
        <v>2138</v>
      </c>
      <c r="BJQ7" t="s">
        <v>2139</v>
      </c>
      <c r="BJR7" t="s">
        <v>2140</v>
      </c>
      <c r="BJS7" t="s">
        <v>2141</v>
      </c>
      <c r="BJT7" t="s">
        <v>2142</v>
      </c>
      <c r="BJU7" t="s">
        <v>2143</v>
      </c>
      <c r="BJV7" t="s">
        <v>2144</v>
      </c>
      <c r="BJW7" t="s">
        <v>2145</v>
      </c>
      <c r="BJX7" t="s">
        <v>2146</v>
      </c>
      <c r="BJY7" t="s">
        <v>2147</v>
      </c>
      <c r="BJZ7" t="s">
        <v>2148</v>
      </c>
      <c r="BKA7" t="s">
        <v>2149</v>
      </c>
      <c r="BKB7" t="s">
        <v>2150</v>
      </c>
      <c r="BKC7" t="s">
        <v>2151</v>
      </c>
      <c r="BKD7" t="s">
        <v>2152</v>
      </c>
      <c r="BKE7" t="s">
        <v>2153</v>
      </c>
      <c r="BKF7" t="s">
        <v>2154</v>
      </c>
      <c r="BKG7" t="s">
        <v>2155</v>
      </c>
      <c r="BKH7" t="s">
        <v>2156</v>
      </c>
      <c r="BKI7" t="s">
        <v>2157</v>
      </c>
      <c r="BKJ7" t="s">
        <v>2158</v>
      </c>
      <c r="BKK7" t="s">
        <v>2159</v>
      </c>
      <c r="BKL7" t="s">
        <v>2160</v>
      </c>
      <c r="BKM7" t="s">
        <v>2161</v>
      </c>
      <c r="BKN7" t="s">
        <v>2162</v>
      </c>
      <c r="BKO7" t="s">
        <v>2163</v>
      </c>
      <c r="BKP7" t="s">
        <v>2164</v>
      </c>
      <c r="BKQ7" t="s">
        <v>2165</v>
      </c>
      <c r="BKR7" t="s">
        <v>2166</v>
      </c>
      <c r="BKS7" t="s">
        <v>2167</v>
      </c>
      <c r="BKT7" t="s">
        <v>2168</v>
      </c>
      <c r="BKU7" t="s">
        <v>2169</v>
      </c>
      <c r="BKV7" t="s">
        <v>2170</v>
      </c>
      <c r="BKW7" t="s">
        <v>2171</v>
      </c>
      <c r="BKX7" t="s">
        <v>2172</v>
      </c>
      <c r="BKY7" t="s">
        <v>2173</v>
      </c>
      <c r="BKZ7" t="s">
        <v>2174</v>
      </c>
      <c r="BLA7" t="s">
        <v>2175</v>
      </c>
      <c r="BLB7" t="s">
        <v>2176</v>
      </c>
      <c r="BLC7" t="s">
        <v>2177</v>
      </c>
      <c r="BLD7" t="s">
        <v>2178</v>
      </c>
      <c r="BLE7" t="s">
        <v>2179</v>
      </c>
      <c r="BLF7" t="s">
        <v>2180</v>
      </c>
      <c r="BLG7" t="s">
        <v>2181</v>
      </c>
      <c r="BLH7" t="s">
        <v>2182</v>
      </c>
      <c r="BLI7" t="s">
        <v>2183</v>
      </c>
      <c r="BLJ7" t="s">
        <v>2184</v>
      </c>
      <c r="BLK7" t="s">
        <v>2185</v>
      </c>
      <c r="BLL7" t="s">
        <v>2186</v>
      </c>
      <c r="BLM7" t="s">
        <v>2187</v>
      </c>
      <c r="BLN7" t="s">
        <v>2188</v>
      </c>
      <c r="BLO7" t="s">
        <v>2189</v>
      </c>
      <c r="BLP7" t="s">
        <v>2190</v>
      </c>
      <c r="BLQ7" t="s">
        <v>2191</v>
      </c>
      <c r="BLR7" t="s">
        <v>2192</v>
      </c>
      <c r="BLS7" t="s">
        <v>2193</v>
      </c>
      <c r="BLT7" t="s">
        <v>2194</v>
      </c>
      <c r="BLU7" t="s">
        <v>2195</v>
      </c>
      <c r="BLV7" t="s">
        <v>2196</v>
      </c>
      <c r="BLW7" t="s">
        <v>2197</v>
      </c>
      <c r="BLX7" t="s">
        <v>2198</v>
      </c>
      <c r="BLY7" t="s">
        <v>2199</v>
      </c>
      <c r="BLZ7" t="s">
        <v>2200</v>
      </c>
      <c r="BMA7" t="s">
        <v>2201</v>
      </c>
      <c r="BMB7" t="s">
        <v>2202</v>
      </c>
      <c r="BMC7" t="s">
        <v>2203</v>
      </c>
      <c r="BMD7" t="s">
        <v>2204</v>
      </c>
      <c r="BME7" t="s">
        <v>2205</v>
      </c>
      <c r="BMF7" t="s">
        <v>2206</v>
      </c>
      <c r="BMG7" t="s">
        <v>2207</v>
      </c>
      <c r="BMH7" t="s">
        <v>2208</v>
      </c>
      <c r="BMI7" t="s">
        <v>2209</v>
      </c>
      <c r="BMJ7" t="s">
        <v>2210</v>
      </c>
      <c r="BMK7" t="s">
        <v>2211</v>
      </c>
      <c r="BML7" t="s">
        <v>2212</v>
      </c>
      <c r="BMM7" t="s">
        <v>2213</v>
      </c>
      <c r="BMN7" t="s">
        <v>2214</v>
      </c>
      <c r="BMO7" t="s">
        <v>2215</v>
      </c>
      <c r="BMP7" t="s">
        <v>2216</v>
      </c>
      <c r="BMQ7" t="s">
        <v>2217</v>
      </c>
      <c r="BMR7" t="s">
        <v>2218</v>
      </c>
      <c r="BMS7" t="s">
        <v>2219</v>
      </c>
      <c r="BMT7" t="s">
        <v>2220</v>
      </c>
      <c r="BMU7" t="s">
        <v>2221</v>
      </c>
      <c r="BMV7" t="s">
        <v>2222</v>
      </c>
      <c r="BMW7" t="s">
        <v>2223</v>
      </c>
      <c r="BMX7" t="s">
        <v>2224</v>
      </c>
      <c r="BMY7" t="s">
        <v>2225</v>
      </c>
      <c r="BMZ7" t="s">
        <v>2226</v>
      </c>
      <c r="BNA7" t="s">
        <v>2227</v>
      </c>
      <c r="BNB7" t="s">
        <v>2228</v>
      </c>
      <c r="BNC7" t="s">
        <v>2229</v>
      </c>
      <c r="BND7" t="s">
        <v>2230</v>
      </c>
      <c r="BNE7" t="s">
        <v>2231</v>
      </c>
      <c r="BNF7" t="s">
        <v>2232</v>
      </c>
      <c r="BNG7" t="s">
        <v>2233</v>
      </c>
      <c r="BNH7" t="s">
        <v>2234</v>
      </c>
      <c r="BNI7" t="s">
        <v>2235</v>
      </c>
      <c r="BNJ7" t="s">
        <v>2236</v>
      </c>
      <c r="BNK7" t="s">
        <v>2237</v>
      </c>
      <c r="BNL7" t="s">
        <v>2238</v>
      </c>
      <c r="BNM7" t="s">
        <v>2239</v>
      </c>
      <c r="BNN7" t="s">
        <v>2240</v>
      </c>
      <c r="BNO7" t="s">
        <v>2241</v>
      </c>
      <c r="BNP7" t="s">
        <v>2242</v>
      </c>
      <c r="BNQ7" t="s">
        <v>2243</v>
      </c>
      <c r="BNR7" t="s">
        <v>2244</v>
      </c>
      <c r="BNS7" t="s">
        <v>2245</v>
      </c>
      <c r="BNT7" t="s">
        <v>2246</v>
      </c>
      <c r="BNU7" t="s">
        <v>2247</v>
      </c>
      <c r="BNV7" t="s">
        <v>2248</v>
      </c>
      <c r="BNW7" t="s">
        <v>2249</v>
      </c>
      <c r="BNX7" t="s">
        <v>2250</v>
      </c>
      <c r="BNY7" t="s">
        <v>2251</v>
      </c>
      <c r="BNZ7" t="s">
        <v>2252</v>
      </c>
      <c r="BOA7" t="s">
        <v>2253</v>
      </c>
      <c r="BOB7" t="s">
        <v>2254</v>
      </c>
      <c r="BOC7" t="s">
        <v>2255</v>
      </c>
      <c r="BOD7" t="s">
        <v>2256</v>
      </c>
      <c r="BOE7" t="s">
        <v>2257</v>
      </c>
      <c r="BOF7" t="s">
        <v>2258</v>
      </c>
      <c r="BOG7" t="s">
        <v>2259</v>
      </c>
      <c r="BOH7" t="s">
        <v>2260</v>
      </c>
      <c r="BOI7" t="s">
        <v>2261</v>
      </c>
      <c r="BOJ7" t="s">
        <v>2262</v>
      </c>
      <c r="BOK7" t="s">
        <v>2263</v>
      </c>
      <c r="BOL7" t="s">
        <v>2264</v>
      </c>
      <c r="BOM7" t="s">
        <v>2265</v>
      </c>
      <c r="BON7" t="s">
        <v>2266</v>
      </c>
      <c r="BOO7" t="s">
        <v>2267</v>
      </c>
      <c r="BOP7" t="s">
        <v>2268</v>
      </c>
      <c r="BOQ7" t="s">
        <v>2269</v>
      </c>
      <c r="BOR7" t="s">
        <v>2270</v>
      </c>
      <c r="BOS7" t="s">
        <v>2271</v>
      </c>
      <c r="BOT7" t="s">
        <v>2272</v>
      </c>
      <c r="BOU7" t="s">
        <v>2273</v>
      </c>
      <c r="BOV7" t="s">
        <v>2274</v>
      </c>
      <c r="BOW7" t="s">
        <v>2275</v>
      </c>
      <c r="BOX7" t="s">
        <v>2276</v>
      </c>
      <c r="BOY7" t="s">
        <v>2277</v>
      </c>
      <c r="BOZ7" t="s">
        <v>2278</v>
      </c>
      <c r="BPA7" t="s">
        <v>2279</v>
      </c>
      <c r="BPB7" t="s">
        <v>2280</v>
      </c>
      <c r="BPC7" t="s">
        <v>2281</v>
      </c>
      <c r="BPD7" t="s">
        <v>2282</v>
      </c>
      <c r="BPE7" t="s">
        <v>2283</v>
      </c>
      <c r="BPF7" t="s">
        <v>2284</v>
      </c>
      <c r="BPG7" t="s">
        <v>2285</v>
      </c>
      <c r="BPH7" t="s">
        <v>2286</v>
      </c>
      <c r="BPI7" t="s">
        <v>2287</v>
      </c>
      <c r="BPJ7" t="s">
        <v>2288</v>
      </c>
      <c r="BPK7" t="s">
        <v>2289</v>
      </c>
      <c r="BPL7" t="s">
        <v>2290</v>
      </c>
      <c r="BPM7" t="s">
        <v>2291</v>
      </c>
      <c r="BPN7" t="s">
        <v>2292</v>
      </c>
      <c r="BPO7" t="s">
        <v>2293</v>
      </c>
      <c r="BPP7" t="s">
        <v>2294</v>
      </c>
      <c r="BPQ7" t="s">
        <v>2295</v>
      </c>
      <c r="BPR7" t="s">
        <v>2296</v>
      </c>
      <c r="BPS7" t="s">
        <v>2297</v>
      </c>
      <c r="BPT7" t="s">
        <v>2298</v>
      </c>
      <c r="BPU7" t="s">
        <v>2299</v>
      </c>
      <c r="BPV7" t="s">
        <v>2300</v>
      </c>
      <c r="BPW7" t="s">
        <v>2301</v>
      </c>
      <c r="BPX7" t="s">
        <v>2302</v>
      </c>
      <c r="BPY7" t="s">
        <v>2303</v>
      </c>
      <c r="BPZ7" t="s">
        <v>2304</v>
      </c>
      <c r="BQA7" t="s">
        <v>2305</v>
      </c>
      <c r="BQB7" t="s">
        <v>2306</v>
      </c>
      <c r="BQC7" t="s">
        <v>2307</v>
      </c>
      <c r="BQD7" t="s">
        <v>2308</v>
      </c>
      <c r="BQE7" t="s">
        <v>2309</v>
      </c>
      <c r="BQF7" t="s">
        <v>2310</v>
      </c>
      <c r="BQG7" t="s">
        <v>2311</v>
      </c>
      <c r="BQH7" t="s">
        <v>2312</v>
      </c>
      <c r="BQI7" t="s">
        <v>2313</v>
      </c>
      <c r="BQJ7" t="s">
        <v>2314</v>
      </c>
      <c r="BQK7" t="s">
        <v>2315</v>
      </c>
      <c r="BQL7" t="s">
        <v>2316</v>
      </c>
      <c r="BQM7" t="s">
        <v>2317</v>
      </c>
      <c r="BQN7" t="s">
        <v>2318</v>
      </c>
      <c r="BQO7" t="s">
        <v>2319</v>
      </c>
      <c r="BQP7" t="s">
        <v>2320</v>
      </c>
      <c r="BQQ7" t="s">
        <v>2321</v>
      </c>
      <c r="BQR7" t="s">
        <v>2322</v>
      </c>
      <c r="BQS7" t="s">
        <v>2323</v>
      </c>
      <c r="BQT7" t="s">
        <v>2324</v>
      </c>
      <c r="BQU7" t="s">
        <v>2325</v>
      </c>
      <c r="BQV7" t="s">
        <v>2326</v>
      </c>
      <c r="BQW7" t="s">
        <v>2327</v>
      </c>
      <c r="BQX7" t="s">
        <v>2328</v>
      </c>
      <c r="BQY7" t="s">
        <v>2329</v>
      </c>
      <c r="BQZ7" t="s">
        <v>2330</v>
      </c>
      <c r="BRA7" t="s">
        <v>2331</v>
      </c>
      <c r="BRB7" t="s">
        <v>2332</v>
      </c>
      <c r="BRC7" t="s">
        <v>2333</v>
      </c>
      <c r="BRD7" t="s">
        <v>2334</v>
      </c>
      <c r="BRE7" t="s">
        <v>2335</v>
      </c>
      <c r="BRF7" t="s">
        <v>2336</v>
      </c>
      <c r="BRG7" t="s">
        <v>2337</v>
      </c>
      <c r="BRH7" t="s">
        <v>2338</v>
      </c>
      <c r="BRI7" t="s">
        <v>2339</v>
      </c>
      <c r="BRJ7" t="s">
        <v>2340</v>
      </c>
      <c r="BRK7" t="s">
        <v>2341</v>
      </c>
      <c r="BRL7" t="s">
        <v>2342</v>
      </c>
      <c r="BRM7" t="s">
        <v>2343</v>
      </c>
      <c r="BRN7" t="s">
        <v>2344</v>
      </c>
      <c r="BRO7" t="s">
        <v>2345</v>
      </c>
      <c r="BRP7" t="s">
        <v>2346</v>
      </c>
      <c r="BRQ7" t="s">
        <v>2347</v>
      </c>
      <c r="BRR7" t="s">
        <v>2348</v>
      </c>
      <c r="BRS7" t="s">
        <v>2349</v>
      </c>
      <c r="BRT7" t="s">
        <v>2350</v>
      </c>
      <c r="BRU7" t="s">
        <v>2351</v>
      </c>
      <c r="BRV7" t="s">
        <v>2352</v>
      </c>
      <c r="BRW7" t="s">
        <v>2353</v>
      </c>
      <c r="BRX7" t="s">
        <v>2354</v>
      </c>
      <c r="BRY7" t="s">
        <v>2355</v>
      </c>
      <c r="BRZ7" t="s">
        <v>2356</v>
      </c>
      <c r="BSA7" t="s">
        <v>2357</v>
      </c>
      <c r="BSB7" t="s">
        <v>2358</v>
      </c>
      <c r="BSC7" t="s">
        <v>2359</v>
      </c>
      <c r="BSD7" t="s">
        <v>2360</v>
      </c>
      <c r="BSE7" t="s">
        <v>2361</v>
      </c>
      <c r="BSF7" t="s">
        <v>2362</v>
      </c>
      <c r="BSG7" t="s">
        <v>2363</v>
      </c>
      <c r="BSH7" t="s">
        <v>2364</v>
      </c>
      <c r="BSI7" t="s">
        <v>2365</v>
      </c>
      <c r="BSJ7" t="s">
        <v>2366</v>
      </c>
      <c r="BSK7" t="s">
        <v>2367</v>
      </c>
      <c r="BSL7" t="s">
        <v>2368</v>
      </c>
      <c r="BSM7" t="s">
        <v>2369</v>
      </c>
      <c r="BSN7" t="s">
        <v>2370</v>
      </c>
      <c r="BSO7" t="s">
        <v>2371</v>
      </c>
      <c r="BSP7" t="s">
        <v>2372</v>
      </c>
      <c r="BSQ7" t="s">
        <v>2373</v>
      </c>
      <c r="BSR7" t="s">
        <v>2374</v>
      </c>
      <c r="BSS7" t="s">
        <v>2375</v>
      </c>
      <c r="BST7" t="s">
        <v>2376</v>
      </c>
      <c r="BSU7" t="s">
        <v>2377</v>
      </c>
      <c r="BSV7" t="s">
        <v>2378</v>
      </c>
      <c r="BSW7" t="s">
        <v>2379</v>
      </c>
      <c r="BSX7" t="s">
        <v>2380</v>
      </c>
      <c r="BSY7" t="s">
        <v>2381</v>
      </c>
      <c r="BSZ7" t="s">
        <v>2382</v>
      </c>
      <c r="BTA7" t="s">
        <v>2383</v>
      </c>
      <c r="BTB7" t="s">
        <v>2384</v>
      </c>
      <c r="BTC7" t="s">
        <v>2385</v>
      </c>
      <c r="BTD7" t="s">
        <v>2386</v>
      </c>
      <c r="BTE7" t="s">
        <v>2387</v>
      </c>
      <c r="BTF7" t="s">
        <v>2388</v>
      </c>
      <c r="BTG7" t="s">
        <v>2389</v>
      </c>
      <c r="BTH7" t="s">
        <v>2390</v>
      </c>
      <c r="BTI7" t="s">
        <v>2391</v>
      </c>
      <c r="BTJ7" t="s">
        <v>2392</v>
      </c>
      <c r="BTK7" t="s">
        <v>2393</v>
      </c>
      <c r="BTL7" t="s">
        <v>2394</v>
      </c>
      <c r="BTM7" t="s">
        <v>2395</v>
      </c>
      <c r="BTN7" t="s">
        <v>2396</v>
      </c>
      <c r="BTO7" t="s">
        <v>2397</v>
      </c>
      <c r="BTP7" t="s">
        <v>2398</v>
      </c>
      <c r="BTQ7" t="s">
        <v>2399</v>
      </c>
      <c r="BTR7" t="s">
        <v>2400</v>
      </c>
      <c r="BTS7" t="s">
        <v>2401</v>
      </c>
      <c r="BTT7" t="s">
        <v>2402</v>
      </c>
      <c r="BTU7" t="s">
        <v>2403</v>
      </c>
      <c r="BTV7" t="s">
        <v>2404</v>
      </c>
      <c r="BTW7" t="s">
        <v>2405</v>
      </c>
      <c r="BTX7" t="s">
        <v>2406</v>
      </c>
      <c r="BTY7" t="s">
        <v>2407</v>
      </c>
      <c r="BTZ7" t="s">
        <v>2408</v>
      </c>
      <c r="BUA7" t="s">
        <v>2409</v>
      </c>
      <c r="BUB7" t="s">
        <v>2410</v>
      </c>
      <c r="BUC7" t="s">
        <v>2411</v>
      </c>
      <c r="BUD7" t="s">
        <v>2412</v>
      </c>
      <c r="BUE7" t="s">
        <v>2413</v>
      </c>
      <c r="BUF7" t="s">
        <v>2414</v>
      </c>
      <c r="BUG7" t="s">
        <v>2415</v>
      </c>
      <c r="BUH7" t="s">
        <v>2416</v>
      </c>
      <c r="BUI7" t="s">
        <v>2417</v>
      </c>
      <c r="BUJ7" t="s">
        <v>2418</v>
      </c>
      <c r="BUK7" t="s">
        <v>2419</v>
      </c>
      <c r="BUL7" t="s">
        <v>2420</v>
      </c>
      <c r="BUM7" t="s">
        <v>2421</v>
      </c>
      <c r="BUN7" t="s">
        <v>2422</v>
      </c>
      <c r="BUO7" t="s">
        <v>2423</v>
      </c>
      <c r="BUP7" t="s">
        <v>2424</v>
      </c>
      <c r="BUQ7" t="s">
        <v>2425</v>
      </c>
      <c r="BUR7" t="s">
        <v>2426</v>
      </c>
      <c r="BUS7" t="s">
        <v>2427</v>
      </c>
      <c r="BUT7" t="s">
        <v>2428</v>
      </c>
      <c r="BUU7" t="s">
        <v>2429</v>
      </c>
      <c r="BUV7" t="s">
        <v>2430</v>
      </c>
      <c r="BUW7" t="s">
        <v>2431</v>
      </c>
      <c r="BUX7" t="s">
        <v>2432</v>
      </c>
      <c r="BUY7" t="s">
        <v>2433</v>
      </c>
      <c r="BUZ7" t="s">
        <v>2434</v>
      </c>
      <c r="BVA7" t="s">
        <v>2435</v>
      </c>
      <c r="BVB7" t="s">
        <v>2436</v>
      </c>
      <c r="BVC7" t="s">
        <v>2437</v>
      </c>
      <c r="BVD7" t="s">
        <v>2438</v>
      </c>
      <c r="BVE7" t="s">
        <v>2439</v>
      </c>
      <c r="BVF7" t="s">
        <v>2440</v>
      </c>
      <c r="BVG7" t="s">
        <v>2441</v>
      </c>
      <c r="BVH7" t="s">
        <v>2442</v>
      </c>
      <c r="BVI7" t="s">
        <v>2443</v>
      </c>
      <c r="BVJ7" t="s">
        <v>2444</v>
      </c>
      <c r="BVK7" t="s">
        <v>2445</v>
      </c>
      <c r="BVL7" t="s">
        <v>2446</v>
      </c>
      <c r="BVM7" t="s">
        <v>2447</v>
      </c>
      <c r="BVN7" t="s">
        <v>2448</v>
      </c>
      <c r="BVO7" t="s">
        <v>2449</v>
      </c>
      <c r="BVP7" t="s">
        <v>2450</v>
      </c>
      <c r="BVQ7" t="s">
        <v>2451</v>
      </c>
      <c r="BVR7" t="s">
        <v>2452</v>
      </c>
      <c r="BVS7" t="s">
        <v>2453</v>
      </c>
      <c r="BVT7" t="s">
        <v>2454</v>
      </c>
      <c r="BVU7" t="s">
        <v>2455</v>
      </c>
      <c r="BVV7" t="s">
        <v>2456</v>
      </c>
      <c r="BVW7" t="s">
        <v>2457</v>
      </c>
      <c r="BVX7" t="s">
        <v>2458</v>
      </c>
      <c r="BVY7" t="s">
        <v>2459</v>
      </c>
      <c r="BVZ7" t="s">
        <v>2460</v>
      </c>
      <c r="BWA7" t="s">
        <v>2461</v>
      </c>
      <c r="BWB7" t="s">
        <v>2462</v>
      </c>
      <c r="BWC7" t="s">
        <v>2463</v>
      </c>
      <c r="BWD7" t="s">
        <v>2464</v>
      </c>
      <c r="BWE7" t="s">
        <v>2465</v>
      </c>
      <c r="BWF7" t="s">
        <v>2466</v>
      </c>
      <c r="BWG7" t="s">
        <v>2467</v>
      </c>
      <c r="BWH7" t="s">
        <v>2468</v>
      </c>
      <c r="BWI7" t="s">
        <v>2469</v>
      </c>
      <c r="BWJ7" t="s">
        <v>2470</v>
      </c>
      <c r="BWK7" t="s">
        <v>2471</v>
      </c>
      <c r="BWL7" t="s">
        <v>2472</v>
      </c>
      <c r="BWM7" t="s">
        <v>2473</v>
      </c>
      <c r="BWN7" t="s">
        <v>2474</v>
      </c>
      <c r="BWO7" t="s">
        <v>2475</v>
      </c>
      <c r="BWP7" t="s">
        <v>2476</v>
      </c>
      <c r="BWQ7" t="s">
        <v>2477</v>
      </c>
      <c r="BWR7" t="s">
        <v>2478</v>
      </c>
      <c r="BWS7" t="s">
        <v>2479</v>
      </c>
      <c r="BWT7" t="s">
        <v>2480</v>
      </c>
      <c r="BWU7" t="s">
        <v>2481</v>
      </c>
      <c r="BWV7" t="s">
        <v>2482</v>
      </c>
      <c r="BWW7" t="s">
        <v>2483</v>
      </c>
      <c r="BWX7" t="s">
        <v>2484</v>
      </c>
      <c r="BWY7" t="s">
        <v>2485</v>
      </c>
      <c r="BWZ7" t="s">
        <v>2486</v>
      </c>
      <c r="BXA7" t="s">
        <v>2487</v>
      </c>
      <c r="BXB7" t="s">
        <v>2488</v>
      </c>
      <c r="BXC7" t="s">
        <v>2489</v>
      </c>
      <c r="BXD7" t="s">
        <v>2490</v>
      </c>
      <c r="BXE7" t="s">
        <v>2491</v>
      </c>
      <c r="BXF7" t="s">
        <v>2492</v>
      </c>
      <c r="BXG7" t="s">
        <v>2493</v>
      </c>
      <c r="BXH7" t="s">
        <v>2494</v>
      </c>
      <c r="BXI7" t="s">
        <v>2495</v>
      </c>
      <c r="BXJ7" t="s">
        <v>2496</v>
      </c>
      <c r="BXK7" t="s">
        <v>2497</v>
      </c>
      <c r="BXL7" t="s">
        <v>2498</v>
      </c>
      <c r="BXM7" t="s">
        <v>2499</v>
      </c>
      <c r="BXN7" t="s">
        <v>2500</v>
      </c>
      <c r="BXO7" t="s">
        <v>2501</v>
      </c>
      <c r="BXP7" t="s">
        <v>2502</v>
      </c>
      <c r="BXQ7" t="s">
        <v>2503</v>
      </c>
      <c r="BXR7" t="s">
        <v>2504</v>
      </c>
      <c r="BXS7" t="s">
        <v>2505</v>
      </c>
      <c r="BXT7" t="s">
        <v>2506</v>
      </c>
      <c r="BXU7" t="s">
        <v>2507</v>
      </c>
      <c r="BXV7" t="s">
        <v>2508</v>
      </c>
      <c r="BXW7" t="s">
        <v>2509</v>
      </c>
      <c r="BXX7" t="s">
        <v>2510</v>
      </c>
      <c r="BXY7" t="s">
        <v>2511</v>
      </c>
      <c r="BXZ7" t="s">
        <v>2512</v>
      </c>
      <c r="BYA7" t="s">
        <v>2513</v>
      </c>
      <c r="BYB7" t="s">
        <v>2514</v>
      </c>
      <c r="BYC7" t="s">
        <v>2515</v>
      </c>
      <c r="BYD7" t="s">
        <v>2516</v>
      </c>
      <c r="BYE7" t="s">
        <v>2517</v>
      </c>
      <c r="BYF7" t="s">
        <v>2518</v>
      </c>
      <c r="BYG7" t="s">
        <v>2519</v>
      </c>
      <c r="BYH7" t="s">
        <v>2520</v>
      </c>
      <c r="BYI7" t="s">
        <v>2521</v>
      </c>
      <c r="BYJ7" t="s">
        <v>2522</v>
      </c>
      <c r="BYK7" t="s">
        <v>2523</v>
      </c>
      <c r="BYL7" t="s">
        <v>2524</v>
      </c>
      <c r="BYM7" t="s">
        <v>2525</v>
      </c>
      <c r="BYN7" t="s">
        <v>2526</v>
      </c>
      <c r="BYO7" t="s">
        <v>2527</v>
      </c>
      <c r="BYP7" t="s">
        <v>2528</v>
      </c>
      <c r="BYQ7" t="s">
        <v>2529</v>
      </c>
      <c r="BYR7" t="s">
        <v>2530</v>
      </c>
      <c r="BYS7" t="s">
        <v>2531</v>
      </c>
      <c r="BYT7" t="s">
        <v>2532</v>
      </c>
      <c r="BYU7" t="s">
        <v>2533</v>
      </c>
      <c r="BYV7" t="s">
        <v>2534</v>
      </c>
      <c r="BYW7" t="s">
        <v>2535</v>
      </c>
      <c r="BYX7" t="s">
        <v>2536</v>
      </c>
      <c r="BYY7" t="s">
        <v>2537</v>
      </c>
      <c r="BYZ7" t="s">
        <v>2538</v>
      </c>
      <c r="BZA7" t="s">
        <v>2539</v>
      </c>
      <c r="BZB7" t="s">
        <v>2540</v>
      </c>
      <c r="BZC7" t="s">
        <v>2541</v>
      </c>
      <c r="BZD7" t="s">
        <v>2542</v>
      </c>
      <c r="BZE7" t="s">
        <v>2543</v>
      </c>
      <c r="BZF7" t="s">
        <v>2544</v>
      </c>
      <c r="BZG7" t="s">
        <v>2545</v>
      </c>
      <c r="BZH7" t="s">
        <v>2546</v>
      </c>
      <c r="BZI7" t="s">
        <v>2547</v>
      </c>
      <c r="BZJ7" t="s">
        <v>2548</v>
      </c>
      <c r="BZK7" t="s">
        <v>2549</v>
      </c>
      <c r="BZL7" t="s">
        <v>2550</v>
      </c>
      <c r="BZM7" t="s">
        <v>2551</v>
      </c>
      <c r="BZN7" t="s">
        <v>2552</v>
      </c>
      <c r="BZO7" t="s">
        <v>2553</v>
      </c>
      <c r="BZP7" t="s">
        <v>2554</v>
      </c>
      <c r="BZQ7" t="s">
        <v>2555</v>
      </c>
      <c r="BZR7" t="s">
        <v>2556</v>
      </c>
      <c r="BZS7" t="s">
        <v>2557</v>
      </c>
      <c r="BZT7" t="s">
        <v>2558</v>
      </c>
      <c r="BZU7" t="s">
        <v>2559</v>
      </c>
      <c r="BZV7" t="s">
        <v>2560</v>
      </c>
      <c r="BZW7" t="s">
        <v>2561</v>
      </c>
      <c r="BZX7" t="s">
        <v>2562</v>
      </c>
      <c r="BZY7" t="s">
        <v>2563</v>
      </c>
      <c r="BZZ7" t="s">
        <v>2564</v>
      </c>
      <c r="CAA7" t="s">
        <v>2565</v>
      </c>
      <c r="CAB7" t="s">
        <v>2566</v>
      </c>
      <c r="CAC7" t="s">
        <v>2567</v>
      </c>
      <c r="CAD7" t="s">
        <v>2568</v>
      </c>
      <c r="CAE7" t="s">
        <v>2569</v>
      </c>
      <c r="CAF7" t="s">
        <v>2570</v>
      </c>
      <c r="CAG7" t="s">
        <v>2571</v>
      </c>
      <c r="CAH7" t="s">
        <v>2572</v>
      </c>
      <c r="CAI7" t="s">
        <v>2573</v>
      </c>
      <c r="CAJ7" t="s">
        <v>2574</v>
      </c>
      <c r="CAK7" t="s">
        <v>2575</v>
      </c>
      <c r="CAL7" t="s">
        <v>2576</v>
      </c>
      <c r="CAM7" t="s">
        <v>2577</v>
      </c>
      <c r="CAN7" t="s">
        <v>2578</v>
      </c>
      <c r="CAO7" t="s">
        <v>2579</v>
      </c>
      <c r="CAP7" t="s">
        <v>2580</v>
      </c>
      <c r="CAQ7" t="s">
        <v>2581</v>
      </c>
      <c r="CAR7" t="s">
        <v>2582</v>
      </c>
      <c r="CAS7" t="s">
        <v>2583</v>
      </c>
      <c r="CAT7" t="s">
        <v>2584</v>
      </c>
      <c r="CAU7" t="s">
        <v>2585</v>
      </c>
      <c r="CAV7" t="s">
        <v>2586</v>
      </c>
      <c r="CAW7" t="s">
        <v>2587</v>
      </c>
      <c r="CAX7" t="s">
        <v>2588</v>
      </c>
      <c r="CAY7" t="s">
        <v>2589</v>
      </c>
      <c r="CAZ7" t="s">
        <v>2590</v>
      </c>
      <c r="CBA7" t="s">
        <v>2591</v>
      </c>
      <c r="CBB7" t="s">
        <v>2592</v>
      </c>
      <c r="CBC7" t="s">
        <v>2593</v>
      </c>
      <c r="CBD7" t="s">
        <v>2594</v>
      </c>
      <c r="CBE7" t="s">
        <v>2595</v>
      </c>
      <c r="CBF7" t="s">
        <v>2596</v>
      </c>
      <c r="CBG7" t="s">
        <v>2597</v>
      </c>
      <c r="CBH7" t="s">
        <v>2598</v>
      </c>
      <c r="CBI7" t="s">
        <v>2599</v>
      </c>
      <c r="CBJ7" t="s">
        <v>2600</v>
      </c>
      <c r="CBK7" t="s">
        <v>2601</v>
      </c>
      <c r="CBL7" t="s">
        <v>2602</v>
      </c>
      <c r="CBM7" t="s">
        <v>2603</v>
      </c>
      <c r="CBN7" t="s">
        <v>2604</v>
      </c>
      <c r="CBO7" t="s">
        <v>2605</v>
      </c>
      <c r="CBP7" t="s">
        <v>2606</v>
      </c>
      <c r="CBQ7" t="s">
        <v>2607</v>
      </c>
      <c r="CBR7" t="s">
        <v>2608</v>
      </c>
      <c r="CBS7" t="s">
        <v>2609</v>
      </c>
      <c r="CBT7" t="s">
        <v>2610</v>
      </c>
      <c r="CBU7" t="s">
        <v>2611</v>
      </c>
      <c r="CBV7" t="s">
        <v>2612</v>
      </c>
      <c r="CBW7" t="s">
        <v>2613</v>
      </c>
      <c r="CBX7" t="s">
        <v>2614</v>
      </c>
      <c r="CBY7" t="s">
        <v>2615</v>
      </c>
      <c r="CBZ7" t="s">
        <v>2616</v>
      </c>
      <c r="CCA7" t="s">
        <v>2617</v>
      </c>
      <c r="CCB7" t="s">
        <v>2618</v>
      </c>
      <c r="CCC7" t="s">
        <v>2619</v>
      </c>
      <c r="CCD7" t="s">
        <v>2620</v>
      </c>
      <c r="CCE7" t="s">
        <v>2621</v>
      </c>
      <c r="CCF7" t="s">
        <v>2622</v>
      </c>
      <c r="CCG7" t="s">
        <v>2623</v>
      </c>
      <c r="CCH7" t="s">
        <v>2624</v>
      </c>
      <c r="CCI7" t="s">
        <v>2625</v>
      </c>
      <c r="CCJ7" t="s">
        <v>2626</v>
      </c>
      <c r="CCK7" t="s">
        <v>2627</v>
      </c>
      <c r="CCL7" t="s">
        <v>2628</v>
      </c>
      <c r="CCM7" t="s">
        <v>2629</v>
      </c>
      <c r="CCN7" t="s">
        <v>2630</v>
      </c>
      <c r="CCO7" t="s">
        <v>2631</v>
      </c>
      <c r="CCP7" t="s">
        <v>2632</v>
      </c>
      <c r="CCQ7" t="s">
        <v>2633</v>
      </c>
      <c r="CCR7" t="s">
        <v>2634</v>
      </c>
      <c r="CCS7" t="s">
        <v>2635</v>
      </c>
      <c r="CCT7" t="s">
        <v>2636</v>
      </c>
      <c r="CCU7" t="s">
        <v>2637</v>
      </c>
      <c r="CCV7" t="s">
        <v>2638</v>
      </c>
      <c r="CCW7" t="s">
        <v>2639</v>
      </c>
      <c r="CCX7" t="s">
        <v>2640</v>
      </c>
      <c r="CCY7" t="s">
        <v>2641</v>
      </c>
      <c r="CCZ7" t="s">
        <v>2642</v>
      </c>
      <c r="CDA7" t="s">
        <v>2643</v>
      </c>
      <c r="CDB7" t="s">
        <v>2644</v>
      </c>
      <c r="CDC7" t="s">
        <v>2645</v>
      </c>
      <c r="CDD7" t="s">
        <v>2646</v>
      </c>
      <c r="CDE7" t="s">
        <v>2647</v>
      </c>
      <c r="CDF7" t="s">
        <v>2648</v>
      </c>
      <c r="CDG7" t="s">
        <v>2649</v>
      </c>
      <c r="CDH7" t="s">
        <v>2650</v>
      </c>
      <c r="CDI7" t="s">
        <v>2651</v>
      </c>
      <c r="CDJ7" t="s">
        <v>2652</v>
      </c>
      <c r="CDK7" t="s">
        <v>2653</v>
      </c>
      <c r="CDL7" t="s">
        <v>2654</v>
      </c>
      <c r="CDM7" t="s">
        <v>2655</v>
      </c>
      <c r="CDN7" t="s">
        <v>2656</v>
      </c>
      <c r="CDO7" t="s">
        <v>2657</v>
      </c>
      <c r="CDP7" t="s">
        <v>2658</v>
      </c>
      <c r="CDQ7" t="s">
        <v>2659</v>
      </c>
      <c r="CDR7" t="s">
        <v>2660</v>
      </c>
      <c r="CDS7" t="s">
        <v>2661</v>
      </c>
      <c r="CDT7" t="s">
        <v>2662</v>
      </c>
      <c r="CDU7" t="s">
        <v>2663</v>
      </c>
      <c r="CDV7" t="s">
        <v>2664</v>
      </c>
      <c r="CDW7" t="s">
        <v>2665</v>
      </c>
      <c r="CDX7" t="s">
        <v>2666</v>
      </c>
      <c r="CDY7" t="s">
        <v>2667</v>
      </c>
      <c r="CDZ7" t="s">
        <v>2668</v>
      </c>
      <c r="CEA7" t="s">
        <v>2669</v>
      </c>
      <c r="CEB7" t="s">
        <v>2670</v>
      </c>
      <c r="CEC7" t="s">
        <v>2671</v>
      </c>
      <c r="CED7" t="s">
        <v>2672</v>
      </c>
      <c r="CEE7" t="s">
        <v>2673</v>
      </c>
      <c r="CEF7" t="s">
        <v>2674</v>
      </c>
      <c r="CEG7" t="s">
        <v>2675</v>
      </c>
      <c r="CEH7" t="s">
        <v>2676</v>
      </c>
      <c r="CEI7" t="s">
        <v>2677</v>
      </c>
      <c r="CEJ7" t="s">
        <v>2678</v>
      </c>
      <c r="CEK7" t="s">
        <v>2679</v>
      </c>
      <c r="CEL7" t="s">
        <v>2680</v>
      </c>
      <c r="CEM7" t="s">
        <v>2681</v>
      </c>
      <c r="CEN7" t="s">
        <v>2682</v>
      </c>
      <c r="CEO7" t="s">
        <v>2683</v>
      </c>
      <c r="CEP7" t="s">
        <v>2684</v>
      </c>
      <c r="CEQ7" t="s">
        <v>2685</v>
      </c>
      <c r="CER7" t="s">
        <v>2686</v>
      </c>
      <c r="CES7" t="s">
        <v>2687</v>
      </c>
      <c r="CET7" t="s">
        <v>2688</v>
      </c>
      <c r="CEU7" t="s">
        <v>2689</v>
      </c>
      <c r="CEV7" t="s">
        <v>2690</v>
      </c>
      <c r="CEW7" t="s">
        <v>2691</v>
      </c>
      <c r="CEX7" t="s">
        <v>2692</v>
      </c>
      <c r="CEY7" t="s">
        <v>2693</v>
      </c>
      <c r="CEZ7" t="s">
        <v>2694</v>
      </c>
      <c r="CFA7" t="s">
        <v>2695</v>
      </c>
      <c r="CFB7" t="s">
        <v>2696</v>
      </c>
      <c r="CFC7" t="s">
        <v>2697</v>
      </c>
      <c r="CFD7" t="s">
        <v>2698</v>
      </c>
      <c r="CFE7" t="s">
        <v>2699</v>
      </c>
      <c r="CFF7" t="s">
        <v>2700</v>
      </c>
      <c r="CFG7" t="s">
        <v>2701</v>
      </c>
      <c r="CFH7" t="s">
        <v>2702</v>
      </c>
      <c r="CFI7" t="s">
        <v>2703</v>
      </c>
      <c r="CFJ7" t="s">
        <v>2704</v>
      </c>
      <c r="CFK7" t="s">
        <v>2705</v>
      </c>
      <c r="CFL7" t="s">
        <v>2706</v>
      </c>
      <c r="CFM7" t="s">
        <v>2707</v>
      </c>
      <c r="CFN7" t="s">
        <v>2708</v>
      </c>
      <c r="CFO7" t="s">
        <v>2709</v>
      </c>
      <c r="CFP7" t="s">
        <v>2710</v>
      </c>
      <c r="CFQ7" t="s">
        <v>2711</v>
      </c>
      <c r="CFR7" t="s">
        <v>2712</v>
      </c>
      <c r="CFS7" t="s">
        <v>2713</v>
      </c>
      <c r="CFT7" t="s">
        <v>2714</v>
      </c>
      <c r="CFU7" t="s">
        <v>2715</v>
      </c>
      <c r="CFV7" t="s">
        <v>2716</v>
      </c>
      <c r="CFW7" t="s">
        <v>2717</v>
      </c>
      <c r="CFX7" t="s">
        <v>2718</v>
      </c>
      <c r="CFY7" t="s">
        <v>2719</v>
      </c>
      <c r="CFZ7" t="s">
        <v>2720</v>
      </c>
      <c r="CGA7" t="s">
        <v>2721</v>
      </c>
      <c r="CGB7" t="s">
        <v>2722</v>
      </c>
      <c r="CGC7" t="s">
        <v>2723</v>
      </c>
      <c r="CGD7" t="s">
        <v>2724</v>
      </c>
      <c r="CGE7" t="s">
        <v>2725</v>
      </c>
      <c r="CGF7" t="s">
        <v>2726</v>
      </c>
      <c r="CGG7" t="s">
        <v>2727</v>
      </c>
      <c r="CGH7" t="s">
        <v>2728</v>
      </c>
      <c r="CGI7" t="s">
        <v>2729</v>
      </c>
      <c r="CGJ7" t="s">
        <v>2730</v>
      </c>
      <c r="CGK7" t="s">
        <v>2731</v>
      </c>
      <c r="CGL7" t="s">
        <v>2732</v>
      </c>
      <c r="CGM7" t="s">
        <v>2733</v>
      </c>
      <c r="CGN7" t="s">
        <v>2734</v>
      </c>
      <c r="CGO7" t="s">
        <v>2735</v>
      </c>
      <c r="CGP7" t="s">
        <v>2736</v>
      </c>
      <c r="CGQ7" t="s">
        <v>2737</v>
      </c>
      <c r="CGR7" t="s">
        <v>2738</v>
      </c>
      <c r="CGS7" t="s">
        <v>2739</v>
      </c>
      <c r="CGT7" t="s">
        <v>2740</v>
      </c>
      <c r="CGU7" t="s">
        <v>2741</v>
      </c>
      <c r="CGV7" t="s">
        <v>2742</v>
      </c>
      <c r="CGW7" t="s">
        <v>2743</v>
      </c>
      <c r="CGX7" t="s">
        <v>2744</v>
      </c>
      <c r="CGY7" t="s">
        <v>2745</v>
      </c>
      <c r="CGZ7" t="s">
        <v>2746</v>
      </c>
      <c r="CHA7" t="s">
        <v>2747</v>
      </c>
      <c r="CHB7" t="s">
        <v>2748</v>
      </c>
      <c r="CHC7" t="s">
        <v>2749</v>
      </c>
      <c r="CHD7" t="s">
        <v>2750</v>
      </c>
      <c r="CHE7" t="s">
        <v>2751</v>
      </c>
      <c r="CHF7" t="s">
        <v>2752</v>
      </c>
      <c r="CHG7" t="s">
        <v>2753</v>
      </c>
      <c r="CHH7" t="s">
        <v>2754</v>
      </c>
      <c r="CHI7" t="s">
        <v>2755</v>
      </c>
      <c r="CHJ7" t="s">
        <v>2756</v>
      </c>
      <c r="CHK7" t="s">
        <v>2757</v>
      </c>
      <c r="CHL7" t="s">
        <v>2758</v>
      </c>
      <c r="CHM7" t="s">
        <v>2759</v>
      </c>
      <c r="CHN7" t="s">
        <v>2760</v>
      </c>
      <c r="CHO7" t="s">
        <v>2761</v>
      </c>
      <c r="CHP7" t="s">
        <v>2762</v>
      </c>
      <c r="CHQ7" t="s">
        <v>2763</v>
      </c>
      <c r="CHR7" t="s">
        <v>2764</v>
      </c>
      <c r="CHS7" t="s">
        <v>2765</v>
      </c>
      <c r="CHT7" t="s">
        <v>2766</v>
      </c>
      <c r="CHU7" t="s">
        <v>2767</v>
      </c>
      <c r="CHV7" t="s">
        <v>2768</v>
      </c>
      <c r="CHW7" t="s">
        <v>2769</v>
      </c>
      <c r="CHX7" t="s">
        <v>2770</v>
      </c>
      <c r="CHY7" t="s">
        <v>2771</v>
      </c>
      <c r="CHZ7" t="s">
        <v>2772</v>
      </c>
      <c r="CIA7" t="s">
        <v>2773</v>
      </c>
      <c r="CIB7" t="s">
        <v>2774</v>
      </c>
      <c r="CIC7" t="s">
        <v>2775</v>
      </c>
      <c r="CID7" t="s">
        <v>2776</v>
      </c>
      <c r="CIE7" t="s">
        <v>2777</v>
      </c>
      <c r="CIF7" t="s">
        <v>2778</v>
      </c>
      <c r="CIG7" t="s">
        <v>2779</v>
      </c>
      <c r="CIH7" t="s">
        <v>2780</v>
      </c>
      <c r="CII7" t="s">
        <v>2781</v>
      </c>
      <c r="CIJ7" t="s">
        <v>2782</v>
      </c>
      <c r="CIK7" t="s">
        <v>2783</v>
      </c>
      <c r="CIL7" t="s">
        <v>2784</v>
      </c>
      <c r="CIM7" t="s">
        <v>2785</v>
      </c>
      <c r="CIN7" t="s">
        <v>2786</v>
      </c>
      <c r="CIO7" t="s">
        <v>2787</v>
      </c>
      <c r="CIP7" t="s">
        <v>2788</v>
      </c>
      <c r="CIQ7" t="s">
        <v>2789</v>
      </c>
      <c r="CIR7" t="s">
        <v>2790</v>
      </c>
      <c r="CIS7" t="s">
        <v>2791</v>
      </c>
      <c r="CIT7" t="s">
        <v>2792</v>
      </c>
      <c r="CIU7" t="s">
        <v>2793</v>
      </c>
      <c r="CIV7" t="s">
        <v>2794</v>
      </c>
      <c r="CIW7" t="s">
        <v>2795</v>
      </c>
      <c r="CIX7" t="s">
        <v>2796</v>
      </c>
      <c r="CIY7" t="s">
        <v>2797</v>
      </c>
      <c r="CIZ7" t="s">
        <v>2798</v>
      </c>
      <c r="CJA7" t="s">
        <v>2799</v>
      </c>
      <c r="CJB7" t="s">
        <v>2800</v>
      </c>
      <c r="CJC7" t="s">
        <v>2801</v>
      </c>
      <c r="CJD7" t="s">
        <v>2802</v>
      </c>
      <c r="CJE7" t="s">
        <v>2803</v>
      </c>
      <c r="CJF7" t="s">
        <v>2804</v>
      </c>
      <c r="CJG7" t="s">
        <v>2805</v>
      </c>
      <c r="CJH7" t="s">
        <v>2806</v>
      </c>
      <c r="CJI7" t="s">
        <v>2807</v>
      </c>
      <c r="CJJ7" t="s">
        <v>2808</v>
      </c>
      <c r="CJK7" t="s">
        <v>2809</v>
      </c>
      <c r="CJL7" t="s">
        <v>2810</v>
      </c>
      <c r="CJM7" t="s">
        <v>2811</v>
      </c>
      <c r="CJN7" t="s">
        <v>2812</v>
      </c>
      <c r="CJO7" t="s">
        <v>2813</v>
      </c>
      <c r="CJP7" t="s">
        <v>2814</v>
      </c>
      <c r="CJQ7" t="s">
        <v>2815</v>
      </c>
      <c r="CJR7" t="s">
        <v>2816</v>
      </c>
      <c r="CJS7" t="s">
        <v>2817</v>
      </c>
      <c r="CJT7" t="s">
        <v>2818</v>
      </c>
      <c r="CJU7" t="s">
        <v>2819</v>
      </c>
      <c r="CJV7" t="s">
        <v>2820</v>
      </c>
      <c r="CJW7" t="s">
        <v>2821</v>
      </c>
      <c r="CJX7" t="s">
        <v>2822</v>
      </c>
      <c r="CJY7" t="s">
        <v>2823</v>
      </c>
      <c r="CJZ7" t="s">
        <v>2824</v>
      </c>
      <c r="CKA7" t="s">
        <v>2825</v>
      </c>
      <c r="CKB7" t="s">
        <v>2826</v>
      </c>
      <c r="CKC7" t="s">
        <v>2827</v>
      </c>
      <c r="CKD7" t="s">
        <v>2828</v>
      </c>
      <c r="CKE7" t="s">
        <v>2829</v>
      </c>
      <c r="CKF7" t="s">
        <v>2830</v>
      </c>
      <c r="CKG7" t="s">
        <v>2831</v>
      </c>
      <c r="CKH7" t="s">
        <v>2832</v>
      </c>
      <c r="CKI7" t="s">
        <v>2833</v>
      </c>
      <c r="CKJ7" t="s">
        <v>2834</v>
      </c>
      <c r="CKK7" t="s">
        <v>2835</v>
      </c>
      <c r="CKL7" t="s">
        <v>2836</v>
      </c>
      <c r="CKM7" t="s">
        <v>2837</v>
      </c>
      <c r="CKN7" t="s">
        <v>2838</v>
      </c>
      <c r="CKO7" t="s">
        <v>2839</v>
      </c>
      <c r="CKP7" t="s">
        <v>2840</v>
      </c>
      <c r="CKQ7" t="s">
        <v>2841</v>
      </c>
      <c r="CKR7" t="s">
        <v>2842</v>
      </c>
      <c r="CKS7" t="s">
        <v>2843</v>
      </c>
      <c r="CKT7" t="s">
        <v>2844</v>
      </c>
      <c r="CKU7" t="s">
        <v>2845</v>
      </c>
      <c r="CKV7" t="s">
        <v>2846</v>
      </c>
      <c r="CKW7" t="s">
        <v>2847</v>
      </c>
      <c r="CKX7" t="s">
        <v>2848</v>
      </c>
      <c r="CKY7" t="s">
        <v>2849</v>
      </c>
      <c r="CKZ7" t="s">
        <v>2850</v>
      </c>
      <c r="CLA7" t="s">
        <v>2851</v>
      </c>
      <c r="CLB7" t="s">
        <v>2852</v>
      </c>
      <c r="CLC7" t="s">
        <v>2853</v>
      </c>
      <c r="CLD7" t="s">
        <v>2854</v>
      </c>
      <c r="CLE7" t="s">
        <v>2855</v>
      </c>
      <c r="CLF7" t="s">
        <v>2856</v>
      </c>
      <c r="CLG7" t="s">
        <v>2857</v>
      </c>
      <c r="CLH7" t="s">
        <v>2858</v>
      </c>
      <c r="CLI7" t="s">
        <v>2859</v>
      </c>
      <c r="CLJ7" t="s">
        <v>2860</v>
      </c>
      <c r="CLK7" t="s">
        <v>2861</v>
      </c>
      <c r="CLL7" t="s">
        <v>2862</v>
      </c>
      <c r="CLM7" t="s">
        <v>2863</v>
      </c>
      <c r="CLN7" t="s">
        <v>2864</v>
      </c>
      <c r="CLO7" t="s">
        <v>2865</v>
      </c>
      <c r="CLP7" t="s">
        <v>2866</v>
      </c>
      <c r="CLQ7" t="s">
        <v>2867</v>
      </c>
      <c r="CLR7" t="s">
        <v>2868</v>
      </c>
      <c r="CLS7" t="s">
        <v>2869</v>
      </c>
      <c r="CLT7" t="s">
        <v>2870</v>
      </c>
      <c r="CLU7" t="s">
        <v>2871</v>
      </c>
      <c r="CLV7" t="s">
        <v>2872</v>
      </c>
      <c r="CLW7" t="s">
        <v>2873</v>
      </c>
      <c r="CLX7" t="s">
        <v>2874</v>
      </c>
      <c r="CLY7" t="s">
        <v>2875</v>
      </c>
      <c r="CLZ7" t="s">
        <v>2876</v>
      </c>
      <c r="CMA7" t="s">
        <v>2877</v>
      </c>
      <c r="CMB7" t="s">
        <v>2878</v>
      </c>
      <c r="CMC7" t="s">
        <v>2879</v>
      </c>
      <c r="CMD7" t="s">
        <v>2880</v>
      </c>
      <c r="CME7" t="s">
        <v>2881</v>
      </c>
      <c r="CMF7" t="s">
        <v>2882</v>
      </c>
      <c r="CMG7" t="s">
        <v>2883</v>
      </c>
      <c r="CMH7" t="s">
        <v>2884</v>
      </c>
      <c r="CMI7" t="s">
        <v>2885</v>
      </c>
      <c r="CMJ7" t="s">
        <v>2886</v>
      </c>
      <c r="CMK7" t="s">
        <v>2887</v>
      </c>
      <c r="CML7" t="s">
        <v>2888</v>
      </c>
      <c r="CMM7" t="s">
        <v>2889</v>
      </c>
      <c r="CMN7" t="s">
        <v>2890</v>
      </c>
      <c r="CMO7" t="s">
        <v>2891</v>
      </c>
      <c r="CMP7" t="s">
        <v>2892</v>
      </c>
      <c r="CMQ7" t="s">
        <v>2893</v>
      </c>
      <c r="CMR7" t="s">
        <v>2894</v>
      </c>
      <c r="CMS7" t="s">
        <v>2895</v>
      </c>
      <c r="CMT7" t="s">
        <v>2896</v>
      </c>
      <c r="CMU7" t="s">
        <v>2897</v>
      </c>
      <c r="CMV7" t="s">
        <v>2898</v>
      </c>
      <c r="CMW7" t="s">
        <v>2899</v>
      </c>
      <c r="CMX7" t="s">
        <v>2900</v>
      </c>
      <c r="CMY7" t="s">
        <v>2901</v>
      </c>
      <c r="CMZ7" t="s">
        <v>2902</v>
      </c>
      <c r="CNA7" t="s">
        <v>2903</v>
      </c>
      <c r="CNB7" t="s">
        <v>2904</v>
      </c>
      <c r="CNC7" t="s">
        <v>2905</v>
      </c>
      <c r="CND7" t="s">
        <v>2906</v>
      </c>
      <c r="CNE7" t="s">
        <v>2907</v>
      </c>
      <c r="CNF7" t="s">
        <v>2908</v>
      </c>
      <c r="CNG7" t="s">
        <v>2909</v>
      </c>
      <c r="CNH7" t="s">
        <v>2910</v>
      </c>
      <c r="CNI7" t="s">
        <v>2911</v>
      </c>
      <c r="CNJ7" t="s">
        <v>2912</v>
      </c>
      <c r="CNK7" t="s">
        <v>2913</v>
      </c>
      <c r="CNL7" t="s">
        <v>2914</v>
      </c>
      <c r="CNM7" t="s">
        <v>2915</v>
      </c>
      <c r="CNN7" t="s">
        <v>2916</v>
      </c>
      <c r="CNO7" t="s">
        <v>2917</v>
      </c>
      <c r="CNP7" t="s">
        <v>2918</v>
      </c>
      <c r="CNQ7" t="s">
        <v>2919</v>
      </c>
      <c r="CNR7" t="s">
        <v>2920</v>
      </c>
      <c r="CNS7" t="s">
        <v>2921</v>
      </c>
      <c r="CNT7" t="s">
        <v>2922</v>
      </c>
      <c r="CNU7" t="s">
        <v>2923</v>
      </c>
      <c r="CNV7" t="s">
        <v>2924</v>
      </c>
      <c r="CNW7" t="s">
        <v>2925</v>
      </c>
      <c r="CNX7" t="s">
        <v>2926</v>
      </c>
      <c r="CNY7" t="s">
        <v>2927</v>
      </c>
      <c r="CNZ7" t="s">
        <v>2928</v>
      </c>
      <c r="COA7" t="s">
        <v>2929</v>
      </c>
      <c r="COB7" t="s">
        <v>2930</v>
      </c>
      <c r="COC7" t="s">
        <v>2931</v>
      </c>
      <c r="COD7" t="s">
        <v>2932</v>
      </c>
      <c r="COE7" t="s">
        <v>2933</v>
      </c>
      <c r="COF7" t="s">
        <v>2934</v>
      </c>
      <c r="COG7" t="s">
        <v>2935</v>
      </c>
      <c r="COH7" t="s">
        <v>2936</v>
      </c>
      <c r="COI7" t="s">
        <v>2937</v>
      </c>
      <c r="COJ7" t="s">
        <v>2938</v>
      </c>
      <c r="COK7" t="s">
        <v>2939</v>
      </c>
      <c r="COL7" t="s">
        <v>2940</v>
      </c>
      <c r="COM7" t="s">
        <v>2941</v>
      </c>
      <c r="CON7" t="s">
        <v>2942</v>
      </c>
      <c r="COO7" t="s">
        <v>2943</v>
      </c>
      <c r="COP7" t="s">
        <v>2944</v>
      </c>
      <c r="COQ7" t="s">
        <v>2945</v>
      </c>
      <c r="COR7" t="s">
        <v>2946</v>
      </c>
      <c r="COS7" t="s">
        <v>2947</v>
      </c>
      <c r="COT7" t="s">
        <v>2948</v>
      </c>
      <c r="COU7" t="s">
        <v>2949</v>
      </c>
      <c r="COV7" t="s">
        <v>2950</v>
      </c>
      <c r="COW7" t="s">
        <v>2951</v>
      </c>
      <c r="COX7" t="s">
        <v>2952</v>
      </c>
      <c r="COY7" t="s">
        <v>2953</v>
      </c>
      <c r="COZ7" t="s">
        <v>2954</v>
      </c>
      <c r="CPA7" t="s">
        <v>2955</v>
      </c>
      <c r="CPB7" t="s">
        <v>2956</v>
      </c>
      <c r="CPC7" t="s">
        <v>2957</v>
      </c>
      <c r="CPD7" t="s">
        <v>2958</v>
      </c>
      <c r="CPE7" t="s">
        <v>2959</v>
      </c>
      <c r="CPF7" t="s">
        <v>2960</v>
      </c>
      <c r="CPG7" t="s">
        <v>2961</v>
      </c>
      <c r="CPH7" t="s">
        <v>2962</v>
      </c>
      <c r="CPI7" t="s">
        <v>2963</v>
      </c>
      <c r="CPJ7" t="s">
        <v>2964</v>
      </c>
      <c r="CPK7" t="s">
        <v>2965</v>
      </c>
      <c r="CPL7" t="s">
        <v>2966</v>
      </c>
      <c r="CPM7" t="s">
        <v>2967</v>
      </c>
      <c r="CPN7" t="s">
        <v>2968</v>
      </c>
      <c r="CPO7" t="s">
        <v>2969</v>
      </c>
      <c r="CPP7" t="s">
        <v>2970</v>
      </c>
      <c r="CPQ7" t="s">
        <v>2971</v>
      </c>
      <c r="CPR7" t="s">
        <v>2972</v>
      </c>
      <c r="CPS7" t="s">
        <v>2973</v>
      </c>
      <c r="CPT7" t="s">
        <v>2974</v>
      </c>
      <c r="CPU7" t="s">
        <v>2975</v>
      </c>
      <c r="CPV7" t="s">
        <v>2976</v>
      </c>
      <c r="CPW7" t="s">
        <v>2977</v>
      </c>
      <c r="CPX7" t="s">
        <v>2978</v>
      </c>
      <c r="CPY7" t="s">
        <v>2979</v>
      </c>
      <c r="CPZ7" t="s">
        <v>2980</v>
      </c>
      <c r="CQA7" t="s">
        <v>2981</v>
      </c>
      <c r="CQB7" t="s">
        <v>2982</v>
      </c>
      <c r="CQC7" t="s">
        <v>2983</v>
      </c>
      <c r="CQD7" t="s">
        <v>2984</v>
      </c>
      <c r="CQE7" t="s">
        <v>2985</v>
      </c>
      <c r="CQF7" t="s">
        <v>2986</v>
      </c>
      <c r="CQG7" t="s">
        <v>2987</v>
      </c>
      <c r="CQH7" t="s">
        <v>2988</v>
      </c>
      <c r="CQI7" t="s">
        <v>2989</v>
      </c>
      <c r="CQJ7" t="s">
        <v>2990</v>
      </c>
      <c r="CQK7" t="s">
        <v>2991</v>
      </c>
      <c r="CQL7" t="s">
        <v>2992</v>
      </c>
      <c r="CQM7" t="s">
        <v>2993</v>
      </c>
      <c r="CQN7" t="s">
        <v>2994</v>
      </c>
      <c r="CQO7" t="s">
        <v>2995</v>
      </c>
      <c r="CQP7" t="s">
        <v>2996</v>
      </c>
      <c r="CQQ7" t="s">
        <v>2997</v>
      </c>
      <c r="CQR7" t="s">
        <v>2998</v>
      </c>
      <c r="CQS7" t="s">
        <v>2999</v>
      </c>
      <c r="CQT7" t="s">
        <v>3000</v>
      </c>
      <c r="CQU7" t="s">
        <v>3001</v>
      </c>
      <c r="CQV7" t="s">
        <v>3002</v>
      </c>
      <c r="CQW7" t="s">
        <v>3003</v>
      </c>
      <c r="CQX7" t="s">
        <v>3004</v>
      </c>
      <c r="CQY7" t="s">
        <v>3005</v>
      </c>
      <c r="CQZ7" t="s">
        <v>3006</v>
      </c>
      <c r="CRA7" t="s">
        <v>3007</v>
      </c>
      <c r="CRB7" t="s">
        <v>3008</v>
      </c>
      <c r="CRC7" t="s">
        <v>3009</v>
      </c>
      <c r="CRD7" t="s">
        <v>3010</v>
      </c>
      <c r="CRE7" t="s">
        <v>3011</v>
      </c>
      <c r="CRF7" t="s">
        <v>3012</v>
      </c>
      <c r="CRG7" t="s">
        <v>3013</v>
      </c>
      <c r="CRH7" t="s">
        <v>3014</v>
      </c>
      <c r="CRI7" t="s">
        <v>3015</v>
      </c>
      <c r="CRJ7" t="s">
        <v>3016</v>
      </c>
      <c r="CRK7" t="s">
        <v>3017</v>
      </c>
      <c r="CRL7" t="s">
        <v>3018</v>
      </c>
      <c r="CRM7" t="s">
        <v>3019</v>
      </c>
      <c r="CRN7" t="s">
        <v>3020</v>
      </c>
      <c r="CRO7" t="s">
        <v>3021</v>
      </c>
      <c r="CRP7" t="s">
        <v>3022</v>
      </c>
      <c r="CRQ7" t="s">
        <v>3023</v>
      </c>
      <c r="CRR7" t="s">
        <v>3024</v>
      </c>
      <c r="CRS7" t="s">
        <v>3025</v>
      </c>
      <c r="CRT7" t="s">
        <v>3026</v>
      </c>
      <c r="CRU7" t="s">
        <v>3027</v>
      </c>
      <c r="CRV7" t="s">
        <v>3028</v>
      </c>
      <c r="CRW7" t="s">
        <v>3029</v>
      </c>
      <c r="CRX7" t="s">
        <v>3030</v>
      </c>
      <c r="CRY7" t="s">
        <v>3031</v>
      </c>
      <c r="CRZ7" t="s">
        <v>3032</v>
      </c>
      <c r="CSA7" t="s">
        <v>3033</v>
      </c>
      <c r="CSB7" t="s">
        <v>3034</v>
      </c>
      <c r="CSC7" t="s">
        <v>3035</v>
      </c>
      <c r="CSD7" t="s">
        <v>3036</v>
      </c>
      <c r="CSE7" t="s">
        <v>3037</v>
      </c>
      <c r="CSF7" t="s">
        <v>3038</v>
      </c>
      <c r="CSG7" t="s">
        <v>3039</v>
      </c>
      <c r="CSH7" t="s">
        <v>3040</v>
      </c>
      <c r="CSI7" t="s">
        <v>3041</v>
      </c>
      <c r="CSJ7" t="s">
        <v>3042</v>
      </c>
      <c r="CSK7" t="s">
        <v>3043</v>
      </c>
      <c r="CSL7" t="s">
        <v>3044</v>
      </c>
      <c r="CSM7" t="s">
        <v>3045</v>
      </c>
      <c r="CSN7" t="s">
        <v>3046</v>
      </c>
      <c r="CSO7" t="s">
        <v>3047</v>
      </c>
      <c r="CSP7" t="s">
        <v>3048</v>
      </c>
      <c r="CSQ7" t="s">
        <v>3049</v>
      </c>
      <c r="CSR7" t="s">
        <v>3050</v>
      </c>
      <c r="CSS7" t="s">
        <v>3051</v>
      </c>
      <c r="CST7" t="s">
        <v>3052</v>
      </c>
      <c r="CSU7" t="s">
        <v>3053</v>
      </c>
      <c r="CSV7" t="s">
        <v>3054</v>
      </c>
      <c r="CSW7" t="s">
        <v>3055</v>
      </c>
      <c r="CSX7" t="s">
        <v>3056</v>
      </c>
      <c r="CSY7" t="s">
        <v>3057</v>
      </c>
      <c r="CSZ7" t="s">
        <v>3058</v>
      </c>
      <c r="CTA7" t="s">
        <v>3059</v>
      </c>
      <c r="CTB7" t="s">
        <v>3060</v>
      </c>
      <c r="CTC7" t="s">
        <v>3061</v>
      </c>
      <c r="CTD7" t="s">
        <v>3062</v>
      </c>
      <c r="CTE7" t="s">
        <v>3063</v>
      </c>
      <c r="CTF7" t="s">
        <v>3064</v>
      </c>
      <c r="CTG7" t="s">
        <v>3065</v>
      </c>
      <c r="CTH7" t="s">
        <v>3066</v>
      </c>
      <c r="CTI7" t="s">
        <v>3067</v>
      </c>
      <c r="CTJ7" t="s">
        <v>3068</v>
      </c>
      <c r="CTK7" t="s">
        <v>3069</v>
      </c>
      <c r="CTL7" t="s">
        <v>3070</v>
      </c>
      <c r="CTM7" t="s">
        <v>3071</v>
      </c>
      <c r="CTN7" t="s">
        <v>3072</v>
      </c>
      <c r="CTO7" t="s">
        <v>3073</v>
      </c>
      <c r="CTP7" t="s">
        <v>3074</v>
      </c>
      <c r="CTQ7" t="s">
        <v>3075</v>
      </c>
      <c r="CTR7" t="s">
        <v>3076</v>
      </c>
      <c r="CTS7" t="s">
        <v>3077</v>
      </c>
      <c r="CTT7" t="s">
        <v>3078</v>
      </c>
      <c r="CTU7" t="s">
        <v>3079</v>
      </c>
      <c r="CTV7" t="s">
        <v>3080</v>
      </c>
      <c r="CTW7" t="s">
        <v>3081</v>
      </c>
      <c r="CTX7" t="s">
        <v>3082</v>
      </c>
      <c r="CTY7" t="s">
        <v>3083</v>
      </c>
      <c r="CTZ7" t="s">
        <v>3084</v>
      </c>
      <c r="CUA7" t="s">
        <v>3085</v>
      </c>
      <c r="CUB7" t="s">
        <v>3086</v>
      </c>
      <c r="CUC7" t="s">
        <v>3087</v>
      </c>
      <c r="CUD7" t="s">
        <v>3088</v>
      </c>
      <c r="CUE7" t="s">
        <v>3089</v>
      </c>
      <c r="CUF7" t="s">
        <v>3090</v>
      </c>
      <c r="CUG7" t="s">
        <v>3091</v>
      </c>
      <c r="CUH7" t="s">
        <v>3092</v>
      </c>
      <c r="CUI7" t="s">
        <v>3093</v>
      </c>
      <c r="CUJ7" t="s">
        <v>3094</v>
      </c>
      <c r="CUK7" t="s">
        <v>3095</v>
      </c>
      <c r="CUL7" t="s">
        <v>3096</v>
      </c>
      <c r="CUM7" t="s">
        <v>3097</v>
      </c>
      <c r="CUN7" t="s">
        <v>3098</v>
      </c>
      <c r="CUO7" t="s">
        <v>3099</v>
      </c>
      <c r="CUP7" t="s">
        <v>3100</v>
      </c>
      <c r="CUQ7" t="s">
        <v>3101</v>
      </c>
      <c r="CUR7" t="s">
        <v>3102</v>
      </c>
      <c r="CUS7" t="s">
        <v>3103</v>
      </c>
      <c r="CUT7" t="s">
        <v>3104</v>
      </c>
      <c r="CUU7" t="s">
        <v>3105</v>
      </c>
      <c r="CUV7" t="s">
        <v>3106</v>
      </c>
      <c r="CUW7" t="s">
        <v>3107</v>
      </c>
      <c r="CUX7" t="s">
        <v>3108</v>
      </c>
      <c r="CUY7" t="s">
        <v>3109</v>
      </c>
      <c r="CUZ7" t="s">
        <v>3110</v>
      </c>
      <c r="CVA7" t="s">
        <v>3111</v>
      </c>
      <c r="CVB7" t="s">
        <v>3112</v>
      </c>
      <c r="CVC7" t="s">
        <v>3113</v>
      </c>
      <c r="CVD7" t="s">
        <v>3114</v>
      </c>
      <c r="CVE7" t="s">
        <v>3115</v>
      </c>
      <c r="CVF7" t="s">
        <v>3116</v>
      </c>
      <c r="CVG7" t="s">
        <v>3117</v>
      </c>
      <c r="CVH7" t="s">
        <v>3118</v>
      </c>
      <c r="CVI7" t="s">
        <v>3119</v>
      </c>
      <c r="CVJ7" t="s">
        <v>3120</v>
      </c>
      <c r="CVK7" t="s">
        <v>3121</v>
      </c>
      <c r="CVL7" t="s">
        <v>3122</v>
      </c>
      <c r="CVM7" t="s">
        <v>3123</v>
      </c>
      <c r="CVN7" t="s">
        <v>3124</v>
      </c>
      <c r="CVO7" t="s">
        <v>3125</v>
      </c>
      <c r="CVP7" t="s">
        <v>3126</v>
      </c>
      <c r="CVQ7" t="s">
        <v>3127</v>
      </c>
      <c r="CVR7" t="s">
        <v>3128</v>
      </c>
      <c r="CVS7" t="s">
        <v>3129</v>
      </c>
      <c r="CVT7" t="s">
        <v>3130</v>
      </c>
      <c r="CVU7" t="s">
        <v>3131</v>
      </c>
      <c r="CVV7" t="s">
        <v>3132</v>
      </c>
      <c r="CVW7" t="s">
        <v>3133</v>
      </c>
      <c r="CVX7" t="s">
        <v>3134</v>
      </c>
      <c r="CVY7" t="s">
        <v>3135</v>
      </c>
      <c r="CVZ7" t="s">
        <v>3136</v>
      </c>
      <c r="CWA7" t="s">
        <v>3137</v>
      </c>
      <c r="CWB7" t="s">
        <v>3138</v>
      </c>
      <c r="CWC7" t="s">
        <v>3139</v>
      </c>
      <c r="CWD7" t="s">
        <v>3140</v>
      </c>
      <c r="CWE7" t="s">
        <v>3141</v>
      </c>
      <c r="CWF7" t="s">
        <v>3142</v>
      </c>
      <c r="CWG7" t="s">
        <v>3143</v>
      </c>
      <c r="CWH7" t="s">
        <v>3144</v>
      </c>
      <c r="CWI7" t="s">
        <v>3145</v>
      </c>
      <c r="CWJ7" t="s">
        <v>3146</v>
      </c>
      <c r="CWK7" t="s">
        <v>3147</v>
      </c>
      <c r="CWL7" t="s">
        <v>3148</v>
      </c>
      <c r="CWM7" t="s">
        <v>3149</v>
      </c>
      <c r="CWN7" t="s">
        <v>3150</v>
      </c>
      <c r="CWO7" t="s">
        <v>3151</v>
      </c>
      <c r="CWP7" t="s">
        <v>3152</v>
      </c>
      <c r="CWQ7" t="s">
        <v>3153</v>
      </c>
      <c r="CWR7" t="s">
        <v>3154</v>
      </c>
      <c r="CWS7" t="s">
        <v>3155</v>
      </c>
      <c r="CWT7" t="s">
        <v>3156</v>
      </c>
      <c r="CWU7" t="s">
        <v>3157</v>
      </c>
      <c r="CWV7" t="s">
        <v>3158</v>
      </c>
      <c r="CWW7" t="s">
        <v>3159</v>
      </c>
      <c r="CWX7" t="s">
        <v>3160</v>
      </c>
      <c r="CWY7" t="s">
        <v>3161</v>
      </c>
      <c r="CWZ7" t="s">
        <v>3162</v>
      </c>
      <c r="CXA7" t="s">
        <v>3163</v>
      </c>
      <c r="CXB7" t="s">
        <v>3164</v>
      </c>
      <c r="CXC7" t="s">
        <v>3165</v>
      </c>
      <c r="CXD7" t="s">
        <v>3166</v>
      </c>
      <c r="CXE7" t="s">
        <v>3167</v>
      </c>
      <c r="CXF7" t="s">
        <v>3168</v>
      </c>
      <c r="CXG7" t="s">
        <v>3169</v>
      </c>
      <c r="CXH7" t="s">
        <v>3170</v>
      </c>
      <c r="CXI7" t="s">
        <v>3171</v>
      </c>
      <c r="CXJ7" t="s">
        <v>3172</v>
      </c>
      <c r="CXK7" t="s">
        <v>3173</v>
      </c>
      <c r="CXL7" t="s">
        <v>3174</v>
      </c>
      <c r="CXM7" t="s">
        <v>3175</v>
      </c>
      <c r="CXN7" t="s">
        <v>3176</v>
      </c>
      <c r="CXO7" t="s">
        <v>3177</v>
      </c>
      <c r="CXP7" t="s">
        <v>3178</v>
      </c>
      <c r="CXQ7" t="s">
        <v>3179</v>
      </c>
      <c r="CXR7" t="s">
        <v>3180</v>
      </c>
      <c r="CXS7" t="s">
        <v>3181</v>
      </c>
      <c r="CXT7" t="s">
        <v>3182</v>
      </c>
      <c r="CXU7" t="s">
        <v>3183</v>
      </c>
      <c r="CXV7" t="s">
        <v>3184</v>
      </c>
      <c r="CXW7" t="s">
        <v>3185</v>
      </c>
      <c r="CXX7" t="s">
        <v>3186</v>
      </c>
      <c r="CXY7" t="s">
        <v>3187</v>
      </c>
      <c r="CXZ7" t="s">
        <v>3188</v>
      </c>
      <c r="CYA7" t="s">
        <v>3189</v>
      </c>
      <c r="CYB7" t="s">
        <v>3190</v>
      </c>
      <c r="CYC7" t="s">
        <v>3191</v>
      </c>
      <c r="CYD7" t="s">
        <v>3192</v>
      </c>
      <c r="CYE7" t="s">
        <v>3193</v>
      </c>
      <c r="CYF7" t="s">
        <v>3194</v>
      </c>
      <c r="CYG7" t="s">
        <v>3195</v>
      </c>
      <c r="CYH7" t="s">
        <v>3196</v>
      </c>
      <c r="CYI7" t="s">
        <v>3197</v>
      </c>
      <c r="CYJ7" t="s">
        <v>3198</v>
      </c>
      <c r="CYK7" t="s">
        <v>3199</v>
      </c>
      <c r="CYL7" t="s">
        <v>3200</v>
      </c>
      <c r="CYM7" t="s">
        <v>3201</v>
      </c>
      <c r="CYN7" t="s">
        <v>3202</v>
      </c>
      <c r="CYO7" t="s">
        <v>3203</v>
      </c>
      <c r="CYP7" t="s">
        <v>3204</v>
      </c>
      <c r="CYQ7" t="s">
        <v>3205</v>
      </c>
      <c r="CYR7" t="s">
        <v>3206</v>
      </c>
      <c r="CYS7" t="s">
        <v>3207</v>
      </c>
      <c r="CYT7" t="s">
        <v>3208</v>
      </c>
      <c r="CYU7" t="s">
        <v>3209</v>
      </c>
      <c r="CYV7" t="s">
        <v>3210</v>
      </c>
      <c r="CYW7" t="s">
        <v>3211</v>
      </c>
      <c r="CYX7" t="s">
        <v>3212</v>
      </c>
      <c r="CYY7" t="s">
        <v>3213</v>
      </c>
      <c r="CYZ7" t="s">
        <v>3214</v>
      </c>
      <c r="CZA7" t="s">
        <v>3215</v>
      </c>
      <c r="CZB7" t="s">
        <v>3216</v>
      </c>
      <c r="CZC7" t="s">
        <v>3217</v>
      </c>
      <c r="CZD7" t="s">
        <v>3218</v>
      </c>
      <c r="CZE7" t="s">
        <v>3219</v>
      </c>
      <c r="CZF7" t="s">
        <v>3220</v>
      </c>
      <c r="CZG7" t="s">
        <v>3221</v>
      </c>
      <c r="CZH7" t="s">
        <v>3222</v>
      </c>
      <c r="CZI7" t="s">
        <v>3223</v>
      </c>
      <c r="CZJ7" t="s">
        <v>3224</v>
      </c>
      <c r="CZK7" t="s">
        <v>3225</v>
      </c>
      <c r="CZL7" t="s">
        <v>3226</v>
      </c>
      <c r="CZM7" t="s">
        <v>3227</v>
      </c>
      <c r="CZN7" t="s">
        <v>3228</v>
      </c>
      <c r="CZO7" t="s">
        <v>3229</v>
      </c>
      <c r="CZP7" t="s">
        <v>3230</v>
      </c>
      <c r="CZQ7" t="s">
        <v>3231</v>
      </c>
      <c r="CZR7" t="s">
        <v>3232</v>
      </c>
      <c r="CZS7" t="s">
        <v>3233</v>
      </c>
      <c r="CZT7" t="s">
        <v>3234</v>
      </c>
      <c r="CZU7" t="s">
        <v>3235</v>
      </c>
      <c r="CZV7" t="s">
        <v>3236</v>
      </c>
      <c r="CZW7" t="s">
        <v>3237</v>
      </c>
      <c r="CZX7" t="s">
        <v>3238</v>
      </c>
      <c r="CZY7" t="s">
        <v>3239</v>
      </c>
      <c r="CZZ7" t="s">
        <v>3240</v>
      </c>
      <c r="DAA7" t="s">
        <v>3241</v>
      </c>
      <c r="DAB7" t="s">
        <v>3242</v>
      </c>
      <c r="DAC7" t="s">
        <v>3243</v>
      </c>
      <c r="DAD7" t="s">
        <v>3244</v>
      </c>
      <c r="DAE7" t="s">
        <v>3245</v>
      </c>
      <c r="DAF7" t="s">
        <v>3246</v>
      </c>
      <c r="DAG7" t="s">
        <v>3247</v>
      </c>
      <c r="DAH7" t="s">
        <v>3248</v>
      </c>
      <c r="DAI7" t="s">
        <v>3249</v>
      </c>
      <c r="DAJ7" t="s">
        <v>3250</v>
      </c>
      <c r="DAK7" t="s">
        <v>3251</v>
      </c>
      <c r="DAL7" t="s">
        <v>3252</v>
      </c>
      <c r="DAM7" t="s">
        <v>3253</v>
      </c>
      <c r="DAN7" t="s">
        <v>3254</v>
      </c>
      <c r="DAO7" t="s">
        <v>3255</v>
      </c>
      <c r="DAP7" t="s">
        <v>3256</v>
      </c>
      <c r="DAQ7" t="s">
        <v>3257</v>
      </c>
      <c r="DAR7" t="s">
        <v>3258</v>
      </c>
      <c r="DAS7" t="s">
        <v>3259</v>
      </c>
      <c r="DAT7" t="s">
        <v>3260</v>
      </c>
      <c r="DAU7" t="s">
        <v>3261</v>
      </c>
      <c r="DAV7" t="s">
        <v>3262</v>
      </c>
      <c r="DAW7" t="s">
        <v>3263</v>
      </c>
      <c r="DAX7" t="s">
        <v>3264</v>
      </c>
      <c r="DAY7" t="s">
        <v>3265</v>
      </c>
      <c r="DAZ7" t="s">
        <v>3266</v>
      </c>
      <c r="DBA7" t="s">
        <v>3267</v>
      </c>
      <c r="DBB7" t="s">
        <v>3268</v>
      </c>
      <c r="DBC7" t="s">
        <v>3269</v>
      </c>
      <c r="DBD7" t="s">
        <v>3270</v>
      </c>
      <c r="DBE7" t="s">
        <v>3271</v>
      </c>
      <c r="DBF7" t="s">
        <v>3272</v>
      </c>
      <c r="DBG7" t="s">
        <v>3273</v>
      </c>
      <c r="DBH7" t="s">
        <v>3274</v>
      </c>
      <c r="DBI7" t="s">
        <v>3275</v>
      </c>
      <c r="DBJ7" t="s">
        <v>3276</v>
      </c>
      <c r="DBK7" t="s">
        <v>3277</v>
      </c>
      <c r="DBL7" t="s">
        <v>3278</v>
      </c>
      <c r="DBM7" t="s">
        <v>3279</v>
      </c>
      <c r="DBN7" t="s">
        <v>3280</v>
      </c>
      <c r="DBO7" t="s">
        <v>3281</v>
      </c>
      <c r="DBP7" t="s">
        <v>3282</v>
      </c>
      <c r="DBQ7" t="s">
        <v>3283</v>
      </c>
      <c r="DBR7" t="s">
        <v>3284</v>
      </c>
      <c r="DBS7" t="s">
        <v>3285</v>
      </c>
      <c r="DBT7" t="s">
        <v>3286</v>
      </c>
      <c r="DBU7" t="s">
        <v>3287</v>
      </c>
      <c r="DBV7" t="s">
        <v>3288</v>
      </c>
      <c r="DBW7" t="s">
        <v>3289</v>
      </c>
      <c r="DBX7" t="s">
        <v>3290</v>
      </c>
      <c r="DBY7" t="s">
        <v>3291</v>
      </c>
      <c r="DBZ7" t="s">
        <v>3292</v>
      </c>
      <c r="DCA7" t="s">
        <v>3293</v>
      </c>
      <c r="DCB7" t="s">
        <v>3294</v>
      </c>
      <c r="DCC7" t="s">
        <v>3295</v>
      </c>
      <c r="DCD7" t="s">
        <v>3296</v>
      </c>
      <c r="DCE7" t="s">
        <v>3297</v>
      </c>
      <c r="DCF7" t="s">
        <v>3298</v>
      </c>
      <c r="DCG7" t="s">
        <v>3299</v>
      </c>
      <c r="DCH7" t="s">
        <v>3300</v>
      </c>
      <c r="DCI7" t="s">
        <v>3301</v>
      </c>
      <c r="DCJ7" t="s">
        <v>3302</v>
      </c>
      <c r="DCK7" t="s">
        <v>3303</v>
      </c>
      <c r="DCL7" t="s">
        <v>3304</v>
      </c>
      <c r="DCM7" t="s">
        <v>3305</v>
      </c>
      <c r="DCN7" t="s">
        <v>3306</v>
      </c>
      <c r="DCO7" t="s">
        <v>3307</v>
      </c>
      <c r="DCP7" t="s">
        <v>3308</v>
      </c>
      <c r="DCQ7" t="s">
        <v>3309</v>
      </c>
      <c r="DCR7" t="s">
        <v>3310</v>
      </c>
      <c r="DCS7" t="s">
        <v>3311</v>
      </c>
      <c r="DCT7" t="s">
        <v>3312</v>
      </c>
      <c r="DCU7" t="s">
        <v>3313</v>
      </c>
      <c r="DCV7" t="s">
        <v>3314</v>
      </c>
      <c r="DCW7" t="s">
        <v>3315</v>
      </c>
      <c r="DCX7" t="s">
        <v>3316</v>
      </c>
      <c r="DCY7" t="s">
        <v>3317</v>
      </c>
      <c r="DCZ7" t="s">
        <v>3318</v>
      </c>
      <c r="DDA7" t="s">
        <v>3319</v>
      </c>
      <c r="DDB7" t="s">
        <v>3320</v>
      </c>
      <c r="DDC7" t="s">
        <v>3321</v>
      </c>
      <c r="DDD7" t="s">
        <v>3322</v>
      </c>
      <c r="DDE7" t="s">
        <v>3323</v>
      </c>
      <c r="DDF7" t="s">
        <v>3324</v>
      </c>
      <c r="DDG7" t="s">
        <v>3325</v>
      </c>
      <c r="DDH7" t="s">
        <v>3326</v>
      </c>
      <c r="DDI7" t="s">
        <v>3327</v>
      </c>
      <c r="DDJ7" t="s">
        <v>3328</v>
      </c>
      <c r="DDK7" t="s">
        <v>3329</v>
      </c>
      <c r="DDL7" t="s">
        <v>3330</v>
      </c>
      <c r="DDM7" t="s">
        <v>3331</v>
      </c>
      <c r="DDN7" t="s">
        <v>3332</v>
      </c>
      <c r="DDO7" t="s">
        <v>3333</v>
      </c>
      <c r="DDP7" t="s">
        <v>3334</v>
      </c>
      <c r="DDQ7" t="s">
        <v>3335</v>
      </c>
      <c r="DDR7" t="s">
        <v>3336</v>
      </c>
      <c r="DDS7" t="s">
        <v>3337</v>
      </c>
      <c r="DDT7" t="s">
        <v>3338</v>
      </c>
      <c r="DDU7" t="s">
        <v>3339</v>
      </c>
      <c r="DDV7" t="s">
        <v>3340</v>
      </c>
      <c r="DDW7" t="s">
        <v>3341</v>
      </c>
      <c r="DDX7" t="s">
        <v>3342</v>
      </c>
      <c r="DDY7" t="s">
        <v>3343</v>
      </c>
      <c r="DDZ7" t="s">
        <v>3344</v>
      </c>
      <c r="DEA7" t="s">
        <v>3345</v>
      </c>
      <c r="DEB7" t="s">
        <v>3346</v>
      </c>
      <c r="DEC7" t="s">
        <v>3347</v>
      </c>
      <c r="DED7" t="s">
        <v>3348</v>
      </c>
      <c r="DEE7" t="s">
        <v>3349</v>
      </c>
      <c r="DEF7" t="s">
        <v>3350</v>
      </c>
      <c r="DEG7" t="s">
        <v>3351</v>
      </c>
      <c r="DEH7" t="s">
        <v>3352</v>
      </c>
      <c r="DEI7" t="s">
        <v>3353</v>
      </c>
      <c r="DEJ7" t="s">
        <v>3354</v>
      </c>
      <c r="DEK7" t="s">
        <v>3355</v>
      </c>
      <c r="DEL7" t="s">
        <v>3356</v>
      </c>
      <c r="DEM7" t="s">
        <v>3357</v>
      </c>
      <c r="DEN7" t="s">
        <v>3358</v>
      </c>
      <c r="DEO7" t="s">
        <v>3359</v>
      </c>
      <c r="DEP7" t="s">
        <v>3360</v>
      </c>
      <c r="DEQ7" t="s">
        <v>3361</v>
      </c>
      <c r="DER7" t="s">
        <v>3362</v>
      </c>
      <c r="DES7" t="s">
        <v>3363</v>
      </c>
      <c r="DET7" t="s">
        <v>3364</v>
      </c>
      <c r="DEU7" t="s">
        <v>3365</v>
      </c>
      <c r="DEV7" t="s">
        <v>3366</v>
      </c>
      <c r="DEW7" t="s">
        <v>3367</v>
      </c>
      <c r="DEX7" t="s">
        <v>3368</v>
      </c>
      <c r="DEY7" t="s">
        <v>3369</v>
      </c>
      <c r="DEZ7" t="s">
        <v>3370</v>
      </c>
      <c r="DFA7" t="s">
        <v>3371</v>
      </c>
      <c r="DFB7" t="s">
        <v>3372</v>
      </c>
      <c r="DFC7" t="s">
        <v>3373</v>
      </c>
      <c r="DFD7" t="s">
        <v>3374</v>
      </c>
      <c r="DFE7" t="s">
        <v>3375</v>
      </c>
      <c r="DFF7" t="s">
        <v>3376</v>
      </c>
      <c r="DFG7" t="s">
        <v>3377</v>
      </c>
      <c r="DFH7" t="s">
        <v>3378</v>
      </c>
      <c r="DFI7" t="s">
        <v>3379</v>
      </c>
      <c r="DFJ7" t="s">
        <v>3380</v>
      </c>
      <c r="DFK7" t="s">
        <v>3381</v>
      </c>
      <c r="DFL7" t="s">
        <v>3382</v>
      </c>
      <c r="DFM7" t="s">
        <v>3383</v>
      </c>
      <c r="DFN7" t="s">
        <v>3384</v>
      </c>
      <c r="DFO7" t="s">
        <v>3385</v>
      </c>
      <c r="DFP7" t="s">
        <v>3386</v>
      </c>
      <c r="DFQ7" t="s">
        <v>3387</v>
      </c>
      <c r="DFR7" t="s">
        <v>3388</v>
      </c>
      <c r="DFS7" t="s">
        <v>3389</v>
      </c>
      <c r="DFT7" t="s">
        <v>3390</v>
      </c>
      <c r="DFU7" t="s">
        <v>3391</v>
      </c>
      <c r="DFV7" t="s">
        <v>3392</v>
      </c>
      <c r="DFW7" t="s">
        <v>3393</v>
      </c>
      <c r="DFX7" t="s">
        <v>3394</v>
      </c>
      <c r="DFY7" t="s">
        <v>3395</v>
      </c>
      <c r="DFZ7" t="s">
        <v>3396</v>
      </c>
      <c r="DGA7" t="s">
        <v>3397</v>
      </c>
      <c r="DGB7" t="s">
        <v>3398</v>
      </c>
      <c r="DGC7" t="s">
        <v>3399</v>
      </c>
      <c r="DGD7" t="s">
        <v>3400</v>
      </c>
      <c r="DGE7" t="s">
        <v>3401</v>
      </c>
      <c r="DGF7" t="s">
        <v>3402</v>
      </c>
      <c r="DGG7" t="s">
        <v>3403</v>
      </c>
      <c r="DGH7" t="s">
        <v>3404</v>
      </c>
      <c r="DGI7" t="s">
        <v>3405</v>
      </c>
      <c r="DGJ7" t="s">
        <v>3406</v>
      </c>
      <c r="DGK7" t="s">
        <v>3407</v>
      </c>
      <c r="DGL7" t="s">
        <v>3408</v>
      </c>
      <c r="DGM7" t="s">
        <v>3409</v>
      </c>
      <c r="DGN7" t="s">
        <v>3410</v>
      </c>
      <c r="DGO7" t="s">
        <v>3411</v>
      </c>
      <c r="DGP7" t="s">
        <v>3412</v>
      </c>
      <c r="DGQ7" t="s">
        <v>3413</v>
      </c>
      <c r="DGR7" t="s">
        <v>3414</v>
      </c>
      <c r="DGS7" t="s">
        <v>3415</v>
      </c>
      <c r="DGT7" t="s">
        <v>3416</v>
      </c>
      <c r="DGU7" t="s">
        <v>3417</v>
      </c>
      <c r="DGV7" t="s">
        <v>3418</v>
      </c>
      <c r="DGW7" t="s">
        <v>3419</v>
      </c>
      <c r="DGX7" t="s">
        <v>3420</v>
      </c>
      <c r="DGY7" t="s">
        <v>3421</v>
      </c>
      <c r="DGZ7" t="s">
        <v>3422</v>
      </c>
      <c r="DHA7" t="s">
        <v>3423</v>
      </c>
      <c r="DHB7" t="s">
        <v>3424</v>
      </c>
      <c r="DHC7" t="s">
        <v>3425</v>
      </c>
      <c r="DHD7" t="s">
        <v>3426</v>
      </c>
      <c r="DHE7" t="s">
        <v>3427</v>
      </c>
      <c r="DHF7" t="s">
        <v>3428</v>
      </c>
      <c r="DHG7" t="s">
        <v>3429</v>
      </c>
      <c r="DHH7" t="s">
        <v>3430</v>
      </c>
      <c r="DHI7" t="s">
        <v>3431</v>
      </c>
      <c r="DHJ7" t="s">
        <v>3432</v>
      </c>
      <c r="DHK7" t="s">
        <v>3433</v>
      </c>
      <c r="DHL7" t="s">
        <v>3434</v>
      </c>
      <c r="DHM7" t="s">
        <v>3435</v>
      </c>
      <c r="DHN7" t="s">
        <v>3436</v>
      </c>
      <c r="DHO7" t="s">
        <v>3437</v>
      </c>
      <c r="DHP7" t="s">
        <v>3438</v>
      </c>
      <c r="DHQ7" t="s">
        <v>3439</v>
      </c>
      <c r="DHR7" t="s">
        <v>3440</v>
      </c>
      <c r="DHS7" t="s">
        <v>3441</v>
      </c>
      <c r="DHT7" t="s">
        <v>3442</v>
      </c>
      <c r="DHU7" t="s">
        <v>3443</v>
      </c>
      <c r="DHV7" t="s">
        <v>3444</v>
      </c>
      <c r="DHW7" t="s">
        <v>3445</v>
      </c>
      <c r="DHX7" t="s">
        <v>3446</v>
      </c>
      <c r="DHY7" t="s">
        <v>3447</v>
      </c>
      <c r="DHZ7" t="s">
        <v>3448</v>
      </c>
      <c r="DIA7" t="s">
        <v>3449</v>
      </c>
      <c r="DIB7" t="s">
        <v>3450</v>
      </c>
      <c r="DIC7" t="s">
        <v>3451</v>
      </c>
      <c r="DID7" t="s">
        <v>3452</v>
      </c>
      <c r="DIE7" t="s">
        <v>3453</v>
      </c>
      <c r="DIF7" t="s">
        <v>3454</v>
      </c>
      <c r="DIG7" t="s">
        <v>3455</v>
      </c>
      <c r="DIH7" t="s">
        <v>3456</v>
      </c>
      <c r="DII7" t="s">
        <v>3457</v>
      </c>
      <c r="DIJ7" t="s">
        <v>3458</v>
      </c>
      <c r="DIK7" t="s">
        <v>3459</v>
      </c>
      <c r="DIL7" t="s">
        <v>3460</v>
      </c>
      <c r="DIM7" t="s">
        <v>3461</v>
      </c>
      <c r="DIN7" t="s">
        <v>3462</v>
      </c>
      <c r="DIO7" t="s">
        <v>3463</v>
      </c>
      <c r="DIP7" t="s">
        <v>3464</v>
      </c>
      <c r="DIQ7" t="s">
        <v>3465</v>
      </c>
      <c r="DIR7" t="s">
        <v>3466</v>
      </c>
      <c r="DIS7" t="s">
        <v>3467</v>
      </c>
      <c r="DIT7" t="s">
        <v>3468</v>
      </c>
      <c r="DIU7" t="s">
        <v>3469</v>
      </c>
      <c r="DIV7" t="s">
        <v>3470</v>
      </c>
      <c r="DIW7" t="s">
        <v>3471</v>
      </c>
      <c r="DIX7" t="s">
        <v>3472</v>
      </c>
      <c r="DIY7" t="s">
        <v>3473</v>
      </c>
      <c r="DIZ7" t="s">
        <v>3474</v>
      </c>
      <c r="DJA7" t="s">
        <v>3475</v>
      </c>
      <c r="DJB7" t="s">
        <v>3476</v>
      </c>
      <c r="DJC7" t="s">
        <v>3477</v>
      </c>
      <c r="DJD7" t="s">
        <v>3478</v>
      </c>
      <c r="DJE7" t="s">
        <v>3479</v>
      </c>
      <c r="DJF7" t="s">
        <v>3480</v>
      </c>
      <c r="DJG7" t="s">
        <v>3481</v>
      </c>
      <c r="DJH7" t="s">
        <v>3482</v>
      </c>
      <c r="DJI7" t="s">
        <v>3483</v>
      </c>
      <c r="DJJ7" t="s">
        <v>3484</v>
      </c>
      <c r="DJK7" t="s">
        <v>3485</v>
      </c>
      <c r="DJL7" t="s">
        <v>3486</v>
      </c>
      <c r="DJM7" t="s">
        <v>3487</v>
      </c>
      <c r="DJN7" t="s">
        <v>3488</v>
      </c>
      <c r="DJO7" t="s">
        <v>3489</v>
      </c>
      <c r="DJP7" t="s">
        <v>3490</v>
      </c>
      <c r="DJQ7" t="s">
        <v>3491</v>
      </c>
      <c r="DJR7" t="s">
        <v>3492</v>
      </c>
      <c r="DJS7" t="s">
        <v>3493</v>
      </c>
      <c r="DJT7" t="s">
        <v>3494</v>
      </c>
      <c r="DJU7" t="s">
        <v>3495</v>
      </c>
      <c r="DJV7" t="s">
        <v>3496</v>
      </c>
      <c r="DJW7" t="s">
        <v>3497</v>
      </c>
      <c r="DJX7" t="s">
        <v>3498</v>
      </c>
      <c r="DJY7" t="s">
        <v>3499</v>
      </c>
      <c r="DJZ7" t="s">
        <v>3500</v>
      </c>
      <c r="DKA7" t="s">
        <v>3501</v>
      </c>
      <c r="DKB7" t="s">
        <v>3502</v>
      </c>
      <c r="DKC7" t="s">
        <v>3503</v>
      </c>
      <c r="DKD7" t="s">
        <v>3504</v>
      </c>
      <c r="DKE7" t="s">
        <v>3505</v>
      </c>
      <c r="DKF7" t="s">
        <v>3506</v>
      </c>
      <c r="DKG7" t="s">
        <v>3507</v>
      </c>
      <c r="DKH7" t="s">
        <v>3508</v>
      </c>
      <c r="DKI7" t="s">
        <v>3509</v>
      </c>
      <c r="DKJ7" t="s">
        <v>3510</v>
      </c>
      <c r="DKK7" t="s">
        <v>3511</v>
      </c>
      <c r="DKL7" t="s">
        <v>3512</v>
      </c>
      <c r="DKM7" t="s">
        <v>3513</v>
      </c>
      <c r="DKN7" t="s">
        <v>3514</v>
      </c>
      <c r="DKO7" t="s">
        <v>3515</v>
      </c>
      <c r="DKP7" t="s">
        <v>3516</v>
      </c>
      <c r="DKQ7" t="s">
        <v>3517</v>
      </c>
      <c r="DKR7" t="s">
        <v>3518</v>
      </c>
      <c r="DKS7" t="s">
        <v>3519</v>
      </c>
      <c r="DKT7" t="s">
        <v>3520</v>
      </c>
      <c r="DKU7" t="s">
        <v>3521</v>
      </c>
      <c r="DKV7" t="s">
        <v>3522</v>
      </c>
      <c r="DKW7" t="s">
        <v>3523</v>
      </c>
      <c r="DKX7" t="s">
        <v>3524</v>
      </c>
      <c r="DKY7" t="s">
        <v>3525</v>
      </c>
      <c r="DKZ7" t="s">
        <v>3526</v>
      </c>
      <c r="DLA7" t="s">
        <v>3527</v>
      </c>
      <c r="DLB7" t="s">
        <v>3528</v>
      </c>
      <c r="DLC7" t="s">
        <v>3529</v>
      </c>
      <c r="DLD7" t="s">
        <v>3530</v>
      </c>
      <c r="DLE7" t="s">
        <v>3531</v>
      </c>
      <c r="DLF7" t="s">
        <v>3532</v>
      </c>
      <c r="DLG7" t="s">
        <v>3533</v>
      </c>
      <c r="DLH7" t="s">
        <v>3534</v>
      </c>
      <c r="DLI7" t="s">
        <v>3535</v>
      </c>
      <c r="DLJ7" t="s">
        <v>3536</v>
      </c>
      <c r="DLK7" t="s">
        <v>3537</v>
      </c>
      <c r="DLL7" t="s">
        <v>3538</v>
      </c>
      <c r="DLM7" t="s">
        <v>3539</v>
      </c>
      <c r="DLN7" t="s">
        <v>3540</v>
      </c>
      <c r="DLO7" t="s">
        <v>3541</v>
      </c>
      <c r="DLP7" t="s">
        <v>3542</v>
      </c>
      <c r="DLQ7" t="s">
        <v>3543</v>
      </c>
      <c r="DLR7" t="s">
        <v>3544</v>
      </c>
      <c r="DLS7" t="s">
        <v>3545</v>
      </c>
      <c r="DLT7" t="s">
        <v>3546</v>
      </c>
      <c r="DLU7" t="s">
        <v>3547</v>
      </c>
      <c r="DLV7" t="s">
        <v>3548</v>
      </c>
      <c r="DLW7" t="s">
        <v>3549</v>
      </c>
      <c r="DLX7" t="s">
        <v>3550</v>
      </c>
      <c r="DLY7" t="s">
        <v>3551</v>
      </c>
      <c r="DLZ7" t="s">
        <v>3552</v>
      </c>
      <c r="DMA7" t="s">
        <v>3553</v>
      </c>
      <c r="DMB7" t="s">
        <v>3554</v>
      </c>
      <c r="DMC7" t="s">
        <v>3555</v>
      </c>
      <c r="DMD7" t="s">
        <v>3556</v>
      </c>
      <c r="DME7" t="s">
        <v>3557</v>
      </c>
      <c r="DMF7" t="s">
        <v>3558</v>
      </c>
      <c r="DMG7" t="s">
        <v>3559</v>
      </c>
      <c r="DMH7" t="s">
        <v>3560</v>
      </c>
      <c r="DMI7" t="s">
        <v>3561</v>
      </c>
      <c r="DMJ7" t="s">
        <v>3562</v>
      </c>
      <c r="DMK7" t="s">
        <v>3563</v>
      </c>
      <c r="DML7" t="s">
        <v>3564</v>
      </c>
      <c r="DMM7" t="s">
        <v>3565</v>
      </c>
      <c r="DMN7" t="s">
        <v>3566</v>
      </c>
      <c r="DMO7" t="s">
        <v>3567</v>
      </c>
      <c r="DMP7" t="s">
        <v>3568</v>
      </c>
      <c r="DMQ7" t="s">
        <v>3569</v>
      </c>
      <c r="DMR7" t="s">
        <v>3570</v>
      </c>
      <c r="DMS7" t="s">
        <v>3571</v>
      </c>
      <c r="DMT7" t="s">
        <v>3572</v>
      </c>
      <c r="DMU7" t="s">
        <v>3573</v>
      </c>
      <c r="DMV7" t="s">
        <v>3574</v>
      </c>
      <c r="DMW7" t="s">
        <v>3575</v>
      </c>
      <c r="DMX7" t="s">
        <v>3576</v>
      </c>
      <c r="DMY7" t="s">
        <v>3577</v>
      </c>
      <c r="DMZ7" t="s">
        <v>3578</v>
      </c>
      <c r="DNA7" t="s">
        <v>3579</v>
      </c>
      <c r="DNB7" t="s">
        <v>3580</v>
      </c>
      <c r="DNC7" t="s">
        <v>3581</v>
      </c>
      <c r="DND7" t="s">
        <v>3582</v>
      </c>
      <c r="DNE7" t="s">
        <v>3583</v>
      </c>
      <c r="DNF7" t="s">
        <v>3584</v>
      </c>
      <c r="DNG7" t="s">
        <v>3585</v>
      </c>
      <c r="DNH7" t="s">
        <v>3586</v>
      </c>
      <c r="DNI7" t="s">
        <v>3587</v>
      </c>
      <c r="DNJ7" t="s">
        <v>3588</v>
      </c>
      <c r="DNK7" t="s">
        <v>3589</v>
      </c>
      <c r="DNL7" t="s">
        <v>3590</v>
      </c>
      <c r="DNM7" t="s">
        <v>3591</v>
      </c>
      <c r="DNN7" t="s">
        <v>3592</v>
      </c>
      <c r="DNO7" t="s">
        <v>3593</v>
      </c>
      <c r="DNP7" t="s">
        <v>3594</v>
      </c>
      <c r="DNQ7" t="s">
        <v>3595</v>
      </c>
      <c r="DNR7" t="s">
        <v>3596</v>
      </c>
      <c r="DNS7" t="s">
        <v>3597</v>
      </c>
      <c r="DNT7" t="s">
        <v>3598</v>
      </c>
      <c r="DNU7" t="s">
        <v>3599</v>
      </c>
      <c r="DNV7" t="s">
        <v>3600</v>
      </c>
      <c r="DNW7" t="s">
        <v>3601</v>
      </c>
      <c r="DNX7" t="s">
        <v>3602</v>
      </c>
      <c r="DNY7" t="s">
        <v>3603</v>
      </c>
      <c r="DNZ7" t="s">
        <v>3604</v>
      </c>
      <c r="DOA7" t="s">
        <v>3605</v>
      </c>
      <c r="DOB7" t="s">
        <v>3606</v>
      </c>
      <c r="DOC7" t="s">
        <v>3607</v>
      </c>
      <c r="DOD7" t="s">
        <v>3608</v>
      </c>
      <c r="DOE7" t="s">
        <v>3609</v>
      </c>
      <c r="DOF7" t="s">
        <v>3610</v>
      </c>
      <c r="DOG7" t="s">
        <v>3611</v>
      </c>
      <c r="DOH7" t="s">
        <v>3612</v>
      </c>
      <c r="DOI7" t="s">
        <v>3613</v>
      </c>
      <c r="DOJ7" t="s">
        <v>3614</v>
      </c>
      <c r="DOK7" t="s">
        <v>3615</v>
      </c>
      <c r="DOL7" t="s">
        <v>3616</v>
      </c>
      <c r="DOM7" t="s">
        <v>3617</v>
      </c>
      <c r="DON7" t="s">
        <v>3618</v>
      </c>
      <c r="DOO7" t="s">
        <v>3619</v>
      </c>
      <c r="DOP7" t="s">
        <v>3620</v>
      </c>
      <c r="DOQ7" t="s">
        <v>3621</v>
      </c>
      <c r="DOR7" t="s">
        <v>3622</v>
      </c>
      <c r="DOS7" t="s">
        <v>3623</v>
      </c>
      <c r="DOT7" t="s">
        <v>3624</v>
      </c>
      <c r="DOU7" t="s">
        <v>3625</v>
      </c>
      <c r="DOV7" t="s">
        <v>3626</v>
      </c>
      <c r="DOW7" t="s">
        <v>3627</v>
      </c>
      <c r="DOX7" t="s">
        <v>3628</v>
      </c>
      <c r="DOY7" t="s">
        <v>3629</v>
      </c>
      <c r="DOZ7" t="s">
        <v>3630</v>
      </c>
      <c r="DPA7" t="s">
        <v>3631</v>
      </c>
      <c r="DPB7" t="s">
        <v>3632</v>
      </c>
      <c r="DPC7" t="s">
        <v>3633</v>
      </c>
      <c r="DPD7" t="s">
        <v>3634</v>
      </c>
      <c r="DPE7" t="s">
        <v>3635</v>
      </c>
      <c r="DPF7" t="s">
        <v>3636</v>
      </c>
      <c r="DPG7" t="s">
        <v>3637</v>
      </c>
      <c r="DPH7" t="s">
        <v>3638</v>
      </c>
      <c r="DPI7" t="s">
        <v>3639</v>
      </c>
      <c r="DPJ7" t="s">
        <v>3640</v>
      </c>
      <c r="DPK7" t="s">
        <v>3641</v>
      </c>
      <c r="DPL7" t="s">
        <v>3642</v>
      </c>
      <c r="DPM7" t="s">
        <v>3643</v>
      </c>
      <c r="DPN7" t="s">
        <v>3644</v>
      </c>
      <c r="DPO7" t="s">
        <v>3645</v>
      </c>
      <c r="DPP7" t="s">
        <v>3646</v>
      </c>
      <c r="DPQ7" t="s">
        <v>3647</v>
      </c>
      <c r="DPR7" t="s">
        <v>3648</v>
      </c>
      <c r="DPS7" t="s">
        <v>3649</v>
      </c>
      <c r="DPT7" t="s">
        <v>3650</v>
      </c>
      <c r="DPU7" t="s">
        <v>3651</v>
      </c>
      <c r="DPV7" t="s">
        <v>3652</v>
      </c>
      <c r="DPW7" t="s">
        <v>3653</v>
      </c>
      <c r="DPX7" t="s">
        <v>3654</v>
      </c>
      <c r="DPY7" t="s">
        <v>3655</v>
      </c>
      <c r="DPZ7" t="s">
        <v>3656</v>
      </c>
      <c r="DQA7" t="s">
        <v>3657</v>
      </c>
      <c r="DQB7" t="s">
        <v>3658</v>
      </c>
      <c r="DQC7" t="s">
        <v>3659</v>
      </c>
      <c r="DQD7" t="s">
        <v>3660</v>
      </c>
      <c r="DQE7" t="s">
        <v>3661</v>
      </c>
      <c r="DQF7" t="s">
        <v>3662</v>
      </c>
      <c r="DQG7" t="s">
        <v>3663</v>
      </c>
      <c r="DQH7" t="s">
        <v>3664</v>
      </c>
      <c r="DQI7" t="s">
        <v>3665</v>
      </c>
      <c r="DQJ7" t="s">
        <v>3666</v>
      </c>
      <c r="DQK7" t="s">
        <v>3667</v>
      </c>
      <c r="DQL7" t="s">
        <v>3668</v>
      </c>
      <c r="DQM7" t="s">
        <v>3669</v>
      </c>
      <c r="DQN7" t="s">
        <v>3670</v>
      </c>
      <c r="DQO7" t="s">
        <v>3671</v>
      </c>
      <c r="DQP7" t="s">
        <v>3672</v>
      </c>
      <c r="DQQ7" t="s">
        <v>3673</v>
      </c>
      <c r="DQR7" t="s">
        <v>3674</v>
      </c>
      <c r="DQS7" t="s">
        <v>3675</v>
      </c>
      <c r="DQT7" t="s">
        <v>3676</v>
      </c>
      <c r="DQU7" t="s">
        <v>3677</v>
      </c>
      <c r="DQV7" t="s">
        <v>3678</v>
      </c>
      <c r="DQW7" t="s">
        <v>3679</v>
      </c>
      <c r="DQX7" t="s">
        <v>3680</v>
      </c>
      <c r="DQY7" t="s">
        <v>3681</v>
      </c>
      <c r="DQZ7" t="s">
        <v>3682</v>
      </c>
      <c r="DRA7" t="s">
        <v>3683</v>
      </c>
      <c r="DRB7" t="s">
        <v>3684</v>
      </c>
      <c r="DRC7" t="s">
        <v>3685</v>
      </c>
      <c r="DRD7" t="s">
        <v>3686</v>
      </c>
      <c r="DRE7" t="s">
        <v>3687</v>
      </c>
      <c r="DRF7" t="s">
        <v>3688</v>
      </c>
      <c r="DRG7" t="s">
        <v>3689</v>
      </c>
      <c r="DRH7" t="s">
        <v>3690</v>
      </c>
      <c r="DRI7" t="s">
        <v>3691</v>
      </c>
      <c r="DRJ7" t="s">
        <v>3692</v>
      </c>
      <c r="DRK7" t="s">
        <v>3693</v>
      </c>
      <c r="DRL7" t="s">
        <v>3694</v>
      </c>
      <c r="DRM7" t="s">
        <v>3695</v>
      </c>
      <c r="DRN7" t="s">
        <v>3696</v>
      </c>
      <c r="DRO7" t="s">
        <v>3697</v>
      </c>
      <c r="DRP7" t="s">
        <v>3698</v>
      </c>
      <c r="DRQ7" t="s">
        <v>3699</v>
      </c>
      <c r="DRR7" t="s">
        <v>3700</v>
      </c>
      <c r="DRS7" t="s">
        <v>3701</v>
      </c>
      <c r="DRT7" t="s">
        <v>3702</v>
      </c>
      <c r="DRU7" t="s">
        <v>3703</v>
      </c>
      <c r="DRV7" t="s">
        <v>3704</v>
      </c>
      <c r="DRW7" t="s">
        <v>3705</v>
      </c>
      <c r="DRX7" t="s">
        <v>3706</v>
      </c>
      <c r="DRY7" t="s">
        <v>3707</v>
      </c>
      <c r="DRZ7" t="s">
        <v>3708</v>
      </c>
      <c r="DSA7" t="s">
        <v>3709</v>
      </c>
      <c r="DSB7" t="s">
        <v>3710</v>
      </c>
      <c r="DSC7" t="s">
        <v>3711</v>
      </c>
      <c r="DSD7" t="s">
        <v>3712</v>
      </c>
      <c r="DSE7" t="s">
        <v>3713</v>
      </c>
      <c r="DSF7" t="s">
        <v>3714</v>
      </c>
      <c r="DSG7" t="s">
        <v>3715</v>
      </c>
      <c r="DSH7" t="s">
        <v>3716</v>
      </c>
      <c r="DSI7" t="s">
        <v>3717</v>
      </c>
      <c r="DSJ7" t="s">
        <v>3718</v>
      </c>
      <c r="DSK7" t="s">
        <v>3719</v>
      </c>
      <c r="DSL7" t="s">
        <v>3720</v>
      </c>
      <c r="DSM7" t="s">
        <v>3721</v>
      </c>
      <c r="DSN7" t="s">
        <v>3722</v>
      </c>
      <c r="DSO7" t="s">
        <v>3723</v>
      </c>
      <c r="DSP7" t="s">
        <v>3724</v>
      </c>
      <c r="DSQ7" t="s">
        <v>3725</v>
      </c>
      <c r="DSR7" t="s">
        <v>3726</v>
      </c>
      <c r="DSS7" t="s">
        <v>3727</v>
      </c>
      <c r="DST7" t="s">
        <v>3728</v>
      </c>
      <c r="DSU7" t="s">
        <v>3729</v>
      </c>
      <c r="DSV7" t="s">
        <v>3730</v>
      </c>
      <c r="DSW7" t="s">
        <v>3731</v>
      </c>
      <c r="DSX7" t="s">
        <v>3732</v>
      </c>
      <c r="DSY7" t="s">
        <v>3733</v>
      </c>
      <c r="DSZ7" t="s">
        <v>3734</v>
      </c>
      <c r="DTA7" t="s">
        <v>3735</v>
      </c>
      <c r="DTB7" t="s">
        <v>3736</v>
      </c>
      <c r="DTC7" t="s">
        <v>3737</v>
      </c>
      <c r="DTD7" t="s">
        <v>3738</v>
      </c>
      <c r="DTE7" t="s">
        <v>3739</v>
      </c>
      <c r="DTF7" t="s">
        <v>3740</v>
      </c>
      <c r="DTG7" t="s">
        <v>3741</v>
      </c>
      <c r="DTH7" t="s">
        <v>3742</v>
      </c>
      <c r="DTI7" t="s">
        <v>3743</v>
      </c>
      <c r="DTJ7" t="s">
        <v>3744</v>
      </c>
      <c r="DTK7" t="s">
        <v>3745</v>
      </c>
      <c r="DTL7" t="s">
        <v>3746</v>
      </c>
      <c r="DTM7" t="s">
        <v>3747</v>
      </c>
      <c r="DTN7" t="s">
        <v>3748</v>
      </c>
      <c r="DTO7" t="s">
        <v>3749</v>
      </c>
      <c r="DTP7" t="s">
        <v>3750</v>
      </c>
      <c r="DTQ7" t="s">
        <v>3751</v>
      </c>
      <c r="DTR7" t="s">
        <v>3752</v>
      </c>
      <c r="DTS7" t="s">
        <v>3753</v>
      </c>
      <c r="DTT7" t="s">
        <v>3754</v>
      </c>
      <c r="DTU7" t="s">
        <v>3755</v>
      </c>
      <c r="DTV7" t="s">
        <v>3756</v>
      </c>
      <c r="DTW7" t="s">
        <v>3757</v>
      </c>
      <c r="DTX7" t="s">
        <v>3758</v>
      </c>
      <c r="DTY7" t="s">
        <v>3759</v>
      </c>
      <c r="DTZ7" t="s">
        <v>3760</v>
      </c>
      <c r="DUA7" t="s">
        <v>3761</v>
      </c>
      <c r="DUB7" t="s">
        <v>3762</v>
      </c>
      <c r="DUC7" t="s">
        <v>3763</v>
      </c>
      <c r="DUD7" t="s">
        <v>3764</v>
      </c>
      <c r="DUE7" t="s">
        <v>3765</v>
      </c>
      <c r="DUF7" t="s">
        <v>3766</v>
      </c>
      <c r="DUG7" t="s">
        <v>3767</v>
      </c>
      <c r="DUH7" t="s">
        <v>3768</v>
      </c>
      <c r="DUI7" t="s">
        <v>3769</v>
      </c>
      <c r="DUJ7" t="s">
        <v>3770</v>
      </c>
      <c r="DUK7" t="s">
        <v>3771</v>
      </c>
      <c r="DUL7" t="s">
        <v>3772</v>
      </c>
      <c r="DUM7" t="s">
        <v>3773</v>
      </c>
      <c r="DUN7" t="s">
        <v>3774</v>
      </c>
      <c r="DUO7" t="s">
        <v>3775</v>
      </c>
      <c r="DUP7" t="s">
        <v>3776</v>
      </c>
      <c r="DUQ7" t="s">
        <v>3777</v>
      </c>
      <c r="DUR7" t="s">
        <v>3778</v>
      </c>
      <c r="DUS7" t="s">
        <v>3779</v>
      </c>
      <c r="DUT7" t="s">
        <v>3780</v>
      </c>
      <c r="DUU7" t="s">
        <v>3781</v>
      </c>
      <c r="DUV7" t="s">
        <v>3782</v>
      </c>
      <c r="DUW7" t="s">
        <v>3783</v>
      </c>
      <c r="DUX7" t="s">
        <v>3784</v>
      </c>
      <c r="DUY7" t="s">
        <v>3785</v>
      </c>
      <c r="DUZ7" t="s">
        <v>3786</v>
      </c>
      <c r="DVA7" t="s">
        <v>3787</v>
      </c>
      <c r="DVB7" t="s">
        <v>3788</v>
      </c>
      <c r="DVC7" t="s">
        <v>3789</v>
      </c>
      <c r="DVD7" t="s">
        <v>3790</v>
      </c>
      <c r="DVE7" t="s">
        <v>3791</v>
      </c>
      <c r="DVF7" t="s">
        <v>3792</v>
      </c>
      <c r="DVG7" t="s">
        <v>3793</v>
      </c>
      <c r="DVH7" t="s">
        <v>3794</v>
      </c>
      <c r="DVI7" t="s">
        <v>3795</v>
      </c>
      <c r="DVJ7" t="s">
        <v>3796</v>
      </c>
      <c r="DVK7" t="s">
        <v>3797</v>
      </c>
      <c r="DVL7" t="s">
        <v>3798</v>
      </c>
      <c r="DVM7" t="s">
        <v>3799</v>
      </c>
      <c r="DVN7" t="s">
        <v>3800</v>
      </c>
      <c r="DVO7" t="s">
        <v>3801</v>
      </c>
      <c r="DVP7" t="s">
        <v>3802</v>
      </c>
      <c r="DVQ7" t="s">
        <v>3803</v>
      </c>
      <c r="DVR7" t="s">
        <v>3804</v>
      </c>
      <c r="DVS7" t="s">
        <v>3805</v>
      </c>
      <c r="DVT7" t="s">
        <v>3806</v>
      </c>
      <c r="DVU7" t="s">
        <v>3807</v>
      </c>
      <c r="DVV7" t="s">
        <v>3808</v>
      </c>
      <c r="DVW7" t="s">
        <v>3809</v>
      </c>
      <c r="DVX7" t="s">
        <v>3810</v>
      </c>
      <c r="DVY7" t="s">
        <v>3811</v>
      </c>
      <c r="DVZ7" t="s">
        <v>3812</v>
      </c>
      <c r="DWA7" t="s">
        <v>3813</v>
      </c>
      <c r="DWB7" t="s">
        <v>3814</v>
      </c>
      <c r="DWC7" t="s">
        <v>3815</v>
      </c>
      <c r="DWD7" t="s">
        <v>3816</v>
      </c>
      <c r="DWE7" t="s">
        <v>3817</v>
      </c>
      <c r="DWF7" t="s">
        <v>3818</v>
      </c>
      <c r="DWG7" t="s">
        <v>3819</v>
      </c>
      <c r="DWH7" t="s">
        <v>3820</v>
      </c>
      <c r="DWI7" t="s">
        <v>3821</v>
      </c>
      <c r="DWJ7" t="s">
        <v>3822</v>
      </c>
      <c r="DWK7" t="s">
        <v>3823</v>
      </c>
      <c r="DWL7" t="s">
        <v>3824</v>
      </c>
      <c r="DWM7" t="s">
        <v>3825</v>
      </c>
      <c r="DWN7" t="s">
        <v>3826</v>
      </c>
      <c r="DWO7" t="s">
        <v>3827</v>
      </c>
      <c r="DWP7" t="s">
        <v>3828</v>
      </c>
      <c r="DWQ7" t="s">
        <v>3829</v>
      </c>
      <c r="DWR7" t="s">
        <v>3830</v>
      </c>
      <c r="DWS7" t="s">
        <v>3831</v>
      </c>
      <c r="DWT7" t="s">
        <v>3832</v>
      </c>
      <c r="DWU7" t="s">
        <v>3833</v>
      </c>
      <c r="DWV7" t="s">
        <v>3834</v>
      </c>
      <c r="DWW7" t="s">
        <v>3835</v>
      </c>
      <c r="DWX7" t="s">
        <v>3836</v>
      </c>
      <c r="DWY7" t="s">
        <v>3837</v>
      </c>
      <c r="DWZ7" t="s">
        <v>3838</v>
      </c>
      <c r="DXA7" t="s">
        <v>3839</v>
      </c>
      <c r="DXB7" t="s">
        <v>3840</v>
      </c>
      <c r="DXC7" t="s">
        <v>3841</v>
      </c>
      <c r="DXD7" t="s">
        <v>3842</v>
      </c>
      <c r="DXE7" t="s">
        <v>3843</v>
      </c>
      <c r="DXF7" t="s">
        <v>3844</v>
      </c>
      <c r="DXG7" t="s">
        <v>3845</v>
      </c>
      <c r="DXH7" t="s">
        <v>3846</v>
      </c>
      <c r="DXI7" t="s">
        <v>3847</v>
      </c>
      <c r="DXJ7" t="s">
        <v>3848</v>
      </c>
      <c r="DXK7" t="s">
        <v>3849</v>
      </c>
      <c r="DXL7" t="s">
        <v>3850</v>
      </c>
      <c r="DXM7" t="s">
        <v>3851</v>
      </c>
      <c r="DXN7" t="s">
        <v>3852</v>
      </c>
      <c r="DXO7" t="s">
        <v>3853</v>
      </c>
      <c r="DXP7" t="s">
        <v>3854</v>
      </c>
      <c r="DXQ7" t="s">
        <v>3855</v>
      </c>
      <c r="DXR7" t="s">
        <v>3856</v>
      </c>
      <c r="DXS7" t="s">
        <v>3857</v>
      </c>
      <c r="DXT7" t="s">
        <v>3858</v>
      </c>
      <c r="DXU7" t="s">
        <v>3859</v>
      </c>
      <c r="DXV7" t="s">
        <v>3860</v>
      </c>
      <c r="DXW7" t="s">
        <v>3861</v>
      </c>
      <c r="DXX7" t="s">
        <v>3862</v>
      </c>
      <c r="DXY7" t="s">
        <v>3863</v>
      </c>
      <c r="DXZ7" t="s">
        <v>3864</v>
      </c>
      <c r="DYA7" t="s">
        <v>3865</v>
      </c>
      <c r="DYB7" t="s">
        <v>3866</v>
      </c>
      <c r="DYC7" t="s">
        <v>3867</v>
      </c>
      <c r="DYD7" t="s">
        <v>3868</v>
      </c>
      <c r="DYE7" t="s">
        <v>3869</v>
      </c>
      <c r="DYF7" t="s">
        <v>3870</v>
      </c>
      <c r="DYG7" t="s">
        <v>3871</v>
      </c>
      <c r="DYH7" t="s">
        <v>3872</v>
      </c>
      <c r="DYI7" t="s">
        <v>3873</v>
      </c>
      <c r="DYJ7" t="s">
        <v>3874</v>
      </c>
      <c r="DYK7" t="s">
        <v>3875</v>
      </c>
      <c r="DYL7" t="s">
        <v>3876</v>
      </c>
      <c r="DYM7" t="s">
        <v>3877</v>
      </c>
      <c r="DYN7" t="s">
        <v>3878</v>
      </c>
      <c r="DYO7" t="s">
        <v>3879</v>
      </c>
      <c r="DYP7" t="s">
        <v>3880</v>
      </c>
      <c r="DYQ7" t="s">
        <v>3881</v>
      </c>
      <c r="DYR7" t="s">
        <v>3882</v>
      </c>
      <c r="DYS7" t="s">
        <v>3883</v>
      </c>
      <c r="DYT7" t="s">
        <v>3884</v>
      </c>
      <c r="DYU7" t="s">
        <v>3885</v>
      </c>
      <c r="DYV7" t="s">
        <v>3886</v>
      </c>
      <c r="DYW7" t="s">
        <v>3887</v>
      </c>
      <c r="DYX7" t="s">
        <v>3888</v>
      </c>
      <c r="DYY7" t="s">
        <v>3889</v>
      </c>
      <c r="DYZ7" t="s">
        <v>3890</v>
      </c>
      <c r="DZA7" t="s">
        <v>3891</v>
      </c>
      <c r="DZB7" t="s">
        <v>3892</v>
      </c>
      <c r="DZC7" t="s">
        <v>3893</v>
      </c>
      <c r="DZD7" t="s">
        <v>3894</v>
      </c>
      <c r="DZE7" t="s">
        <v>3895</v>
      </c>
      <c r="DZF7" t="s">
        <v>3896</v>
      </c>
      <c r="DZG7" t="s">
        <v>3897</v>
      </c>
      <c r="DZH7" t="s">
        <v>3898</v>
      </c>
      <c r="DZI7" t="s">
        <v>3899</v>
      </c>
      <c r="DZJ7" t="s">
        <v>3900</v>
      </c>
      <c r="DZK7" t="s">
        <v>3901</v>
      </c>
      <c r="DZL7" t="s">
        <v>3902</v>
      </c>
      <c r="DZM7" t="s">
        <v>3903</v>
      </c>
      <c r="DZN7" t="s">
        <v>3904</v>
      </c>
      <c r="DZO7" t="s">
        <v>3905</v>
      </c>
      <c r="DZP7" t="s">
        <v>3906</v>
      </c>
      <c r="DZQ7" t="s">
        <v>3907</v>
      </c>
      <c r="DZR7" t="s">
        <v>3908</v>
      </c>
      <c r="DZS7" t="s">
        <v>3909</v>
      </c>
      <c r="DZT7" t="s">
        <v>3910</v>
      </c>
      <c r="DZU7" t="s">
        <v>3911</v>
      </c>
      <c r="DZV7" t="s">
        <v>3912</v>
      </c>
      <c r="DZW7" t="s">
        <v>3913</v>
      </c>
      <c r="DZX7" t="s">
        <v>3914</v>
      </c>
      <c r="DZY7" t="s">
        <v>3915</v>
      </c>
      <c r="DZZ7" t="s">
        <v>3916</v>
      </c>
      <c r="EAA7" t="s">
        <v>3917</v>
      </c>
      <c r="EAB7" t="s">
        <v>3918</v>
      </c>
      <c r="EAC7" t="s">
        <v>3919</v>
      </c>
      <c r="EAD7" t="s">
        <v>3920</v>
      </c>
      <c r="EAE7" t="s">
        <v>3921</v>
      </c>
      <c r="EAF7" t="s">
        <v>3922</v>
      </c>
      <c r="EAG7" t="s">
        <v>3923</v>
      </c>
      <c r="EAH7" t="s">
        <v>3924</v>
      </c>
      <c r="EAI7" t="s">
        <v>3925</v>
      </c>
      <c r="EAJ7" t="s">
        <v>3926</v>
      </c>
      <c r="EAK7" t="s">
        <v>3927</v>
      </c>
      <c r="EAL7" t="s">
        <v>3928</v>
      </c>
      <c r="EAM7" t="s">
        <v>3929</v>
      </c>
      <c r="EAN7" t="s">
        <v>3930</v>
      </c>
      <c r="EAO7" t="s">
        <v>3931</v>
      </c>
      <c r="EAP7" t="s">
        <v>3932</v>
      </c>
      <c r="EAQ7" t="s">
        <v>3933</v>
      </c>
      <c r="EAR7" t="s">
        <v>3934</v>
      </c>
      <c r="EAS7" t="s">
        <v>3935</v>
      </c>
      <c r="EAT7" t="s">
        <v>3936</v>
      </c>
      <c r="EAU7" t="s">
        <v>3937</v>
      </c>
      <c r="EAV7" t="s">
        <v>3938</v>
      </c>
      <c r="EAW7" t="s">
        <v>3939</v>
      </c>
      <c r="EAX7" t="s">
        <v>3940</v>
      </c>
      <c r="EAY7" t="s">
        <v>3941</v>
      </c>
      <c r="EAZ7" t="s">
        <v>3942</v>
      </c>
      <c r="EBA7" t="s">
        <v>3943</v>
      </c>
      <c r="EBB7" t="s">
        <v>3944</v>
      </c>
      <c r="EBC7" t="s">
        <v>3945</v>
      </c>
      <c r="EBD7" t="s">
        <v>3946</v>
      </c>
      <c r="EBE7" t="s">
        <v>3947</v>
      </c>
      <c r="EBF7" t="s">
        <v>3948</v>
      </c>
      <c r="EBG7" t="s">
        <v>3949</v>
      </c>
      <c r="EBH7" t="s">
        <v>3950</v>
      </c>
      <c r="EBI7" t="s">
        <v>3951</v>
      </c>
      <c r="EBJ7" t="s">
        <v>3952</v>
      </c>
      <c r="EBK7" t="s">
        <v>3953</v>
      </c>
      <c r="EBL7" t="s">
        <v>3954</v>
      </c>
      <c r="EBM7" t="s">
        <v>3955</v>
      </c>
      <c r="EBN7" t="s">
        <v>3956</v>
      </c>
      <c r="EBO7" t="s">
        <v>3957</v>
      </c>
      <c r="EBP7" t="s">
        <v>3958</v>
      </c>
      <c r="EBQ7" t="s">
        <v>3959</v>
      </c>
      <c r="EBR7" t="s">
        <v>3960</v>
      </c>
      <c r="EBS7" t="s">
        <v>3961</v>
      </c>
      <c r="EBT7" t="s">
        <v>3962</v>
      </c>
      <c r="EBU7" t="s">
        <v>3963</v>
      </c>
      <c r="EBV7" t="s">
        <v>3964</v>
      </c>
      <c r="EBW7" t="s">
        <v>3965</v>
      </c>
      <c r="EBX7" t="s">
        <v>3966</v>
      </c>
      <c r="EBY7" t="s">
        <v>3967</v>
      </c>
      <c r="EBZ7" t="s">
        <v>3968</v>
      </c>
      <c r="ECA7" t="s">
        <v>3969</v>
      </c>
      <c r="ECB7" t="s">
        <v>3970</v>
      </c>
      <c r="ECC7" t="s">
        <v>3971</v>
      </c>
      <c r="ECD7" t="s">
        <v>3972</v>
      </c>
      <c r="ECE7" t="s">
        <v>3973</v>
      </c>
      <c r="ECF7" t="s">
        <v>3974</v>
      </c>
      <c r="ECG7" t="s">
        <v>3975</v>
      </c>
      <c r="ECH7" t="s">
        <v>3976</v>
      </c>
      <c r="ECI7" t="s">
        <v>3977</v>
      </c>
      <c r="ECJ7" t="s">
        <v>3978</v>
      </c>
      <c r="ECK7" t="s">
        <v>3979</v>
      </c>
      <c r="ECL7" t="s">
        <v>3980</v>
      </c>
      <c r="ECM7" t="s">
        <v>3981</v>
      </c>
      <c r="ECN7" t="s">
        <v>3982</v>
      </c>
      <c r="ECO7" t="s">
        <v>3983</v>
      </c>
      <c r="ECP7" t="s">
        <v>3984</v>
      </c>
      <c r="ECQ7" t="s">
        <v>3985</v>
      </c>
      <c r="ECR7" t="s">
        <v>3986</v>
      </c>
      <c r="ECS7" t="s">
        <v>3987</v>
      </c>
      <c r="ECT7" t="s">
        <v>3988</v>
      </c>
      <c r="ECU7" t="s">
        <v>3989</v>
      </c>
      <c r="ECV7" t="s">
        <v>3990</v>
      </c>
      <c r="ECW7" t="s">
        <v>3991</v>
      </c>
      <c r="ECX7" t="s">
        <v>3992</v>
      </c>
      <c r="ECY7" t="s">
        <v>3993</v>
      </c>
      <c r="ECZ7" t="s">
        <v>3994</v>
      </c>
      <c r="EDA7" t="s">
        <v>3995</v>
      </c>
      <c r="EDB7" t="s">
        <v>3996</v>
      </c>
      <c r="EDC7" t="s">
        <v>3997</v>
      </c>
      <c r="EDD7" t="s">
        <v>3998</v>
      </c>
      <c r="EDE7" t="s">
        <v>3999</v>
      </c>
      <c r="EDF7" t="s">
        <v>4000</v>
      </c>
      <c r="EDG7" t="s">
        <v>4001</v>
      </c>
      <c r="EDH7" t="s">
        <v>4002</v>
      </c>
      <c r="EDI7" t="s">
        <v>4003</v>
      </c>
      <c r="EDJ7" t="s">
        <v>4004</v>
      </c>
      <c r="EDK7" t="s">
        <v>4005</v>
      </c>
      <c r="EDL7" t="s">
        <v>4006</v>
      </c>
      <c r="EDM7" t="s">
        <v>4007</v>
      </c>
      <c r="EDN7" t="s">
        <v>4008</v>
      </c>
      <c r="EDO7" t="s">
        <v>4009</v>
      </c>
      <c r="EDP7" t="s">
        <v>4010</v>
      </c>
      <c r="EDQ7" t="s">
        <v>4011</v>
      </c>
      <c r="EDR7" t="s">
        <v>4012</v>
      </c>
      <c r="EDS7" t="s">
        <v>4013</v>
      </c>
      <c r="EDT7" t="s">
        <v>4014</v>
      </c>
      <c r="EDU7" t="s">
        <v>4015</v>
      </c>
      <c r="EDV7" t="s">
        <v>4016</v>
      </c>
      <c r="EDW7" t="s">
        <v>4017</v>
      </c>
      <c r="EDX7" t="s">
        <v>4018</v>
      </c>
      <c r="EDY7" t="s">
        <v>4019</v>
      </c>
      <c r="EDZ7" t="s">
        <v>4020</v>
      </c>
      <c r="EEA7" t="s">
        <v>4021</v>
      </c>
      <c r="EEB7" t="s">
        <v>4022</v>
      </c>
      <c r="EEC7" t="s">
        <v>4023</v>
      </c>
      <c r="EED7" t="s">
        <v>4024</v>
      </c>
      <c r="EEE7" t="s">
        <v>4025</v>
      </c>
      <c r="EEF7" t="s">
        <v>4026</v>
      </c>
      <c r="EEG7" t="s">
        <v>4027</v>
      </c>
      <c r="EEH7" t="s">
        <v>4028</v>
      </c>
      <c r="EEI7" t="s">
        <v>4029</v>
      </c>
      <c r="EEJ7" t="s">
        <v>4030</v>
      </c>
      <c r="EEK7" t="s">
        <v>4031</v>
      </c>
      <c r="EEL7" t="s">
        <v>4032</v>
      </c>
      <c r="EEM7" t="s">
        <v>4033</v>
      </c>
      <c r="EEN7" t="s">
        <v>4034</v>
      </c>
      <c r="EEO7" t="s">
        <v>4035</v>
      </c>
      <c r="EEP7" t="s">
        <v>4036</v>
      </c>
      <c r="EEQ7" t="s">
        <v>4037</v>
      </c>
      <c r="EER7" t="s">
        <v>4038</v>
      </c>
      <c r="EES7" t="s">
        <v>4039</v>
      </c>
      <c r="EET7" t="s">
        <v>4040</v>
      </c>
      <c r="EEU7" t="s">
        <v>4041</v>
      </c>
      <c r="EEV7" t="s">
        <v>4042</v>
      </c>
      <c r="EEW7" t="s">
        <v>4043</v>
      </c>
      <c r="EEX7" t="s">
        <v>4044</v>
      </c>
      <c r="EEY7" t="s">
        <v>4045</v>
      </c>
      <c r="EEZ7" t="s">
        <v>4046</v>
      </c>
      <c r="EFA7" t="s">
        <v>4047</v>
      </c>
      <c r="EFB7" t="s">
        <v>4048</v>
      </c>
      <c r="EFC7" t="s">
        <v>4049</v>
      </c>
      <c r="EFD7" t="s">
        <v>4050</v>
      </c>
      <c r="EFE7" t="s">
        <v>4051</v>
      </c>
      <c r="EFF7" t="s">
        <v>4052</v>
      </c>
      <c r="EFG7" t="s">
        <v>4053</v>
      </c>
      <c r="EFH7" t="s">
        <v>4054</v>
      </c>
      <c r="EFI7" t="s">
        <v>4055</v>
      </c>
      <c r="EFJ7" t="s">
        <v>4056</v>
      </c>
      <c r="EFK7" t="s">
        <v>4057</v>
      </c>
      <c r="EFL7" t="s">
        <v>4058</v>
      </c>
      <c r="EFM7" t="s">
        <v>4059</v>
      </c>
      <c r="EFN7" t="s">
        <v>4060</v>
      </c>
      <c r="EFO7" t="s">
        <v>4061</v>
      </c>
      <c r="EFP7" t="s">
        <v>4062</v>
      </c>
      <c r="EFQ7" t="s">
        <v>4063</v>
      </c>
      <c r="EFR7" t="s">
        <v>4064</v>
      </c>
      <c r="EFS7" t="s">
        <v>4065</v>
      </c>
      <c r="EFT7" t="s">
        <v>4066</v>
      </c>
      <c r="EFU7" t="s">
        <v>4067</v>
      </c>
      <c r="EFV7" t="s">
        <v>4068</v>
      </c>
      <c r="EFW7" t="s">
        <v>4069</v>
      </c>
      <c r="EFX7" t="s">
        <v>4070</v>
      </c>
      <c r="EFY7" t="s">
        <v>4071</v>
      </c>
      <c r="EFZ7" t="s">
        <v>4072</v>
      </c>
      <c r="EGA7" t="s">
        <v>4073</v>
      </c>
      <c r="EGB7" t="s">
        <v>4074</v>
      </c>
      <c r="EGC7" t="s">
        <v>4075</v>
      </c>
      <c r="EGD7" t="s">
        <v>4076</v>
      </c>
      <c r="EGE7" t="s">
        <v>4077</v>
      </c>
      <c r="EGF7" t="s">
        <v>4078</v>
      </c>
      <c r="EGG7" t="s">
        <v>4079</v>
      </c>
      <c r="EGH7" t="s">
        <v>4080</v>
      </c>
      <c r="EGI7" t="s">
        <v>4081</v>
      </c>
      <c r="EGJ7" t="s">
        <v>4082</v>
      </c>
      <c r="EGK7" t="s">
        <v>4083</v>
      </c>
      <c r="EGL7" t="s">
        <v>4084</v>
      </c>
      <c r="EGM7" t="s">
        <v>4085</v>
      </c>
      <c r="EGN7" t="s">
        <v>4086</v>
      </c>
      <c r="EGO7" t="s">
        <v>4087</v>
      </c>
      <c r="EGP7" t="s">
        <v>4088</v>
      </c>
      <c r="EGQ7" t="s">
        <v>4089</v>
      </c>
      <c r="EGR7" t="s">
        <v>4090</v>
      </c>
      <c r="EGS7" t="s">
        <v>4091</v>
      </c>
      <c r="EGT7" t="s">
        <v>4092</v>
      </c>
      <c r="EGU7" t="s">
        <v>4093</v>
      </c>
      <c r="EGV7" t="s">
        <v>4094</v>
      </c>
      <c r="EGW7" t="s">
        <v>4095</v>
      </c>
      <c r="EGX7" t="s">
        <v>4096</v>
      </c>
      <c r="EGY7" t="s">
        <v>4097</v>
      </c>
      <c r="EGZ7" t="s">
        <v>4098</v>
      </c>
      <c r="EHA7" t="s">
        <v>4099</v>
      </c>
      <c r="EHB7" t="s">
        <v>4100</v>
      </c>
      <c r="EHC7" t="s">
        <v>4101</v>
      </c>
      <c r="EHD7" t="s">
        <v>4102</v>
      </c>
      <c r="EHE7" t="s">
        <v>4103</v>
      </c>
      <c r="EHF7" t="s">
        <v>4104</v>
      </c>
      <c r="EHG7" t="s">
        <v>4105</v>
      </c>
      <c r="EHH7" t="s">
        <v>4106</v>
      </c>
      <c r="EHI7" t="s">
        <v>4107</v>
      </c>
      <c r="EHJ7" t="s">
        <v>4108</v>
      </c>
      <c r="EHK7" t="s">
        <v>4109</v>
      </c>
      <c r="EHL7" t="s">
        <v>4110</v>
      </c>
      <c r="EHM7" t="s">
        <v>4111</v>
      </c>
      <c r="EHN7" t="s">
        <v>4112</v>
      </c>
      <c r="EHO7" t="s">
        <v>4113</v>
      </c>
      <c r="EHP7" t="s">
        <v>4114</v>
      </c>
      <c r="EHQ7" t="s">
        <v>4115</v>
      </c>
      <c r="EHR7" t="s">
        <v>4116</v>
      </c>
      <c r="EHS7" t="s">
        <v>4117</v>
      </c>
      <c r="EHT7" t="s">
        <v>4118</v>
      </c>
      <c r="EHU7" t="s">
        <v>4119</v>
      </c>
      <c r="EHV7" t="s">
        <v>4120</v>
      </c>
      <c r="EHW7" t="s">
        <v>4121</v>
      </c>
      <c r="EHX7" t="s">
        <v>4122</v>
      </c>
      <c r="EHY7" t="s">
        <v>4123</v>
      </c>
      <c r="EHZ7" t="s">
        <v>4124</v>
      </c>
      <c r="EIA7" t="s">
        <v>4125</v>
      </c>
      <c r="EIB7" t="s">
        <v>4126</v>
      </c>
      <c r="EIC7" t="s">
        <v>4127</v>
      </c>
      <c r="EID7" t="s">
        <v>4128</v>
      </c>
      <c r="EIE7" t="s">
        <v>4129</v>
      </c>
      <c r="EIF7" t="s">
        <v>4130</v>
      </c>
      <c r="EIG7" t="s">
        <v>4131</v>
      </c>
      <c r="EIH7" t="s">
        <v>4132</v>
      </c>
      <c r="EII7" t="s">
        <v>4133</v>
      </c>
      <c r="EIJ7" t="s">
        <v>4134</v>
      </c>
      <c r="EIK7" t="s">
        <v>4135</v>
      </c>
      <c r="EIL7" t="s">
        <v>4136</v>
      </c>
      <c r="EIM7" t="s">
        <v>4137</v>
      </c>
      <c r="EIN7" t="s">
        <v>4138</v>
      </c>
      <c r="EIO7" t="s">
        <v>4139</v>
      </c>
      <c r="EIP7" t="s">
        <v>4140</v>
      </c>
      <c r="EIQ7" t="s">
        <v>4141</v>
      </c>
      <c r="EIR7" t="s">
        <v>4142</v>
      </c>
      <c r="EIS7" t="s">
        <v>4143</v>
      </c>
      <c r="EIT7" t="s">
        <v>4144</v>
      </c>
      <c r="EIU7" t="s">
        <v>4145</v>
      </c>
      <c r="EIV7" t="s">
        <v>4146</v>
      </c>
      <c r="EIW7" t="s">
        <v>4147</v>
      </c>
      <c r="EIX7" t="s">
        <v>4148</v>
      </c>
      <c r="EIY7" t="s">
        <v>4149</v>
      </c>
      <c r="EIZ7" t="s">
        <v>4150</v>
      </c>
      <c r="EJA7" t="s">
        <v>4151</v>
      </c>
      <c r="EJB7" t="s">
        <v>4152</v>
      </c>
      <c r="EJC7" t="s">
        <v>4153</v>
      </c>
      <c r="EJD7" t="s">
        <v>4154</v>
      </c>
      <c r="EJE7" t="s">
        <v>4155</v>
      </c>
      <c r="EJF7" t="s">
        <v>4156</v>
      </c>
      <c r="EJG7" t="s">
        <v>4157</v>
      </c>
      <c r="EJH7" t="s">
        <v>4158</v>
      </c>
      <c r="EJI7" t="s">
        <v>4159</v>
      </c>
      <c r="EJJ7" t="s">
        <v>4160</v>
      </c>
      <c r="EJK7" t="s">
        <v>4161</v>
      </c>
      <c r="EJL7" t="s">
        <v>4162</v>
      </c>
      <c r="EJM7" t="s">
        <v>4163</v>
      </c>
      <c r="EJN7" t="s">
        <v>4164</v>
      </c>
      <c r="EJO7" t="s">
        <v>4165</v>
      </c>
      <c r="EJP7" t="s">
        <v>4166</v>
      </c>
      <c r="EJQ7" t="s">
        <v>4167</v>
      </c>
      <c r="EJR7" t="s">
        <v>4168</v>
      </c>
      <c r="EJS7" t="s">
        <v>4169</v>
      </c>
      <c r="EJT7" t="s">
        <v>4170</v>
      </c>
      <c r="EJU7" t="s">
        <v>4171</v>
      </c>
      <c r="EJV7" t="s">
        <v>4172</v>
      </c>
      <c r="EJW7" t="s">
        <v>4173</v>
      </c>
      <c r="EJX7" t="s">
        <v>4174</v>
      </c>
      <c r="EJY7" t="s">
        <v>4175</v>
      </c>
      <c r="EJZ7" t="s">
        <v>4176</v>
      </c>
      <c r="EKA7" t="s">
        <v>4177</v>
      </c>
      <c r="EKB7" t="s">
        <v>4178</v>
      </c>
      <c r="EKC7" t="s">
        <v>4179</v>
      </c>
      <c r="EKD7" t="s">
        <v>4180</v>
      </c>
      <c r="EKE7" t="s">
        <v>4181</v>
      </c>
      <c r="EKF7" t="s">
        <v>4182</v>
      </c>
      <c r="EKG7" t="s">
        <v>4183</v>
      </c>
      <c r="EKH7" t="s">
        <v>4184</v>
      </c>
      <c r="EKI7" t="s">
        <v>4185</v>
      </c>
      <c r="EKJ7" t="s">
        <v>4186</v>
      </c>
      <c r="EKK7" t="s">
        <v>4187</v>
      </c>
      <c r="EKL7" t="s">
        <v>4188</v>
      </c>
      <c r="EKM7" t="s">
        <v>4189</v>
      </c>
      <c r="EKN7" t="s">
        <v>4190</v>
      </c>
      <c r="EKO7" t="s">
        <v>4191</v>
      </c>
      <c r="EKP7" t="s">
        <v>4192</v>
      </c>
      <c r="EKQ7" t="s">
        <v>4193</v>
      </c>
      <c r="EKR7" t="s">
        <v>4194</v>
      </c>
      <c r="EKS7" t="s">
        <v>4195</v>
      </c>
      <c r="EKT7" t="s">
        <v>4196</v>
      </c>
      <c r="EKU7" t="s">
        <v>4197</v>
      </c>
      <c r="EKV7" t="s">
        <v>4198</v>
      </c>
      <c r="EKW7" t="s">
        <v>4199</v>
      </c>
      <c r="EKX7" t="s">
        <v>4200</v>
      </c>
      <c r="EKY7" t="s">
        <v>4201</v>
      </c>
      <c r="EKZ7" t="s">
        <v>4202</v>
      </c>
      <c r="ELA7" t="s">
        <v>4203</v>
      </c>
      <c r="ELB7" t="s">
        <v>4204</v>
      </c>
      <c r="ELC7" t="s">
        <v>4205</v>
      </c>
      <c r="ELD7" t="s">
        <v>4206</v>
      </c>
      <c r="ELE7" t="s">
        <v>4207</v>
      </c>
      <c r="ELF7" t="s">
        <v>4208</v>
      </c>
      <c r="ELG7" t="s">
        <v>4209</v>
      </c>
      <c r="ELH7" t="s">
        <v>4210</v>
      </c>
      <c r="ELI7" t="s">
        <v>4211</v>
      </c>
      <c r="ELJ7" t="s">
        <v>4212</v>
      </c>
      <c r="ELK7" t="s">
        <v>4213</v>
      </c>
      <c r="ELL7" t="s">
        <v>4214</v>
      </c>
      <c r="ELM7" t="s">
        <v>4215</v>
      </c>
      <c r="ELN7" t="s">
        <v>4216</v>
      </c>
      <c r="ELO7" t="s">
        <v>4217</v>
      </c>
      <c r="ELP7" t="s">
        <v>4218</v>
      </c>
      <c r="ELQ7" t="s">
        <v>4219</v>
      </c>
      <c r="ELR7" t="s">
        <v>4220</v>
      </c>
      <c r="ELS7" t="s">
        <v>4221</v>
      </c>
      <c r="ELT7" t="s">
        <v>4222</v>
      </c>
      <c r="ELU7" t="s">
        <v>4223</v>
      </c>
      <c r="ELV7" t="s">
        <v>4224</v>
      </c>
      <c r="ELW7" t="s">
        <v>4225</v>
      </c>
      <c r="ELX7" t="s">
        <v>4226</v>
      </c>
      <c r="ELY7" t="s">
        <v>4227</v>
      </c>
      <c r="ELZ7" t="s">
        <v>4228</v>
      </c>
      <c r="EMA7" t="s">
        <v>4229</v>
      </c>
      <c r="EMB7" t="s">
        <v>4230</v>
      </c>
      <c r="EMC7" t="s">
        <v>4231</v>
      </c>
      <c r="EMD7" t="s">
        <v>4232</v>
      </c>
      <c r="EME7" t="s">
        <v>4233</v>
      </c>
      <c r="EMF7" t="s">
        <v>4234</v>
      </c>
      <c r="EMG7" t="s">
        <v>4235</v>
      </c>
      <c r="EMH7" t="s">
        <v>4236</v>
      </c>
      <c r="EMI7" t="s">
        <v>4237</v>
      </c>
      <c r="EMJ7" t="s">
        <v>4238</v>
      </c>
      <c r="EMK7" t="s">
        <v>4239</v>
      </c>
      <c r="EML7" t="s">
        <v>4240</v>
      </c>
      <c r="EMM7" t="s">
        <v>4241</v>
      </c>
      <c r="EMN7" t="s">
        <v>4242</v>
      </c>
      <c r="EMO7" t="s">
        <v>4243</v>
      </c>
      <c r="EMP7" t="s">
        <v>4244</v>
      </c>
      <c r="EMQ7" t="s">
        <v>4245</v>
      </c>
      <c r="EMR7" t="s">
        <v>4246</v>
      </c>
      <c r="EMS7" t="s">
        <v>4247</v>
      </c>
      <c r="EMT7" t="s">
        <v>4248</v>
      </c>
      <c r="EMU7" t="s">
        <v>4249</v>
      </c>
      <c r="EMV7" t="s">
        <v>4250</v>
      </c>
      <c r="EMW7" t="s">
        <v>4251</v>
      </c>
      <c r="EMX7" t="s">
        <v>4252</v>
      </c>
      <c r="EMY7" t="s">
        <v>4253</v>
      </c>
      <c r="EMZ7" t="s">
        <v>4254</v>
      </c>
      <c r="ENA7" t="s">
        <v>4255</v>
      </c>
      <c r="ENB7" t="s">
        <v>4256</v>
      </c>
      <c r="ENC7" t="s">
        <v>4257</v>
      </c>
      <c r="END7" t="s">
        <v>4258</v>
      </c>
      <c r="ENE7" t="s">
        <v>4259</v>
      </c>
      <c r="ENF7" t="s">
        <v>4260</v>
      </c>
      <c r="ENG7" t="s">
        <v>4261</v>
      </c>
      <c r="ENH7" t="s">
        <v>4262</v>
      </c>
      <c r="ENI7" t="s">
        <v>4263</v>
      </c>
      <c r="ENJ7" t="s">
        <v>4264</v>
      </c>
      <c r="ENK7" t="s">
        <v>4265</v>
      </c>
      <c r="ENL7" t="s">
        <v>4266</v>
      </c>
      <c r="ENM7" t="s">
        <v>4267</v>
      </c>
      <c r="ENN7" t="s">
        <v>4268</v>
      </c>
      <c r="ENO7" t="s">
        <v>4269</v>
      </c>
      <c r="ENP7" t="s">
        <v>4270</v>
      </c>
      <c r="ENQ7" t="s">
        <v>4271</v>
      </c>
      <c r="ENR7" t="s">
        <v>4272</v>
      </c>
      <c r="ENS7" t="s">
        <v>4273</v>
      </c>
      <c r="ENT7" t="s">
        <v>4274</v>
      </c>
      <c r="ENU7" t="s">
        <v>4275</v>
      </c>
      <c r="ENV7" t="s">
        <v>4276</v>
      </c>
      <c r="ENW7" t="s">
        <v>4277</v>
      </c>
      <c r="ENX7" t="s">
        <v>4278</v>
      </c>
      <c r="ENY7" t="s">
        <v>4279</v>
      </c>
      <c r="ENZ7" t="s">
        <v>4280</v>
      </c>
      <c r="EOA7" t="s">
        <v>4281</v>
      </c>
      <c r="EOB7" t="s">
        <v>4282</v>
      </c>
      <c r="EOC7" t="s">
        <v>4283</v>
      </c>
      <c r="EOD7" t="s">
        <v>4284</v>
      </c>
      <c r="EOE7" t="s">
        <v>4285</v>
      </c>
      <c r="EOF7" t="s">
        <v>4286</v>
      </c>
      <c r="EOG7" t="s">
        <v>4287</v>
      </c>
      <c r="EOH7" t="s">
        <v>4288</v>
      </c>
      <c r="EOI7" t="s">
        <v>4289</v>
      </c>
      <c r="EOJ7" t="s">
        <v>4290</v>
      </c>
      <c r="EOK7" t="s">
        <v>4291</v>
      </c>
      <c r="EOL7" t="s">
        <v>4292</v>
      </c>
      <c r="EOM7" t="s">
        <v>4293</v>
      </c>
      <c r="EON7" t="s">
        <v>4294</v>
      </c>
      <c r="EOO7" t="s">
        <v>4295</v>
      </c>
      <c r="EOP7" t="s">
        <v>4296</v>
      </c>
      <c r="EOQ7" t="s">
        <v>4297</v>
      </c>
      <c r="EOR7" t="s">
        <v>4298</v>
      </c>
      <c r="EOS7" t="s">
        <v>4299</v>
      </c>
      <c r="EOT7" t="s">
        <v>4300</v>
      </c>
      <c r="EOU7" t="s">
        <v>4301</v>
      </c>
      <c r="EOV7" t="s">
        <v>4302</v>
      </c>
      <c r="EOW7" t="s">
        <v>4303</v>
      </c>
      <c r="EOX7" t="s">
        <v>4304</v>
      </c>
      <c r="EOY7" t="s">
        <v>4305</v>
      </c>
      <c r="EOZ7" t="s">
        <v>4306</v>
      </c>
      <c r="EPA7" t="s">
        <v>4307</v>
      </c>
      <c r="EPB7" t="s">
        <v>4308</v>
      </c>
      <c r="EPC7" t="s">
        <v>4309</v>
      </c>
      <c r="EPD7" t="s">
        <v>4310</v>
      </c>
      <c r="EPE7" t="s">
        <v>4311</v>
      </c>
      <c r="EPF7" t="s">
        <v>4312</v>
      </c>
      <c r="EPG7" t="s">
        <v>4313</v>
      </c>
      <c r="EPH7" t="s">
        <v>4314</v>
      </c>
      <c r="EPI7" t="s">
        <v>4315</v>
      </c>
      <c r="EPJ7" t="s">
        <v>4316</v>
      </c>
      <c r="EPK7" t="s">
        <v>4317</v>
      </c>
      <c r="EPL7" t="s">
        <v>4318</v>
      </c>
      <c r="EPM7" t="s">
        <v>4319</v>
      </c>
      <c r="EPN7" t="s">
        <v>4320</v>
      </c>
      <c r="EPO7" t="s">
        <v>4321</v>
      </c>
      <c r="EPP7" t="s">
        <v>4322</v>
      </c>
      <c r="EPQ7" t="s">
        <v>4323</v>
      </c>
      <c r="EPR7" t="s">
        <v>4324</v>
      </c>
      <c r="EPS7" t="s">
        <v>4325</v>
      </c>
      <c r="EPT7" t="s">
        <v>4326</v>
      </c>
      <c r="EPU7" t="s">
        <v>4327</v>
      </c>
      <c r="EPV7" t="s">
        <v>4328</v>
      </c>
      <c r="EPW7" t="s">
        <v>4329</v>
      </c>
      <c r="EPX7" t="s">
        <v>4330</v>
      </c>
      <c r="EPY7" t="s">
        <v>4331</v>
      </c>
      <c r="EPZ7" t="s">
        <v>4332</v>
      </c>
      <c r="EQA7" t="s">
        <v>4333</v>
      </c>
      <c r="EQB7" t="s">
        <v>4334</v>
      </c>
      <c r="EQC7" t="s">
        <v>4335</v>
      </c>
      <c r="EQD7" t="s">
        <v>4336</v>
      </c>
      <c r="EQE7" t="s">
        <v>4337</v>
      </c>
      <c r="EQF7" t="s">
        <v>4338</v>
      </c>
      <c r="EQG7" t="s">
        <v>4339</v>
      </c>
      <c r="EQH7" t="s">
        <v>4340</v>
      </c>
      <c r="EQI7" t="s">
        <v>4341</v>
      </c>
      <c r="EQJ7" t="s">
        <v>4342</v>
      </c>
      <c r="EQK7" t="s">
        <v>4343</v>
      </c>
      <c r="EQL7" t="s">
        <v>4344</v>
      </c>
      <c r="EQM7" t="s">
        <v>4345</v>
      </c>
      <c r="EQN7" t="s">
        <v>4346</v>
      </c>
      <c r="EQO7" t="s">
        <v>4347</v>
      </c>
      <c r="EQP7" t="s">
        <v>4348</v>
      </c>
      <c r="EQQ7" t="s">
        <v>4349</v>
      </c>
      <c r="EQR7" t="s">
        <v>4350</v>
      </c>
      <c r="EQS7" t="s">
        <v>4351</v>
      </c>
      <c r="EQT7" t="s">
        <v>4352</v>
      </c>
      <c r="EQU7" t="s">
        <v>4353</v>
      </c>
      <c r="EQV7" t="s">
        <v>4354</v>
      </c>
      <c r="EQW7" t="s">
        <v>4355</v>
      </c>
      <c r="EQX7" t="s">
        <v>4356</v>
      </c>
      <c r="EQY7" t="s">
        <v>4357</v>
      </c>
      <c r="EQZ7" t="s">
        <v>4358</v>
      </c>
      <c r="ERA7" t="s">
        <v>4359</v>
      </c>
      <c r="ERB7" t="s">
        <v>4360</v>
      </c>
      <c r="ERC7" t="s">
        <v>4361</v>
      </c>
      <c r="ERD7" t="s">
        <v>4362</v>
      </c>
      <c r="ERE7" t="s">
        <v>4363</v>
      </c>
      <c r="ERF7" t="s">
        <v>4364</v>
      </c>
      <c r="ERG7" t="s">
        <v>4365</v>
      </c>
      <c r="ERH7" t="s">
        <v>4366</v>
      </c>
      <c r="ERI7" t="s">
        <v>4367</v>
      </c>
      <c r="ERJ7" t="s">
        <v>4368</v>
      </c>
      <c r="ERK7" t="s">
        <v>4369</v>
      </c>
      <c r="ERL7" t="s">
        <v>4370</v>
      </c>
      <c r="ERM7" t="s">
        <v>4371</v>
      </c>
      <c r="ERN7" t="s">
        <v>4372</v>
      </c>
      <c r="ERO7" t="s">
        <v>4373</v>
      </c>
      <c r="ERP7" t="s">
        <v>4374</v>
      </c>
      <c r="ERQ7" t="s">
        <v>4375</v>
      </c>
      <c r="ERR7" t="s">
        <v>4376</v>
      </c>
      <c r="ERS7" t="s">
        <v>4377</v>
      </c>
      <c r="ERT7" t="s">
        <v>4378</v>
      </c>
      <c r="ERU7" t="s">
        <v>4379</v>
      </c>
      <c r="ERV7" t="s">
        <v>4380</v>
      </c>
      <c r="ERW7" t="s">
        <v>4381</v>
      </c>
      <c r="ERX7" t="s">
        <v>4382</v>
      </c>
      <c r="ERY7" t="s">
        <v>4383</v>
      </c>
      <c r="ERZ7" t="s">
        <v>4384</v>
      </c>
      <c r="ESA7" t="s">
        <v>4385</v>
      </c>
      <c r="ESB7" t="s">
        <v>4386</v>
      </c>
      <c r="ESC7" t="s">
        <v>4387</v>
      </c>
      <c r="ESD7" t="s">
        <v>4388</v>
      </c>
      <c r="ESE7" t="s">
        <v>4389</v>
      </c>
      <c r="ESF7" t="s">
        <v>4390</v>
      </c>
      <c r="ESG7" t="s">
        <v>4391</v>
      </c>
      <c r="ESH7" t="s">
        <v>4392</v>
      </c>
      <c r="ESI7" t="s">
        <v>4393</v>
      </c>
      <c r="ESJ7" t="s">
        <v>4394</v>
      </c>
      <c r="ESK7" t="s">
        <v>4395</v>
      </c>
      <c r="ESL7" t="s">
        <v>4396</v>
      </c>
      <c r="ESM7" t="s">
        <v>4397</v>
      </c>
      <c r="ESN7" t="s">
        <v>4398</v>
      </c>
      <c r="ESO7" t="s">
        <v>4399</v>
      </c>
      <c r="ESP7" t="s">
        <v>4400</v>
      </c>
      <c r="ESQ7" t="s">
        <v>4401</v>
      </c>
      <c r="ESR7" t="s">
        <v>4402</v>
      </c>
      <c r="ESS7" t="s">
        <v>4403</v>
      </c>
      <c r="EST7" t="s">
        <v>4404</v>
      </c>
      <c r="ESU7" t="s">
        <v>4405</v>
      </c>
      <c r="ESV7" t="s">
        <v>4406</v>
      </c>
      <c r="ESW7" t="s">
        <v>4407</v>
      </c>
      <c r="ESX7" t="s">
        <v>4408</v>
      </c>
      <c r="ESY7" t="s">
        <v>4409</v>
      </c>
      <c r="ESZ7" t="s">
        <v>4410</v>
      </c>
      <c r="ETA7" t="s">
        <v>4411</v>
      </c>
      <c r="ETB7" t="s">
        <v>4412</v>
      </c>
      <c r="ETC7" t="s">
        <v>4413</v>
      </c>
      <c r="ETD7" t="s">
        <v>4414</v>
      </c>
      <c r="ETE7" t="s">
        <v>4415</v>
      </c>
      <c r="ETF7" t="s">
        <v>4416</v>
      </c>
      <c r="ETG7" t="s">
        <v>4417</v>
      </c>
      <c r="ETH7" t="s">
        <v>4418</v>
      </c>
      <c r="ETI7" t="s">
        <v>4419</v>
      </c>
      <c r="ETJ7" t="s">
        <v>4420</v>
      </c>
      <c r="ETK7" t="s">
        <v>4421</v>
      </c>
      <c r="ETL7" t="s">
        <v>4422</v>
      </c>
      <c r="ETM7" t="s">
        <v>4423</v>
      </c>
      <c r="ETN7" t="s">
        <v>4424</v>
      </c>
      <c r="ETO7" t="s">
        <v>4425</v>
      </c>
      <c r="ETP7" t="s">
        <v>4426</v>
      </c>
      <c r="ETQ7" t="s">
        <v>4427</v>
      </c>
      <c r="ETR7" t="s">
        <v>4428</v>
      </c>
      <c r="ETS7" t="s">
        <v>4429</v>
      </c>
      <c r="ETT7" t="s">
        <v>4430</v>
      </c>
      <c r="ETU7" t="s">
        <v>4431</v>
      </c>
      <c r="ETV7" t="s">
        <v>4432</v>
      </c>
      <c r="ETW7" t="s">
        <v>4433</v>
      </c>
      <c r="ETX7" t="s">
        <v>4434</v>
      </c>
      <c r="ETY7" t="s">
        <v>4435</v>
      </c>
      <c r="ETZ7" t="s">
        <v>4436</v>
      </c>
      <c r="EUA7" t="s">
        <v>4437</v>
      </c>
      <c r="EUB7" t="s">
        <v>4438</v>
      </c>
      <c r="EUC7" t="s">
        <v>4439</v>
      </c>
      <c r="EUD7" t="s">
        <v>4440</v>
      </c>
      <c r="EUE7" t="s">
        <v>4441</v>
      </c>
      <c r="EUF7" t="s">
        <v>4442</v>
      </c>
      <c r="EUG7" t="s">
        <v>4443</v>
      </c>
      <c r="EUH7" t="s">
        <v>4444</v>
      </c>
      <c r="EUI7" t="s">
        <v>4445</v>
      </c>
      <c r="EUJ7" t="s">
        <v>4446</v>
      </c>
      <c r="EUK7" t="s">
        <v>4447</v>
      </c>
      <c r="EUL7" t="s">
        <v>4448</v>
      </c>
      <c r="EUM7" t="s">
        <v>4449</v>
      </c>
      <c r="EUN7" t="s">
        <v>4450</v>
      </c>
      <c r="EUO7" t="s">
        <v>4451</v>
      </c>
      <c r="EUP7" t="s">
        <v>4452</v>
      </c>
      <c r="EUQ7" t="s">
        <v>4453</v>
      </c>
      <c r="EUR7" t="s">
        <v>4454</v>
      </c>
      <c r="EUS7" t="s">
        <v>4455</v>
      </c>
      <c r="EUT7" t="s">
        <v>4456</v>
      </c>
      <c r="EUU7" t="s">
        <v>4457</v>
      </c>
      <c r="EUV7" t="s">
        <v>4458</v>
      </c>
      <c r="EUW7" t="s">
        <v>4459</v>
      </c>
      <c r="EUX7" t="s">
        <v>4460</v>
      </c>
      <c r="EUY7" t="s">
        <v>4461</v>
      </c>
      <c r="EUZ7" t="s">
        <v>4462</v>
      </c>
      <c r="EVA7" t="s">
        <v>4463</v>
      </c>
      <c r="EVB7" t="s">
        <v>4464</v>
      </c>
      <c r="EVC7" t="s">
        <v>4465</v>
      </c>
      <c r="EVD7" t="s">
        <v>4466</v>
      </c>
      <c r="EVE7" t="s">
        <v>4467</v>
      </c>
      <c r="EVF7" t="s">
        <v>4468</v>
      </c>
      <c r="EVG7" t="s">
        <v>4469</v>
      </c>
      <c r="EVH7" t="s">
        <v>4470</v>
      </c>
      <c r="EVI7" t="s">
        <v>4471</v>
      </c>
      <c r="EVJ7" t="s">
        <v>4472</v>
      </c>
      <c r="EVK7" t="s">
        <v>4473</v>
      </c>
      <c r="EVL7" t="s">
        <v>4474</v>
      </c>
      <c r="EVM7" t="s">
        <v>4475</v>
      </c>
      <c r="EVN7" t="s">
        <v>4476</v>
      </c>
      <c r="EVO7" t="s">
        <v>4477</v>
      </c>
      <c r="EVP7" t="s">
        <v>4478</v>
      </c>
      <c r="EVQ7" t="s">
        <v>4479</v>
      </c>
      <c r="EVR7" t="s">
        <v>4480</v>
      </c>
      <c r="EVS7" t="s">
        <v>4481</v>
      </c>
      <c r="EVT7" t="s">
        <v>4482</v>
      </c>
      <c r="EVU7" t="s">
        <v>4483</v>
      </c>
      <c r="EVV7" t="s">
        <v>4484</v>
      </c>
      <c r="EVW7" t="s">
        <v>4485</v>
      </c>
      <c r="EVX7" t="s">
        <v>4486</v>
      </c>
      <c r="EVY7" t="s">
        <v>4487</v>
      </c>
      <c r="EVZ7" t="s">
        <v>4488</v>
      </c>
      <c r="EWA7" t="s">
        <v>4489</v>
      </c>
      <c r="EWB7" t="s">
        <v>4490</v>
      </c>
      <c r="EWC7" t="s">
        <v>4491</v>
      </c>
      <c r="EWD7" t="s">
        <v>4492</v>
      </c>
      <c r="EWE7" t="s">
        <v>4493</v>
      </c>
      <c r="EWF7" t="s">
        <v>4494</v>
      </c>
      <c r="EWG7" t="s">
        <v>4495</v>
      </c>
      <c r="EWH7" t="s">
        <v>4496</v>
      </c>
      <c r="EWI7" t="s">
        <v>4497</v>
      </c>
      <c r="EWJ7" t="s">
        <v>4498</v>
      </c>
      <c r="EWK7" t="s">
        <v>4499</v>
      </c>
      <c r="EWL7" t="s">
        <v>4500</v>
      </c>
      <c r="EWM7" t="s">
        <v>4501</v>
      </c>
      <c r="EWN7" t="s">
        <v>4502</v>
      </c>
      <c r="EWO7" t="s">
        <v>4503</v>
      </c>
      <c r="EWP7" t="s">
        <v>4504</v>
      </c>
      <c r="EWQ7" t="s">
        <v>4505</v>
      </c>
      <c r="EWR7" t="s">
        <v>4506</v>
      </c>
      <c r="EWS7" t="s">
        <v>4507</v>
      </c>
      <c r="EWT7" t="s">
        <v>4508</v>
      </c>
      <c r="EWU7" t="s">
        <v>4509</v>
      </c>
      <c r="EWV7" t="s">
        <v>4510</v>
      </c>
      <c r="EWW7" t="s">
        <v>4511</v>
      </c>
      <c r="EWX7" t="s">
        <v>4512</v>
      </c>
      <c r="EWY7" t="s">
        <v>4513</v>
      </c>
      <c r="EWZ7" t="s">
        <v>4514</v>
      </c>
      <c r="EXA7" t="s">
        <v>4515</v>
      </c>
      <c r="EXB7" t="s">
        <v>4516</v>
      </c>
      <c r="EXC7" t="s">
        <v>4517</v>
      </c>
      <c r="EXD7" t="s">
        <v>4518</v>
      </c>
      <c r="EXE7" t="s">
        <v>4519</v>
      </c>
      <c r="EXF7" t="s">
        <v>4520</v>
      </c>
      <c r="EXG7" t="s">
        <v>4521</v>
      </c>
      <c r="EXH7" t="s">
        <v>4522</v>
      </c>
      <c r="EXI7" t="s">
        <v>4523</v>
      </c>
      <c r="EXJ7" t="s">
        <v>4524</v>
      </c>
      <c r="EXK7" t="s">
        <v>4525</v>
      </c>
      <c r="EXL7" t="s">
        <v>4526</v>
      </c>
      <c r="EXM7" t="s">
        <v>4527</v>
      </c>
      <c r="EXN7" t="s">
        <v>4528</v>
      </c>
      <c r="EXO7" t="s">
        <v>4529</v>
      </c>
      <c r="EXP7" t="s">
        <v>4530</v>
      </c>
      <c r="EXQ7" t="s">
        <v>4531</v>
      </c>
      <c r="EXR7" t="s">
        <v>4532</v>
      </c>
      <c r="EXS7" t="s">
        <v>4533</v>
      </c>
      <c r="EXT7" t="s">
        <v>4534</v>
      </c>
      <c r="EXU7" t="s">
        <v>4535</v>
      </c>
      <c r="EXV7" t="s">
        <v>4536</v>
      </c>
      <c r="EXW7" t="s">
        <v>4537</v>
      </c>
      <c r="EXX7" t="s">
        <v>4538</v>
      </c>
      <c r="EXY7" t="s">
        <v>4539</v>
      </c>
      <c r="EXZ7" t="s">
        <v>4540</v>
      </c>
      <c r="EYA7" t="s">
        <v>4541</v>
      </c>
      <c r="EYB7" t="s">
        <v>4542</v>
      </c>
      <c r="EYC7" t="s">
        <v>4543</v>
      </c>
      <c r="EYD7" t="s">
        <v>4544</v>
      </c>
      <c r="EYE7" t="s">
        <v>4545</v>
      </c>
      <c r="EYF7" t="s">
        <v>4546</v>
      </c>
      <c r="EYG7" t="s">
        <v>4547</v>
      </c>
      <c r="EYH7" t="s">
        <v>4548</v>
      </c>
      <c r="EYI7" t="s">
        <v>4549</v>
      </c>
      <c r="EYJ7" t="s">
        <v>4550</v>
      </c>
      <c r="EYK7" t="s">
        <v>4551</v>
      </c>
      <c r="EYL7" t="s">
        <v>4552</v>
      </c>
      <c r="EYM7" t="s">
        <v>4553</v>
      </c>
      <c r="EYN7" t="s">
        <v>4554</v>
      </c>
      <c r="EYO7" t="s">
        <v>4555</v>
      </c>
      <c r="EYP7" t="s">
        <v>4556</v>
      </c>
      <c r="EYQ7" t="s">
        <v>4557</v>
      </c>
      <c r="EYR7" t="s">
        <v>4558</v>
      </c>
      <c r="EYS7" t="s">
        <v>4559</v>
      </c>
      <c r="EYT7" t="s">
        <v>4560</v>
      </c>
      <c r="EYU7" t="s">
        <v>4561</v>
      </c>
      <c r="EYV7" t="s">
        <v>4562</v>
      </c>
      <c r="EYW7" t="s">
        <v>4563</v>
      </c>
      <c r="EYX7" t="s">
        <v>4564</v>
      </c>
      <c r="EYY7" t="s">
        <v>4565</v>
      </c>
      <c r="EYZ7" t="s">
        <v>4566</v>
      </c>
      <c r="EZA7" t="s">
        <v>4567</v>
      </c>
      <c r="EZB7" t="s">
        <v>4568</v>
      </c>
      <c r="EZC7" t="s">
        <v>4569</v>
      </c>
      <c r="EZD7" t="s">
        <v>4570</v>
      </c>
      <c r="EZE7" t="s">
        <v>4571</v>
      </c>
      <c r="EZF7" t="s">
        <v>4572</v>
      </c>
      <c r="EZG7" t="s">
        <v>4573</v>
      </c>
      <c r="EZH7" t="s">
        <v>4574</v>
      </c>
      <c r="EZI7" t="s">
        <v>4575</v>
      </c>
      <c r="EZJ7" t="s">
        <v>4576</v>
      </c>
      <c r="EZK7" t="s">
        <v>4577</v>
      </c>
      <c r="EZL7" t="s">
        <v>4578</v>
      </c>
      <c r="EZM7" t="s">
        <v>4579</v>
      </c>
      <c r="EZN7" t="s">
        <v>4580</v>
      </c>
      <c r="EZO7" t="s">
        <v>4581</v>
      </c>
      <c r="EZP7" t="s">
        <v>4582</v>
      </c>
      <c r="EZQ7" t="s">
        <v>4583</v>
      </c>
      <c r="EZR7" t="s">
        <v>4584</v>
      </c>
      <c r="EZS7" t="s">
        <v>4585</v>
      </c>
      <c r="EZT7" t="s">
        <v>4586</v>
      </c>
      <c r="EZU7" t="s">
        <v>4587</v>
      </c>
      <c r="EZV7" t="s">
        <v>4588</v>
      </c>
      <c r="EZW7" t="s">
        <v>4589</v>
      </c>
      <c r="EZX7" t="s">
        <v>4590</v>
      </c>
      <c r="EZY7" t="s">
        <v>4591</v>
      </c>
      <c r="EZZ7" t="s">
        <v>4592</v>
      </c>
      <c r="FAA7" t="s">
        <v>4593</v>
      </c>
      <c r="FAB7" t="s">
        <v>4594</v>
      </c>
      <c r="FAC7" t="s">
        <v>4595</v>
      </c>
      <c r="FAD7" t="s">
        <v>4596</v>
      </c>
      <c r="FAE7" t="s">
        <v>4597</v>
      </c>
      <c r="FAF7" t="s">
        <v>4598</v>
      </c>
      <c r="FAG7" t="s">
        <v>4599</v>
      </c>
      <c r="FAH7" t="s">
        <v>4600</v>
      </c>
      <c r="FAI7" t="s">
        <v>4601</v>
      </c>
      <c r="FAJ7" t="s">
        <v>4602</v>
      </c>
      <c r="FAK7" t="s">
        <v>4603</v>
      </c>
      <c r="FAL7" t="s">
        <v>4604</v>
      </c>
      <c r="FAM7" t="s">
        <v>4605</v>
      </c>
      <c r="FAN7" t="s">
        <v>4606</v>
      </c>
      <c r="FAO7" t="s">
        <v>4607</v>
      </c>
      <c r="FAP7" t="s">
        <v>4608</v>
      </c>
      <c r="FAQ7" t="s">
        <v>4609</v>
      </c>
      <c r="FAR7" t="s">
        <v>4610</v>
      </c>
      <c r="FAS7" t="s">
        <v>4611</v>
      </c>
      <c r="FAT7" t="s">
        <v>4612</v>
      </c>
      <c r="FAU7" t="s">
        <v>4613</v>
      </c>
      <c r="FAV7" t="s">
        <v>4614</v>
      </c>
      <c r="FAW7" t="s">
        <v>4615</v>
      </c>
      <c r="FAX7" t="s">
        <v>4616</v>
      </c>
      <c r="FAY7" t="s">
        <v>4617</v>
      </c>
      <c r="FAZ7" t="s">
        <v>4618</v>
      </c>
      <c r="FBA7" t="s">
        <v>4619</v>
      </c>
      <c r="FBB7" t="s">
        <v>4620</v>
      </c>
      <c r="FBC7" t="s">
        <v>4621</v>
      </c>
      <c r="FBD7" t="s">
        <v>4622</v>
      </c>
      <c r="FBE7" t="s">
        <v>4623</v>
      </c>
      <c r="FBF7" t="s">
        <v>4624</v>
      </c>
      <c r="FBG7" t="s">
        <v>4625</v>
      </c>
      <c r="FBH7" t="s">
        <v>4626</v>
      </c>
      <c r="FBI7" t="s">
        <v>4627</v>
      </c>
      <c r="FBJ7" t="s">
        <v>4628</v>
      </c>
      <c r="FBK7" t="s">
        <v>4629</v>
      </c>
      <c r="FBL7" t="s">
        <v>4630</v>
      </c>
      <c r="FBM7" t="s">
        <v>4631</v>
      </c>
      <c r="FBN7" t="s">
        <v>4632</v>
      </c>
      <c r="FBO7" t="s">
        <v>4633</v>
      </c>
      <c r="FBP7" t="s">
        <v>4634</v>
      </c>
      <c r="FBQ7" t="s">
        <v>4635</v>
      </c>
      <c r="FBR7" t="s">
        <v>4636</v>
      </c>
      <c r="FBS7" t="s">
        <v>4637</v>
      </c>
      <c r="FBT7" t="s">
        <v>4638</v>
      </c>
      <c r="FBU7" t="s">
        <v>4639</v>
      </c>
      <c r="FBV7" t="s">
        <v>4640</v>
      </c>
      <c r="FBW7" t="s">
        <v>4641</v>
      </c>
      <c r="FBX7" t="s">
        <v>4642</v>
      </c>
      <c r="FBY7" t="s">
        <v>4643</v>
      </c>
      <c r="FBZ7" t="s">
        <v>4644</v>
      </c>
      <c r="FCA7" t="s">
        <v>4645</v>
      </c>
      <c r="FCB7" t="s">
        <v>4646</v>
      </c>
      <c r="FCC7" t="s">
        <v>4647</v>
      </c>
      <c r="FCD7" t="s">
        <v>4648</v>
      </c>
      <c r="FCE7" t="s">
        <v>4649</v>
      </c>
      <c r="FCF7" t="s">
        <v>4650</v>
      </c>
      <c r="FCG7" t="s">
        <v>4651</v>
      </c>
      <c r="FCH7" t="s">
        <v>4652</v>
      </c>
      <c r="FCI7" t="s">
        <v>4653</v>
      </c>
      <c r="FCJ7" t="s">
        <v>4654</v>
      </c>
      <c r="FCK7" t="s">
        <v>4655</v>
      </c>
      <c r="FCL7" t="s">
        <v>4656</v>
      </c>
      <c r="FCM7" t="s">
        <v>4657</v>
      </c>
      <c r="FCN7" t="s">
        <v>4658</v>
      </c>
      <c r="FCO7" t="s">
        <v>4659</v>
      </c>
      <c r="FCP7" t="s">
        <v>4660</v>
      </c>
      <c r="FCQ7" t="s">
        <v>4661</v>
      </c>
      <c r="FCR7" t="s">
        <v>4662</v>
      </c>
      <c r="FCS7" t="s">
        <v>4663</v>
      </c>
      <c r="FCT7" t="s">
        <v>4664</v>
      </c>
      <c r="FCU7" t="s">
        <v>4665</v>
      </c>
      <c r="FCV7" t="s">
        <v>4666</v>
      </c>
      <c r="FCW7" t="s">
        <v>4667</v>
      </c>
      <c r="FCX7" t="s">
        <v>4668</v>
      </c>
      <c r="FCY7" t="s">
        <v>4669</v>
      </c>
      <c r="FCZ7" t="s">
        <v>4670</v>
      </c>
      <c r="FDA7" t="s">
        <v>4671</v>
      </c>
      <c r="FDB7" t="s">
        <v>4672</v>
      </c>
      <c r="FDC7" t="s">
        <v>4673</v>
      </c>
      <c r="FDD7" t="s">
        <v>4674</v>
      </c>
      <c r="FDE7" t="s">
        <v>4675</v>
      </c>
      <c r="FDF7" t="s">
        <v>4676</v>
      </c>
      <c r="FDG7" t="s">
        <v>4677</v>
      </c>
      <c r="FDH7" t="s">
        <v>4678</v>
      </c>
      <c r="FDI7" t="s">
        <v>4679</v>
      </c>
      <c r="FDJ7" t="s">
        <v>4680</v>
      </c>
      <c r="FDK7" t="s">
        <v>4681</v>
      </c>
      <c r="FDL7" t="s">
        <v>4682</v>
      </c>
      <c r="FDM7" t="s">
        <v>4683</v>
      </c>
      <c r="FDN7" t="s">
        <v>4684</v>
      </c>
      <c r="FDO7" t="s">
        <v>4685</v>
      </c>
      <c r="FDP7" t="s">
        <v>4686</v>
      </c>
      <c r="FDQ7" t="s">
        <v>4687</v>
      </c>
      <c r="FDR7" t="s">
        <v>4688</v>
      </c>
      <c r="FDS7" t="s">
        <v>4689</v>
      </c>
      <c r="FDT7" t="s">
        <v>4690</v>
      </c>
      <c r="FDU7" t="s">
        <v>4691</v>
      </c>
      <c r="FDV7" t="s">
        <v>4692</v>
      </c>
      <c r="FDW7" t="s">
        <v>4693</v>
      </c>
      <c r="FDX7" t="s">
        <v>4694</v>
      </c>
      <c r="FDY7" t="s">
        <v>4695</v>
      </c>
      <c r="FDZ7" t="s">
        <v>4696</v>
      </c>
      <c r="FEA7" t="s">
        <v>4697</v>
      </c>
      <c r="FEB7" t="s">
        <v>4698</v>
      </c>
      <c r="FEC7" t="s">
        <v>4699</v>
      </c>
      <c r="FED7" t="s">
        <v>4700</v>
      </c>
      <c r="FEE7" t="s">
        <v>4701</v>
      </c>
      <c r="FEF7" t="s">
        <v>4702</v>
      </c>
      <c r="FEG7" t="s">
        <v>4703</v>
      </c>
      <c r="FEH7" t="s">
        <v>4704</v>
      </c>
      <c r="FEI7" t="s">
        <v>4705</v>
      </c>
      <c r="FEJ7" t="s">
        <v>4706</v>
      </c>
      <c r="FEK7" t="s">
        <v>4707</v>
      </c>
      <c r="FEL7" t="s">
        <v>4708</v>
      </c>
      <c r="FEM7" t="s">
        <v>4709</v>
      </c>
      <c r="FEN7" t="s">
        <v>4710</v>
      </c>
      <c r="FEO7" t="s">
        <v>4711</v>
      </c>
      <c r="FEP7" t="s">
        <v>4712</v>
      </c>
      <c r="FEQ7" t="s">
        <v>4713</v>
      </c>
      <c r="FER7" t="s">
        <v>4714</v>
      </c>
      <c r="FES7" t="s">
        <v>4715</v>
      </c>
      <c r="FET7" t="s">
        <v>4716</v>
      </c>
      <c r="FEU7" t="s">
        <v>4717</v>
      </c>
      <c r="FEV7" t="s">
        <v>4718</v>
      </c>
      <c r="FEW7" t="s">
        <v>4719</v>
      </c>
      <c r="FEX7" t="s">
        <v>4720</v>
      </c>
      <c r="FEY7" t="s">
        <v>4721</v>
      </c>
      <c r="FEZ7" t="s">
        <v>4722</v>
      </c>
      <c r="FFA7" t="s">
        <v>4723</v>
      </c>
      <c r="FFB7" t="s">
        <v>4724</v>
      </c>
      <c r="FFC7" t="s">
        <v>4725</v>
      </c>
      <c r="FFD7" t="s">
        <v>4726</v>
      </c>
      <c r="FFE7" t="s">
        <v>4727</v>
      </c>
      <c r="FFF7" t="s">
        <v>4728</v>
      </c>
      <c r="FFG7" t="s">
        <v>4729</v>
      </c>
      <c r="FFH7" t="s">
        <v>4730</v>
      </c>
      <c r="FFI7" t="s">
        <v>4731</v>
      </c>
      <c r="FFJ7" t="s">
        <v>4732</v>
      </c>
      <c r="FFK7" t="s">
        <v>4733</v>
      </c>
      <c r="FFL7" t="s">
        <v>4734</v>
      </c>
      <c r="FFM7" t="s">
        <v>4735</v>
      </c>
      <c r="FFN7" t="s">
        <v>4736</v>
      </c>
      <c r="FFO7" t="s">
        <v>4737</v>
      </c>
      <c r="FFP7" t="s">
        <v>4738</v>
      </c>
      <c r="FFQ7" t="s">
        <v>4739</v>
      </c>
      <c r="FFR7" t="s">
        <v>4740</v>
      </c>
      <c r="FFS7" t="s">
        <v>4741</v>
      </c>
      <c r="FFT7" t="s">
        <v>4742</v>
      </c>
      <c r="FFU7" t="s">
        <v>4743</v>
      </c>
      <c r="FFV7" t="s">
        <v>4744</v>
      </c>
      <c r="FFW7" t="s">
        <v>4745</v>
      </c>
      <c r="FFX7" t="s">
        <v>4746</v>
      </c>
      <c r="FFY7" t="s">
        <v>4747</v>
      </c>
      <c r="FFZ7" t="s">
        <v>4748</v>
      </c>
      <c r="FGA7" t="s">
        <v>4749</v>
      </c>
      <c r="FGB7" t="s">
        <v>4750</v>
      </c>
      <c r="FGC7" t="s">
        <v>4751</v>
      </c>
      <c r="FGD7" t="s">
        <v>4752</v>
      </c>
      <c r="FGE7" t="s">
        <v>4753</v>
      </c>
      <c r="FGF7" t="s">
        <v>4754</v>
      </c>
      <c r="FGG7" t="s">
        <v>4755</v>
      </c>
      <c r="FGH7" t="s">
        <v>4756</v>
      </c>
      <c r="FGI7" t="s">
        <v>4757</v>
      </c>
      <c r="FGJ7" t="s">
        <v>4758</v>
      </c>
      <c r="FGK7" t="s">
        <v>4759</v>
      </c>
      <c r="FGL7" t="s">
        <v>4760</v>
      </c>
      <c r="FGM7" t="s">
        <v>4761</v>
      </c>
      <c r="FGN7" t="s">
        <v>4762</v>
      </c>
      <c r="FGO7" t="s">
        <v>4763</v>
      </c>
      <c r="FGP7" t="s">
        <v>4764</v>
      </c>
      <c r="FGQ7" t="s">
        <v>4765</v>
      </c>
      <c r="FGR7" t="s">
        <v>4766</v>
      </c>
      <c r="FGS7" t="s">
        <v>4767</v>
      </c>
      <c r="FGT7" t="s">
        <v>4768</v>
      </c>
      <c r="FGU7" t="s">
        <v>4769</v>
      </c>
      <c r="FGV7" t="s">
        <v>4770</v>
      </c>
      <c r="FGW7" t="s">
        <v>4771</v>
      </c>
      <c r="FGX7" t="s">
        <v>4772</v>
      </c>
      <c r="FGY7" t="s">
        <v>4773</v>
      </c>
      <c r="FGZ7" t="s">
        <v>4774</v>
      </c>
      <c r="FHA7" t="s">
        <v>4775</v>
      </c>
      <c r="FHB7" t="s">
        <v>4776</v>
      </c>
      <c r="FHC7" t="s">
        <v>4777</v>
      </c>
      <c r="FHD7" t="s">
        <v>4778</v>
      </c>
      <c r="FHE7" t="s">
        <v>4779</v>
      </c>
      <c r="FHF7" t="s">
        <v>4780</v>
      </c>
      <c r="FHG7" t="s">
        <v>4781</v>
      </c>
      <c r="FHH7" t="s">
        <v>4782</v>
      </c>
      <c r="FHI7" t="s">
        <v>4783</v>
      </c>
      <c r="FHJ7" t="s">
        <v>4784</v>
      </c>
      <c r="FHK7" t="s">
        <v>4785</v>
      </c>
      <c r="FHL7" t="s">
        <v>4786</v>
      </c>
      <c r="FHM7" t="s">
        <v>4787</v>
      </c>
      <c r="FHN7" t="s">
        <v>4788</v>
      </c>
      <c r="FHO7" t="s">
        <v>4789</v>
      </c>
      <c r="FHP7" t="s">
        <v>4790</v>
      </c>
      <c r="FHQ7" t="s">
        <v>4791</v>
      </c>
      <c r="FHR7" t="s">
        <v>4792</v>
      </c>
      <c r="FHS7" t="s">
        <v>4793</v>
      </c>
      <c r="FHT7" t="s">
        <v>4794</v>
      </c>
      <c r="FHU7" t="s">
        <v>4795</v>
      </c>
      <c r="FHV7" t="s">
        <v>4796</v>
      </c>
      <c r="FHW7" t="s">
        <v>4797</v>
      </c>
      <c r="FHX7" t="s">
        <v>4798</v>
      </c>
      <c r="FHY7" t="s">
        <v>4799</v>
      </c>
      <c r="FHZ7" t="s">
        <v>4800</v>
      </c>
      <c r="FIA7" t="s">
        <v>4801</v>
      </c>
      <c r="FIB7" t="s">
        <v>4802</v>
      </c>
      <c r="FIC7" t="s">
        <v>4803</v>
      </c>
      <c r="FID7" t="s">
        <v>4804</v>
      </c>
      <c r="FIE7" t="s">
        <v>4805</v>
      </c>
      <c r="FIF7" t="s">
        <v>4806</v>
      </c>
      <c r="FIG7" t="s">
        <v>4807</v>
      </c>
      <c r="FIH7" t="s">
        <v>4808</v>
      </c>
      <c r="FII7" t="s">
        <v>4809</v>
      </c>
      <c r="FIJ7" t="s">
        <v>4810</v>
      </c>
      <c r="FIK7" t="s">
        <v>4811</v>
      </c>
      <c r="FIL7" t="s">
        <v>4812</v>
      </c>
      <c r="FIM7" t="s">
        <v>4813</v>
      </c>
      <c r="FIN7" t="s">
        <v>4814</v>
      </c>
      <c r="FIO7" t="s">
        <v>4815</v>
      </c>
      <c r="FIP7" t="s">
        <v>4816</v>
      </c>
      <c r="FIQ7" t="s">
        <v>4817</v>
      </c>
      <c r="FIR7" t="s">
        <v>4818</v>
      </c>
      <c r="FIS7" t="s">
        <v>4819</v>
      </c>
      <c r="FIT7" t="s">
        <v>4820</v>
      </c>
      <c r="FIU7" t="s">
        <v>4821</v>
      </c>
      <c r="FIV7" t="s">
        <v>4822</v>
      </c>
      <c r="FIW7" t="s">
        <v>4823</v>
      </c>
      <c r="FIX7" t="s">
        <v>4824</v>
      </c>
      <c r="FIY7" t="s">
        <v>4825</v>
      </c>
      <c r="FIZ7" t="s">
        <v>4826</v>
      </c>
      <c r="FJA7" t="s">
        <v>4827</v>
      </c>
      <c r="FJB7" t="s">
        <v>4828</v>
      </c>
      <c r="FJC7" t="s">
        <v>4829</v>
      </c>
      <c r="FJD7" t="s">
        <v>4830</v>
      </c>
      <c r="FJE7" t="s">
        <v>4831</v>
      </c>
      <c r="FJF7" t="s">
        <v>4832</v>
      </c>
      <c r="FJG7" t="s">
        <v>4833</v>
      </c>
      <c r="FJH7" t="s">
        <v>4834</v>
      </c>
      <c r="FJI7" t="s">
        <v>4835</v>
      </c>
      <c r="FJJ7" t="s">
        <v>4836</v>
      </c>
      <c r="FJK7" t="s">
        <v>4837</v>
      </c>
      <c r="FJL7" t="s">
        <v>4838</v>
      </c>
      <c r="FJM7" t="s">
        <v>4839</v>
      </c>
      <c r="FJN7" t="s">
        <v>4840</v>
      </c>
      <c r="FJO7" t="s">
        <v>4841</v>
      </c>
      <c r="FJP7" t="s">
        <v>4842</v>
      </c>
      <c r="FJQ7" t="s">
        <v>4843</v>
      </c>
      <c r="FJR7" t="s">
        <v>4844</v>
      </c>
      <c r="FJS7" t="s">
        <v>4845</v>
      </c>
      <c r="FJT7" t="s">
        <v>4846</v>
      </c>
      <c r="FJU7" t="s">
        <v>4847</v>
      </c>
      <c r="FJV7" t="s">
        <v>4848</v>
      </c>
      <c r="FJW7" t="s">
        <v>4849</v>
      </c>
      <c r="FJX7" t="s">
        <v>4850</v>
      </c>
      <c r="FJY7" t="s">
        <v>4851</v>
      </c>
      <c r="FJZ7" t="s">
        <v>4852</v>
      </c>
      <c r="FKA7" t="s">
        <v>4853</v>
      </c>
      <c r="FKB7" t="s">
        <v>4854</v>
      </c>
      <c r="FKC7" t="s">
        <v>4855</v>
      </c>
      <c r="FKD7" t="s">
        <v>4856</v>
      </c>
      <c r="FKE7" t="s">
        <v>4857</v>
      </c>
      <c r="FKF7" t="s">
        <v>4858</v>
      </c>
      <c r="FKG7" t="s">
        <v>4859</v>
      </c>
      <c r="FKH7" t="s">
        <v>4860</v>
      </c>
      <c r="FKI7" t="s">
        <v>4861</v>
      </c>
      <c r="FKJ7" t="s">
        <v>4862</v>
      </c>
      <c r="FKK7" t="s">
        <v>4863</v>
      </c>
      <c r="FKL7" t="s">
        <v>4864</v>
      </c>
      <c r="FKM7" t="s">
        <v>4865</v>
      </c>
      <c r="FKN7" t="s">
        <v>4866</v>
      </c>
      <c r="FKO7" t="s">
        <v>4867</v>
      </c>
      <c r="FKP7" t="s">
        <v>4868</v>
      </c>
      <c r="FKQ7" t="s">
        <v>4869</v>
      </c>
      <c r="FKR7" t="s">
        <v>4870</v>
      </c>
      <c r="FKS7" t="s">
        <v>4871</v>
      </c>
      <c r="FKT7" t="s">
        <v>4872</v>
      </c>
      <c r="FKU7" t="s">
        <v>4873</v>
      </c>
      <c r="FKV7" t="s">
        <v>4874</v>
      </c>
      <c r="FKW7" t="s">
        <v>4875</v>
      </c>
      <c r="FKX7" t="s">
        <v>4876</v>
      </c>
      <c r="FKY7" t="s">
        <v>4877</v>
      </c>
      <c r="FKZ7" t="s">
        <v>4878</v>
      </c>
      <c r="FLA7" t="s">
        <v>4879</v>
      </c>
      <c r="FLB7" t="s">
        <v>4880</v>
      </c>
      <c r="FLC7" t="s">
        <v>4881</v>
      </c>
      <c r="FLD7" t="s">
        <v>4882</v>
      </c>
      <c r="FLE7" t="s">
        <v>4883</v>
      </c>
      <c r="FLF7" t="s">
        <v>4884</v>
      </c>
      <c r="FLG7" t="s">
        <v>4885</v>
      </c>
      <c r="FLH7" t="s">
        <v>4886</v>
      </c>
      <c r="FLI7" t="s">
        <v>4887</v>
      </c>
      <c r="FLJ7" t="s">
        <v>4888</v>
      </c>
      <c r="FLK7" t="s">
        <v>4889</v>
      </c>
      <c r="FLL7" t="s">
        <v>4890</v>
      </c>
      <c r="FLM7" t="s">
        <v>4891</v>
      </c>
      <c r="FLN7" t="s">
        <v>4892</v>
      </c>
      <c r="FLO7" t="s">
        <v>4893</v>
      </c>
      <c r="FLP7" t="s">
        <v>4894</v>
      </c>
      <c r="FLQ7" t="s">
        <v>4895</v>
      </c>
      <c r="FLR7" t="s">
        <v>4896</v>
      </c>
      <c r="FLS7" t="s">
        <v>4897</v>
      </c>
      <c r="FLT7" t="s">
        <v>4898</v>
      </c>
      <c r="FLU7" t="s">
        <v>4899</v>
      </c>
      <c r="FLV7" t="s">
        <v>4900</v>
      </c>
      <c r="FLW7" t="s">
        <v>4901</v>
      </c>
      <c r="FLX7" t="s">
        <v>4902</v>
      </c>
      <c r="FLY7" t="s">
        <v>4903</v>
      </c>
      <c r="FLZ7" t="s">
        <v>4904</v>
      </c>
      <c r="FMA7" t="s">
        <v>4905</v>
      </c>
      <c r="FMB7" t="s">
        <v>4906</v>
      </c>
      <c r="FMC7" t="s">
        <v>4907</v>
      </c>
      <c r="FMD7" t="s">
        <v>4908</v>
      </c>
      <c r="FME7" t="s">
        <v>4909</v>
      </c>
      <c r="FMF7" t="s">
        <v>4910</v>
      </c>
      <c r="FMG7" t="s">
        <v>4911</v>
      </c>
      <c r="FMH7" t="s">
        <v>4912</v>
      </c>
      <c r="FMI7" t="s">
        <v>4913</v>
      </c>
      <c r="FMJ7" t="s">
        <v>4914</v>
      </c>
      <c r="FMK7" t="s">
        <v>4915</v>
      </c>
      <c r="FML7" t="s">
        <v>4916</v>
      </c>
      <c r="FMM7" t="s">
        <v>4917</v>
      </c>
      <c r="FMN7" t="s">
        <v>4918</v>
      </c>
      <c r="FMO7" t="s">
        <v>4919</v>
      </c>
      <c r="FMP7" t="s">
        <v>4920</v>
      </c>
      <c r="FMQ7" t="s">
        <v>4921</v>
      </c>
      <c r="FMR7" t="s">
        <v>4922</v>
      </c>
      <c r="FMS7" t="s">
        <v>4923</v>
      </c>
      <c r="FMT7" t="s">
        <v>4924</v>
      </c>
      <c r="FMU7" t="s">
        <v>4925</v>
      </c>
      <c r="FMV7" t="s">
        <v>4926</v>
      </c>
      <c r="FMW7" t="s">
        <v>4927</v>
      </c>
      <c r="FMX7" t="s">
        <v>4928</v>
      </c>
      <c r="FMY7" t="s">
        <v>4929</v>
      </c>
      <c r="FMZ7" t="s">
        <v>4930</v>
      </c>
      <c r="FNA7" t="s">
        <v>4931</v>
      </c>
      <c r="FNB7" t="s">
        <v>4932</v>
      </c>
      <c r="FNC7" t="s">
        <v>4933</v>
      </c>
      <c r="FND7" t="s">
        <v>4934</v>
      </c>
      <c r="FNE7" t="s">
        <v>4935</v>
      </c>
      <c r="FNF7" t="s">
        <v>4936</v>
      </c>
      <c r="FNG7" t="s">
        <v>4937</v>
      </c>
      <c r="FNH7" t="s">
        <v>4938</v>
      </c>
      <c r="FNI7" t="s">
        <v>4939</v>
      </c>
      <c r="FNJ7" t="s">
        <v>4940</v>
      </c>
      <c r="FNK7" t="s">
        <v>4941</v>
      </c>
      <c r="FNL7" t="s">
        <v>4942</v>
      </c>
      <c r="FNM7" t="s">
        <v>4943</v>
      </c>
      <c r="FNN7" t="s">
        <v>4944</v>
      </c>
      <c r="FNO7" t="s">
        <v>4945</v>
      </c>
      <c r="FNP7" t="s">
        <v>4946</v>
      </c>
      <c r="FNQ7" t="s">
        <v>4947</v>
      </c>
      <c r="FNR7" t="s">
        <v>4948</v>
      </c>
      <c r="FNS7" t="s">
        <v>4949</v>
      </c>
      <c r="FNT7" t="s">
        <v>4950</v>
      </c>
      <c r="FNU7" t="s">
        <v>4951</v>
      </c>
      <c r="FNV7" t="s">
        <v>4952</v>
      </c>
      <c r="FNW7" t="s">
        <v>4953</v>
      </c>
      <c r="FNX7" t="s">
        <v>4954</v>
      </c>
      <c r="FNY7" t="s">
        <v>4955</v>
      </c>
      <c r="FNZ7" t="s">
        <v>4956</v>
      </c>
      <c r="FOA7" t="s">
        <v>4957</v>
      </c>
      <c r="FOB7" t="s">
        <v>4958</v>
      </c>
      <c r="FOC7" t="s">
        <v>4959</v>
      </c>
      <c r="FOD7" t="s">
        <v>4960</v>
      </c>
      <c r="FOE7" t="s">
        <v>4961</v>
      </c>
      <c r="FOF7" t="s">
        <v>4962</v>
      </c>
      <c r="FOG7" t="s">
        <v>4963</v>
      </c>
      <c r="FOH7" t="s">
        <v>4964</v>
      </c>
      <c r="FOI7" t="s">
        <v>4965</v>
      </c>
      <c r="FOJ7" t="s">
        <v>4966</v>
      </c>
      <c r="FOK7" t="s">
        <v>4967</v>
      </c>
      <c r="FOL7" t="s">
        <v>4968</v>
      </c>
      <c r="FOM7" t="s">
        <v>4969</v>
      </c>
      <c r="FON7" t="s">
        <v>4970</v>
      </c>
      <c r="FOO7" t="s">
        <v>4971</v>
      </c>
      <c r="FOP7" t="s">
        <v>4972</v>
      </c>
      <c r="FOQ7" t="s">
        <v>4973</v>
      </c>
      <c r="FOR7" t="s">
        <v>4974</v>
      </c>
      <c r="FOS7" t="s">
        <v>4975</v>
      </c>
      <c r="FOT7" t="s">
        <v>4976</v>
      </c>
      <c r="FOU7" t="s">
        <v>4977</v>
      </c>
      <c r="FOV7" t="s">
        <v>4978</v>
      </c>
      <c r="FOW7" t="s">
        <v>4979</v>
      </c>
      <c r="FOX7" t="s">
        <v>4980</v>
      </c>
      <c r="FOY7" t="s">
        <v>4981</v>
      </c>
      <c r="FOZ7" t="s">
        <v>4982</v>
      </c>
      <c r="FPA7" t="s">
        <v>4983</v>
      </c>
      <c r="FPB7" t="s">
        <v>4984</v>
      </c>
      <c r="FPC7" t="s">
        <v>4985</v>
      </c>
      <c r="FPD7" t="s">
        <v>4986</v>
      </c>
      <c r="FPE7" t="s">
        <v>4987</v>
      </c>
      <c r="FPF7" t="s">
        <v>4988</v>
      </c>
      <c r="FPG7" t="s">
        <v>4989</v>
      </c>
      <c r="FPH7" t="s">
        <v>4990</v>
      </c>
      <c r="FPI7" t="s">
        <v>4991</v>
      </c>
      <c r="FPJ7" t="s">
        <v>4992</v>
      </c>
      <c r="FPK7" t="s">
        <v>4993</v>
      </c>
      <c r="FPL7" t="s">
        <v>4994</v>
      </c>
      <c r="FPM7" t="s">
        <v>4995</v>
      </c>
      <c r="FPN7" t="s">
        <v>4996</v>
      </c>
      <c r="FPO7" t="s">
        <v>4997</v>
      </c>
      <c r="FPP7" t="s">
        <v>4998</v>
      </c>
      <c r="FPQ7" t="s">
        <v>4999</v>
      </c>
      <c r="FPR7" t="s">
        <v>5000</v>
      </c>
      <c r="FPS7" t="s">
        <v>5001</v>
      </c>
      <c r="FPT7" t="s">
        <v>5002</v>
      </c>
      <c r="FPU7" t="s">
        <v>5003</v>
      </c>
      <c r="FPV7" t="s">
        <v>5004</v>
      </c>
      <c r="FPW7" t="s">
        <v>5005</v>
      </c>
      <c r="FPX7" t="s">
        <v>5006</v>
      </c>
      <c r="FPY7" t="s">
        <v>5007</v>
      </c>
      <c r="FPZ7" t="s">
        <v>5008</v>
      </c>
      <c r="FQA7" t="s">
        <v>5009</v>
      </c>
      <c r="FQB7" t="s">
        <v>5010</v>
      </c>
      <c r="FQC7" t="s">
        <v>5011</v>
      </c>
      <c r="FQD7" t="s">
        <v>5012</v>
      </c>
      <c r="FQE7" t="s">
        <v>5013</v>
      </c>
      <c r="FQF7" t="s">
        <v>5014</v>
      </c>
      <c r="FQG7" t="s">
        <v>5015</v>
      </c>
      <c r="FQH7" t="s">
        <v>5016</v>
      </c>
      <c r="FQI7" t="s">
        <v>5017</v>
      </c>
      <c r="FQJ7" t="s">
        <v>5018</v>
      </c>
      <c r="FQK7" t="s">
        <v>5019</v>
      </c>
      <c r="FQL7" t="s">
        <v>5020</v>
      </c>
      <c r="FQM7" t="s">
        <v>5021</v>
      </c>
      <c r="FQN7" t="s">
        <v>5022</v>
      </c>
      <c r="FQO7" t="s">
        <v>5023</v>
      </c>
      <c r="FQP7" t="s">
        <v>5024</v>
      </c>
      <c r="FQQ7" t="s">
        <v>5025</v>
      </c>
      <c r="FQR7" t="s">
        <v>5026</v>
      </c>
      <c r="FQS7" t="s">
        <v>5027</v>
      </c>
      <c r="FQT7" t="s">
        <v>5028</v>
      </c>
      <c r="FQU7" t="s">
        <v>5029</v>
      </c>
      <c r="FQV7" t="s">
        <v>5030</v>
      </c>
      <c r="FQW7" t="s">
        <v>5031</v>
      </c>
      <c r="FQX7" t="s">
        <v>5032</v>
      </c>
      <c r="FQY7" t="s">
        <v>5033</v>
      </c>
      <c r="FQZ7" t="s">
        <v>5034</v>
      </c>
      <c r="FRA7" t="s">
        <v>5035</v>
      </c>
      <c r="FRB7" t="s">
        <v>5036</v>
      </c>
      <c r="FRC7" t="s">
        <v>5037</v>
      </c>
      <c r="FRD7" t="s">
        <v>5038</v>
      </c>
      <c r="FRE7" t="s">
        <v>5039</v>
      </c>
      <c r="FRF7" t="s">
        <v>5040</v>
      </c>
      <c r="FRG7" t="s">
        <v>5041</v>
      </c>
      <c r="FRH7" t="s">
        <v>5042</v>
      </c>
      <c r="FRI7" t="s">
        <v>5043</v>
      </c>
      <c r="FRJ7" t="s">
        <v>5044</v>
      </c>
      <c r="FRK7" t="s">
        <v>5045</v>
      </c>
      <c r="FRL7" t="s">
        <v>5046</v>
      </c>
      <c r="FRM7" t="s">
        <v>5047</v>
      </c>
      <c r="FRN7" t="s">
        <v>5048</v>
      </c>
      <c r="FRO7" t="s">
        <v>5049</v>
      </c>
      <c r="FRP7" t="s">
        <v>5050</v>
      </c>
      <c r="FRQ7" t="s">
        <v>5051</v>
      </c>
      <c r="FRR7" t="s">
        <v>5052</v>
      </c>
      <c r="FRS7" t="s">
        <v>5053</v>
      </c>
      <c r="FRT7" t="s">
        <v>5054</v>
      </c>
      <c r="FRU7" t="s">
        <v>5055</v>
      </c>
      <c r="FRV7" t="s">
        <v>5056</v>
      </c>
      <c r="FRW7" t="s">
        <v>5057</v>
      </c>
      <c r="FRX7" t="s">
        <v>5058</v>
      </c>
      <c r="FRY7" t="s">
        <v>5059</v>
      </c>
      <c r="FRZ7" t="s">
        <v>5060</v>
      </c>
      <c r="FSA7" t="s">
        <v>5061</v>
      </c>
      <c r="FSB7" t="s">
        <v>5062</v>
      </c>
      <c r="FSC7" t="s">
        <v>5063</v>
      </c>
      <c r="FSD7" t="s">
        <v>5064</v>
      </c>
      <c r="FSE7" t="s">
        <v>5065</v>
      </c>
      <c r="FSF7" t="s">
        <v>5066</v>
      </c>
      <c r="FSG7" t="s">
        <v>5067</v>
      </c>
      <c r="FSH7" t="s">
        <v>5068</v>
      </c>
      <c r="FSI7" t="s">
        <v>5069</v>
      </c>
      <c r="FSJ7" t="s">
        <v>5070</v>
      </c>
      <c r="FSK7" t="s">
        <v>5071</v>
      </c>
      <c r="FSL7" t="s">
        <v>5072</v>
      </c>
      <c r="FSM7" t="s">
        <v>5073</v>
      </c>
      <c r="FSN7" t="s">
        <v>5074</v>
      </c>
      <c r="FSO7" t="s">
        <v>5075</v>
      </c>
      <c r="FSP7" t="s">
        <v>5076</v>
      </c>
      <c r="FSQ7" t="s">
        <v>5077</v>
      </c>
      <c r="FSR7" t="s">
        <v>5078</v>
      </c>
      <c r="FSS7" t="s">
        <v>5079</v>
      </c>
      <c r="FST7" t="s">
        <v>5080</v>
      </c>
      <c r="FSU7" t="s">
        <v>5081</v>
      </c>
      <c r="FSV7" t="s">
        <v>5082</v>
      </c>
      <c r="FSW7" t="s">
        <v>5083</v>
      </c>
      <c r="FSX7" t="s">
        <v>5084</v>
      </c>
      <c r="FSY7" t="s">
        <v>5085</v>
      </c>
      <c r="FSZ7" t="s">
        <v>5086</v>
      </c>
      <c r="FTA7" t="s">
        <v>5087</v>
      </c>
      <c r="FTB7" t="s">
        <v>5088</v>
      </c>
      <c r="FTC7" t="s">
        <v>5089</v>
      </c>
      <c r="FTD7" t="s">
        <v>5090</v>
      </c>
      <c r="FTE7" t="s">
        <v>5091</v>
      </c>
      <c r="FTF7" t="s">
        <v>5092</v>
      </c>
      <c r="FTG7" t="s">
        <v>5093</v>
      </c>
      <c r="FTH7" t="s">
        <v>5094</v>
      </c>
      <c r="FTI7" t="s">
        <v>5095</v>
      </c>
      <c r="FTJ7" t="s">
        <v>5096</v>
      </c>
      <c r="FTK7" t="s">
        <v>5097</v>
      </c>
      <c r="FTL7" t="s">
        <v>5098</v>
      </c>
      <c r="FTM7" t="s">
        <v>5099</v>
      </c>
      <c r="FTN7" t="s">
        <v>5100</v>
      </c>
      <c r="FTO7" t="s">
        <v>5101</v>
      </c>
      <c r="FTP7" t="s">
        <v>5102</v>
      </c>
      <c r="FTQ7" t="s">
        <v>5103</v>
      </c>
      <c r="FTR7" t="s">
        <v>5104</v>
      </c>
      <c r="FTS7" t="s">
        <v>5105</v>
      </c>
      <c r="FTT7" t="s">
        <v>5106</v>
      </c>
      <c r="FTU7" t="s">
        <v>5107</v>
      </c>
      <c r="FTV7" t="s">
        <v>5108</v>
      </c>
      <c r="FTW7" t="s">
        <v>5109</v>
      </c>
      <c r="FTX7" t="s">
        <v>5110</v>
      </c>
      <c r="FTY7" t="s">
        <v>5111</v>
      </c>
      <c r="FTZ7" t="s">
        <v>5112</v>
      </c>
      <c r="FUA7" t="s">
        <v>5113</v>
      </c>
      <c r="FUB7" t="s">
        <v>5114</v>
      </c>
      <c r="FUC7" t="s">
        <v>5115</v>
      </c>
      <c r="FUD7" t="s">
        <v>5116</v>
      </c>
      <c r="FUE7" t="s">
        <v>5117</v>
      </c>
      <c r="FUF7" t="s">
        <v>5118</v>
      </c>
      <c r="FUG7" t="s">
        <v>5119</v>
      </c>
      <c r="FUH7" t="s">
        <v>5120</v>
      </c>
      <c r="FUI7" t="s">
        <v>5121</v>
      </c>
      <c r="FUJ7" t="s">
        <v>5122</v>
      </c>
      <c r="FUK7" t="s">
        <v>5123</v>
      </c>
      <c r="FUL7" t="s">
        <v>5124</v>
      </c>
      <c r="FUM7" t="s">
        <v>5125</v>
      </c>
      <c r="FUN7" t="s">
        <v>5126</v>
      </c>
      <c r="FUO7" t="s">
        <v>5127</v>
      </c>
      <c r="FUP7" t="s">
        <v>5128</v>
      </c>
      <c r="FUQ7" t="s">
        <v>5129</v>
      </c>
      <c r="FUR7" t="s">
        <v>5130</v>
      </c>
      <c r="FUS7" t="s">
        <v>5131</v>
      </c>
      <c r="FUT7" t="s">
        <v>5132</v>
      </c>
      <c r="FUU7" t="s">
        <v>5133</v>
      </c>
      <c r="FUV7" t="s">
        <v>5134</v>
      </c>
      <c r="FUW7" t="s">
        <v>5135</v>
      </c>
      <c r="FUX7" t="s">
        <v>5136</v>
      </c>
      <c r="FUY7" t="s">
        <v>5137</v>
      </c>
      <c r="FUZ7" t="s">
        <v>5138</v>
      </c>
      <c r="FVA7" t="s">
        <v>5139</v>
      </c>
      <c r="FVB7" t="s">
        <v>5140</v>
      </c>
      <c r="FVC7" t="s">
        <v>5141</v>
      </c>
      <c r="FVD7" t="s">
        <v>5142</v>
      </c>
      <c r="FVE7" t="s">
        <v>5143</v>
      </c>
      <c r="FVF7" t="s">
        <v>5144</v>
      </c>
      <c r="FVG7" t="s">
        <v>5145</v>
      </c>
      <c r="FVH7" t="s">
        <v>5146</v>
      </c>
      <c r="FVI7" t="s">
        <v>5147</v>
      </c>
      <c r="FVJ7" t="s">
        <v>5148</v>
      </c>
      <c r="FVK7" t="s">
        <v>5149</v>
      </c>
      <c r="FVL7" t="s">
        <v>5150</v>
      </c>
      <c r="FVM7" t="s">
        <v>5151</v>
      </c>
      <c r="FVN7" t="s">
        <v>5152</v>
      </c>
      <c r="FVO7" t="s">
        <v>5153</v>
      </c>
      <c r="FVP7" t="s">
        <v>5154</v>
      </c>
      <c r="FVQ7" t="s">
        <v>5155</v>
      </c>
      <c r="FVR7" t="s">
        <v>5156</v>
      </c>
      <c r="FVS7" t="s">
        <v>5157</v>
      </c>
      <c r="FVT7" t="s">
        <v>5158</v>
      </c>
      <c r="FVU7" t="s">
        <v>5159</v>
      </c>
      <c r="FVV7" t="s">
        <v>5160</v>
      </c>
      <c r="FVW7" t="s">
        <v>5161</v>
      </c>
      <c r="FVX7" t="s">
        <v>5162</v>
      </c>
      <c r="FVY7" t="s">
        <v>5163</v>
      </c>
      <c r="FVZ7" t="s">
        <v>5164</v>
      </c>
      <c r="FWA7" t="s">
        <v>5165</v>
      </c>
      <c r="FWB7" t="s">
        <v>5166</v>
      </c>
      <c r="FWC7" t="s">
        <v>5167</v>
      </c>
      <c r="FWD7" t="s">
        <v>5168</v>
      </c>
      <c r="FWE7" t="s">
        <v>5169</v>
      </c>
      <c r="FWF7" t="s">
        <v>5170</v>
      </c>
      <c r="FWG7" t="s">
        <v>5171</v>
      </c>
      <c r="FWH7" t="s">
        <v>5172</v>
      </c>
      <c r="FWI7" t="s">
        <v>5173</v>
      </c>
      <c r="FWJ7" t="s">
        <v>5174</v>
      </c>
      <c r="FWK7" t="s">
        <v>5175</v>
      </c>
      <c r="FWL7" t="s">
        <v>5176</v>
      </c>
      <c r="FWM7" t="s">
        <v>5177</v>
      </c>
      <c r="FWN7" t="s">
        <v>5178</v>
      </c>
      <c r="FWO7" t="s">
        <v>5179</v>
      </c>
      <c r="FWP7" t="s">
        <v>5180</v>
      </c>
      <c r="FWQ7" t="s">
        <v>5181</v>
      </c>
      <c r="FWR7" t="s">
        <v>5182</v>
      </c>
      <c r="FWS7" t="s">
        <v>5183</v>
      </c>
      <c r="FWT7" t="s">
        <v>5184</v>
      </c>
      <c r="FWU7" t="s">
        <v>5185</v>
      </c>
      <c r="FWV7" t="s">
        <v>5186</v>
      </c>
      <c r="FWW7" t="s">
        <v>5187</v>
      </c>
      <c r="FWX7" t="s">
        <v>5188</v>
      </c>
      <c r="FWY7" t="s">
        <v>5189</v>
      </c>
      <c r="FWZ7" t="s">
        <v>5190</v>
      </c>
      <c r="FXA7" t="s">
        <v>5191</v>
      </c>
      <c r="FXB7" t="s">
        <v>5192</v>
      </c>
      <c r="FXC7" t="s">
        <v>5193</v>
      </c>
      <c r="FXD7" t="s">
        <v>5194</v>
      </c>
      <c r="FXE7" t="s">
        <v>5195</v>
      </c>
      <c r="FXF7" t="s">
        <v>5196</v>
      </c>
      <c r="FXG7" t="s">
        <v>5197</v>
      </c>
      <c r="FXH7" t="s">
        <v>5198</v>
      </c>
      <c r="FXI7" t="s">
        <v>5199</v>
      </c>
      <c r="FXJ7" t="s">
        <v>5200</v>
      </c>
      <c r="FXK7" t="s">
        <v>5201</v>
      </c>
      <c r="FXL7" t="s">
        <v>5202</v>
      </c>
      <c r="FXM7" t="s">
        <v>5203</v>
      </c>
      <c r="FXN7" t="s">
        <v>5204</v>
      </c>
      <c r="FXO7" t="s">
        <v>5205</v>
      </c>
      <c r="FXP7" t="s">
        <v>5206</v>
      </c>
      <c r="FXQ7" t="s">
        <v>5207</v>
      </c>
      <c r="FXR7" t="s">
        <v>5208</v>
      </c>
      <c r="FXS7" t="s">
        <v>5209</v>
      </c>
      <c r="FXT7" t="s">
        <v>5210</v>
      </c>
      <c r="FXU7" t="s">
        <v>5211</v>
      </c>
      <c r="FXV7" t="s">
        <v>5212</v>
      </c>
      <c r="FXW7" t="s">
        <v>5213</v>
      </c>
      <c r="FXX7" t="s">
        <v>5214</v>
      </c>
      <c r="FXY7" t="s">
        <v>5215</v>
      </c>
      <c r="FXZ7" t="s">
        <v>5216</v>
      </c>
      <c r="FYA7" t="s">
        <v>5217</v>
      </c>
      <c r="FYB7" t="s">
        <v>5218</v>
      </c>
      <c r="FYC7" t="s">
        <v>5219</v>
      </c>
      <c r="FYD7" t="s">
        <v>5220</v>
      </c>
      <c r="FYE7" t="s">
        <v>5221</v>
      </c>
      <c r="FYF7" t="s">
        <v>5222</v>
      </c>
      <c r="FYG7" t="s">
        <v>5223</v>
      </c>
      <c r="FYH7" t="s">
        <v>5224</v>
      </c>
      <c r="FYI7" t="s">
        <v>5225</v>
      </c>
      <c r="FYJ7" t="s">
        <v>5226</v>
      </c>
      <c r="FYK7" t="s">
        <v>5227</v>
      </c>
      <c r="FYL7" t="s">
        <v>5228</v>
      </c>
      <c r="FYM7" t="s">
        <v>5229</v>
      </c>
      <c r="FYN7" t="s">
        <v>5230</v>
      </c>
      <c r="FYO7" t="s">
        <v>5231</v>
      </c>
      <c r="FYP7" t="s">
        <v>5232</v>
      </c>
      <c r="FYQ7" t="s">
        <v>5233</v>
      </c>
      <c r="FYR7" t="s">
        <v>5234</v>
      </c>
      <c r="FYS7" t="s">
        <v>5235</v>
      </c>
      <c r="FYT7" t="s">
        <v>5236</v>
      </c>
      <c r="FYU7" t="s">
        <v>5237</v>
      </c>
      <c r="FYV7" t="s">
        <v>5238</v>
      </c>
      <c r="FYW7" t="s">
        <v>5239</v>
      </c>
      <c r="FYX7" t="s">
        <v>5240</v>
      </c>
      <c r="FYY7" t="s">
        <v>5241</v>
      </c>
      <c r="FYZ7" t="s">
        <v>5242</v>
      </c>
      <c r="FZA7" t="s">
        <v>5243</v>
      </c>
      <c r="FZB7" t="s">
        <v>5244</v>
      </c>
      <c r="FZC7" t="s">
        <v>5245</v>
      </c>
      <c r="FZD7" t="s">
        <v>5246</v>
      </c>
      <c r="FZE7" t="s">
        <v>5247</v>
      </c>
      <c r="FZF7" t="s">
        <v>5248</v>
      </c>
      <c r="FZG7" t="s">
        <v>5249</v>
      </c>
      <c r="FZH7" t="s">
        <v>5250</v>
      </c>
      <c r="FZI7" t="s">
        <v>5251</v>
      </c>
      <c r="FZJ7" t="s">
        <v>5252</v>
      </c>
      <c r="FZK7" t="s">
        <v>5253</v>
      </c>
      <c r="FZL7" t="s">
        <v>5254</v>
      </c>
      <c r="FZM7" t="s">
        <v>5255</v>
      </c>
      <c r="FZN7" t="s">
        <v>5256</v>
      </c>
      <c r="FZO7" t="s">
        <v>5257</v>
      </c>
      <c r="FZP7" t="s">
        <v>5258</v>
      </c>
      <c r="FZQ7" t="s">
        <v>5259</v>
      </c>
      <c r="FZR7" t="s">
        <v>5260</v>
      </c>
      <c r="FZS7" t="s">
        <v>5261</v>
      </c>
      <c r="FZT7" t="s">
        <v>5262</v>
      </c>
      <c r="FZU7" t="s">
        <v>5263</v>
      </c>
      <c r="FZV7" t="s">
        <v>5264</v>
      </c>
      <c r="FZW7" t="s">
        <v>5265</v>
      </c>
      <c r="FZX7" t="s">
        <v>5266</v>
      </c>
      <c r="FZY7" t="s">
        <v>5267</v>
      </c>
      <c r="FZZ7" t="s">
        <v>5268</v>
      </c>
      <c r="GAA7" t="s">
        <v>5269</v>
      </c>
      <c r="GAB7" t="s">
        <v>5270</v>
      </c>
      <c r="GAC7" t="s">
        <v>5271</v>
      </c>
      <c r="GAD7" t="s">
        <v>5272</v>
      </c>
      <c r="GAE7" t="s">
        <v>5273</v>
      </c>
      <c r="GAF7" t="s">
        <v>5274</v>
      </c>
      <c r="GAG7" t="s">
        <v>5275</v>
      </c>
      <c r="GAH7" t="s">
        <v>5276</v>
      </c>
      <c r="GAI7" t="s">
        <v>5277</v>
      </c>
      <c r="GAJ7" t="s">
        <v>5278</v>
      </c>
      <c r="GAK7" t="s">
        <v>5279</v>
      </c>
      <c r="GAL7" t="s">
        <v>5280</v>
      </c>
      <c r="GAM7" t="s">
        <v>5281</v>
      </c>
      <c r="GAN7" t="s">
        <v>5282</v>
      </c>
      <c r="GAO7" t="s">
        <v>5283</v>
      </c>
      <c r="GAP7" t="s">
        <v>5284</v>
      </c>
      <c r="GAQ7" t="s">
        <v>5285</v>
      </c>
      <c r="GAR7" t="s">
        <v>5286</v>
      </c>
      <c r="GAS7" t="s">
        <v>5287</v>
      </c>
      <c r="GAT7" t="s">
        <v>5288</v>
      </c>
      <c r="GAU7" t="s">
        <v>5289</v>
      </c>
      <c r="GAV7" t="s">
        <v>5290</v>
      </c>
      <c r="GAW7" t="s">
        <v>5291</v>
      </c>
      <c r="GAX7" t="s">
        <v>5292</v>
      </c>
      <c r="GAY7" t="s">
        <v>5293</v>
      </c>
      <c r="GAZ7" t="s">
        <v>5294</v>
      </c>
      <c r="GBA7" t="s">
        <v>5295</v>
      </c>
      <c r="GBB7" t="s">
        <v>5296</v>
      </c>
      <c r="GBC7" t="s">
        <v>5297</v>
      </c>
      <c r="GBD7" t="s">
        <v>5298</v>
      </c>
      <c r="GBE7" t="s">
        <v>5299</v>
      </c>
      <c r="GBF7" t="s">
        <v>5300</v>
      </c>
      <c r="GBG7" t="s">
        <v>5301</v>
      </c>
      <c r="GBH7" t="s">
        <v>5302</v>
      </c>
      <c r="GBI7" t="s">
        <v>5303</v>
      </c>
      <c r="GBJ7" t="s">
        <v>5304</v>
      </c>
      <c r="GBK7" t="s">
        <v>5305</v>
      </c>
      <c r="GBL7" t="s">
        <v>5306</v>
      </c>
      <c r="GBM7" t="s">
        <v>5307</v>
      </c>
      <c r="GBN7" t="s">
        <v>5308</v>
      </c>
      <c r="GBO7" t="s">
        <v>5309</v>
      </c>
      <c r="GBP7" t="s">
        <v>5310</v>
      </c>
      <c r="GBQ7" t="s">
        <v>5311</v>
      </c>
      <c r="GBR7" t="s">
        <v>5312</v>
      </c>
      <c r="GBS7" t="s">
        <v>5313</v>
      </c>
      <c r="GBT7" t="s">
        <v>5314</v>
      </c>
      <c r="GBU7" t="s">
        <v>5315</v>
      </c>
      <c r="GBV7" t="s">
        <v>5316</v>
      </c>
      <c r="GBW7" t="s">
        <v>5317</v>
      </c>
      <c r="GBX7" t="s">
        <v>5318</v>
      </c>
      <c r="GBY7" t="s">
        <v>5319</v>
      </c>
      <c r="GBZ7" t="s">
        <v>5320</v>
      </c>
      <c r="GCA7" t="s">
        <v>5321</v>
      </c>
      <c r="GCB7" t="s">
        <v>5322</v>
      </c>
      <c r="GCC7" t="s">
        <v>5323</v>
      </c>
      <c r="GCD7" t="s">
        <v>5324</v>
      </c>
      <c r="GCE7" t="s">
        <v>5325</v>
      </c>
      <c r="GCF7" t="s">
        <v>5326</v>
      </c>
      <c r="GCG7" t="s">
        <v>5327</v>
      </c>
      <c r="GCH7" t="s">
        <v>5328</v>
      </c>
      <c r="GCI7" t="s">
        <v>5329</v>
      </c>
      <c r="GCJ7" t="s">
        <v>5330</v>
      </c>
      <c r="GCK7" t="s">
        <v>5331</v>
      </c>
      <c r="GCL7" t="s">
        <v>5332</v>
      </c>
      <c r="GCM7" t="s">
        <v>5333</v>
      </c>
      <c r="GCN7" t="s">
        <v>5334</v>
      </c>
      <c r="GCO7" t="s">
        <v>5335</v>
      </c>
      <c r="GCP7" t="s">
        <v>5336</v>
      </c>
      <c r="GCQ7" t="s">
        <v>5337</v>
      </c>
      <c r="GCR7" t="s">
        <v>5338</v>
      </c>
      <c r="GCS7" t="s">
        <v>5339</v>
      </c>
      <c r="GCT7" t="s">
        <v>5340</v>
      </c>
      <c r="GCU7" t="s">
        <v>5341</v>
      </c>
      <c r="GCV7" t="s">
        <v>5342</v>
      </c>
      <c r="GCW7" t="s">
        <v>5343</v>
      </c>
      <c r="GCX7" t="s">
        <v>5344</v>
      </c>
      <c r="GCY7" t="s">
        <v>5345</v>
      </c>
      <c r="GCZ7" t="s">
        <v>5346</v>
      </c>
      <c r="GDA7" t="s">
        <v>5347</v>
      </c>
      <c r="GDB7" t="s">
        <v>5348</v>
      </c>
      <c r="GDC7" t="s">
        <v>5349</v>
      </c>
      <c r="GDD7" t="s">
        <v>5350</v>
      </c>
      <c r="GDE7" t="s">
        <v>5351</v>
      </c>
      <c r="GDF7" t="s">
        <v>5352</v>
      </c>
      <c r="GDG7" t="s">
        <v>5353</v>
      </c>
      <c r="GDH7" t="s">
        <v>5354</v>
      </c>
      <c r="GDI7" t="s">
        <v>5355</v>
      </c>
      <c r="GDJ7" t="s">
        <v>5356</v>
      </c>
      <c r="GDK7" t="s">
        <v>5357</v>
      </c>
      <c r="GDL7" t="s">
        <v>5358</v>
      </c>
      <c r="GDM7" t="s">
        <v>5359</v>
      </c>
      <c r="GDN7" t="s">
        <v>5360</v>
      </c>
      <c r="GDO7" t="s">
        <v>5361</v>
      </c>
      <c r="GDP7" t="s">
        <v>5362</v>
      </c>
      <c r="GDQ7" t="s">
        <v>5363</v>
      </c>
      <c r="GDR7" t="s">
        <v>5364</v>
      </c>
      <c r="GDS7" t="s">
        <v>5365</v>
      </c>
      <c r="GDT7" t="s">
        <v>5366</v>
      </c>
      <c r="GDU7" t="s">
        <v>5367</v>
      </c>
      <c r="GDV7" t="s">
        <v>5368</v>
      </c>
      <c r="GDW7" t="s">
        <v>5369</v>
      </c>
      <c r="GDX7" t="s">
        <v>5370</v>
      </c>
      <c r="GDY7" t="s">
        <v>5371</v>
      </c>
      <c r="GDZ7" t="s">
        <v>5372</v>
      </c>
      <c r="GEA7" t="s">
        <v>5373</v>
      </c>
      <c r="GEB7" t="s">
        <v>5374</v>
      </c>
      <c r="GEC7" t="s">
        <v>5375</v>
      </c>
      <c r="GED7" t="s">
        <v>5376</v>
      </c>
      <c r="GEE7" t="s">
        <v>5377</v>
      </c>
      <c r="GEF7" t="s">
        <v>5378</v>
      </c>
      <c r="GEG7" t="s">
        <v>5379</v>
      </c>
      <c r="GEH7" t="s">
        <v>5380</v>
      </c>
      <c r="GEI7" t="s">
        <v>5381</v>
      </c>
      <c r="GEJ7" t="s">
        <v>5382</v>
      </c>
      <c r="GEK7" t="s">
        <v>5383</v>
      </c>
      <c r="GEL7" t="s">
        <v>5384</v>
      </c>
      <c r="GEM7" t="s">
        <v>5385</v>
      </c>
      <c r="GEN7" t="s">
        <v>5386</v>
      </c>
      <c r="GEO7" t="s">
        <v>5387</v>
      </c>
      <c r="GEP7" t="s">
        <v>5388</v>
      </c>
      <c r="GEQ7" t="s">
        <v>5389</v>
      </c>
      <c r="GER7" t="s">
        <v>5390</v>
      </c>
      <c r="GES7" t="s">
        <v>5391</v>
      </c>
      <c r="GET7" t="s">
        <v>5392</v>
      </c>
      <c r="GEU7" t="s">
        <v>5393</v>
      </c>
      <c r="GEV7" t="s">
        <v>5394</v>
      </c>
      <c r="GEW7" t="s">
        <v>5395</v>
      </c>
      <c r="GEX7" t="s">
        <v>5396</v>
      </c>
      <c r="GEY7" t="s">
        <v>5397</v>
      </c>
      <c r="GEZ7" t="s">
        <v>5398</v>
      </c>
      <c r="GFA7" t="s">
        <v>5399</v>
      </c>
      <c r="GFB7" t="s">
        <v>5400</v>
      </c>
      <c r="GFC7" t="s">
        <v>5401</v>
      </c>
      <c r="GFD7" t="s">
        <v>5402</v>
      </c>
      <c r="GFE7" t="s">
        <v>5403</v>
      </c>
      <c r="GFF7" t="s">
        <v>5404</v>
      </c>
      <c r="GFG7" t="s">
        <v>5405</v>
      </c>
      <c r="GFH7" t="s">
        <v>5406</v>
      </c>
      <c r="GFI7" t="s">
        <v>5407</v>
      </c>
      <c r="GFJ7" t="s">
        <v>5408</v>
      </c>
      <c r="GFK7" t="s">
        <v>5409</v>
      </c>
      <c r="GFL7" t="s">
        <v>5410</v>
      </c>
      <c r="GFM7" t="s">
        <v>5411</v>
      </c>
      <c r="GFN7" t="s">
        <v>5412</v>
      </c>
      <c r="GFO7" t="s">
        <v>5413</v>
      </c>
      <c r="GFP7" t="s">
        <v>5414</v>
      </c>
      <c r="GFQ7" t="s">
        <v>5415</v>
      </c>
      <c r="GFR7" t="s">
        <v>5416</v>
      </c>
      <c r="GFS7" t="s">
        <v>5417</v>
      </c>
      <c r="GFT7" t="s">
        <v>5418</v>
      </c>
      <c r="GFU7" t="s">
        <v>5419</v>
      </c>
      <c r="GFV7" t="s">
        <v>5420</v>
      </c>
      <c r="GFW7" t="s">
        <v>5421</v>
      </c>
      <c r="GFX7" t="s">
        <v>5422</v>
      </c>
      <c r="GFY7" t="s">
        <v>5423</v>
      </c>
      <c r="GFZ7" t="s">
        <v>5424</v>
      </c>
      <c r="GGA7" t="s">
        <v>5425</v>
      </c>
      <c r="GGB7" t="s">
        <v>5426</v>
      </c>
      <c r="GGC7" t="s">
        <v>5427</v>
      </c>
      <c r="GGD7" t="s">
        <v>5428</v>
      </c>
      <c r="GGE7" t="s">
        <v>5429</v>
      </c>
      <c r="GGF7" t="s">
        <v>5430</v>
      </c>
      <c r="GGG7" t="s">
        <v>5431</v>
      </c>
      <c r="GGH7" t="s">
        <v>5432</v>
      </c>
      <c r="GGI7" t="s">
        <v>5433</v>
      </c>
      <c r="GGJ7" t="s">
        <v>5434</v>
      </c>
      <c r="GGK7" t="s">
        <v>5435</v>
      </c>
      <c r="GGL7" t="s">
        <v>5436</v>
      </c>
      <c r="GGM7" t="s">
        <v>5437</v>
      </c>
      <c r="GGN7" t="s">
        <v>5438</v>
      </c>
      <c r="GGO7" t="s">
        <v>5439</v>
      </c>
      <c r="GGP7" t="s">
        <v>5440</v>
      </c>
      <c r="GGQ7" t="s">
        <v>5441</v>
      </c>
      <c r="GGR7" t="s">
        <v>5442</v>
      </c>
      <c r="GGS7" t="s">
        <v>5443</v>
      </c>
      <c r="GGT7" t="s">
        <v>5444</v>
      </c>
      <c r="GGU7" t="s">
        <v>5445</v>
      </c>
      <c r="GGV7" t="s">
        <v>5446</v>
      </c>
      <c r="GGW7" t="s">
        <v>5447</v>
      </c>
      <c r="GGX7" t="s">
        <v>5448</v>
      </c>
      <c r="GGY7" t="s">
        <v>5449</v>
      </c>
      <c r="GGZ7" t="s">
        <v>5450</v>
      </c>
      <c r="GHA7" t="s">
        <v>5451</v>
      </c>
      <c r="GHB7" t="s">
        <v>5452</v>
      </c>
      <c r="GHC7" t="s">
        <v>5453</v>
      </c>
      <c r="GHD7" t="s">
        <v>5454</v>
      </c>
      <c r="GHE7" t="s">
        <v>5455</v>
      </c>
      <c r="GHF7" t="s">
        <v>5456</v>
      </c>
      <c r="GHG7" t="s">
        <v>5457</v>
      </c>
      <c r="GHH7" t="s">
        <v>5458</v>
      </c>
      <c r="GHI7" t="s">
        <v>5459</v>
      </c>
      <c r="GHJ7" t="s">
        <v>5460</v>
      </c>
      <c r="GHK7" t="s">
        <v>5461</v>
      </c>
      <c r="GHL7" t="s">
        <v>5462</v>
      </c>
      <c r="GHM7" t="s">
        <v>5463</v>
      </c>
      <c r="GHN7" t="s">
        <v>5464</v>
      </c>
      <c r="GHO7" t="s">
        <v>5465</v>
      </c>
      <c r="GHP7" t="s">
        <v>5466</v>
      </c>
      <c r="GHQ7" t="s">
        <v>5467</v>
      </c>
      <c r="GHR7" t="s">
        <v>5468</v>
      </c>
      <c r="GHS7" t="s">
        <v>5469</v>
      </c>
      <c r="GHT7" t="s">
        <v>5470</v>
      </c>
      <c r="GHU7" t="s">
        <v>5471</v>
      </c>
      <c r="GHV7" t="s">
        <v>5472</v>
      </c>
      <c r="GHW7" t="s">
        <v>5473</v>
      </c>
      <c r="GHX7" t="s">
        <v>5474</v>
      </c>
      <c r="GHY7" t="s">
        <v>5475</v>
      </c>
      <c r="GHZ7" t="s">
        <v>5476</v>
      </c>
      <c r="GIA7" t="s">
        <v>5477</v>
      </c>
      <c r="GIB7" t="s">
        <v>5478</v>
      </c>
      <c r="GIC7" t="s">
        <v>5479</v>
      </c>
      <c r="GID7" t="s">
        <v>5480</v>
      </c>
      <c r="GIE7" t="s">
        <v>5481</v>
      </c>
      <c r="GIF7" t="s">
        <v>5482</v>
      </c>
      <c r="GIG7" t="s">
        <v>5483</v>
      </c>
      <c r="GIH7" t="s">
        <v>5484</v>
      </c>
      <c r="GII7" t="s">
        <v>5485</v>
      </c>
      <c r="GIJ7" t="s">
        <v>5486</v>
      </c>
      <c r="GIK7" t="s">
        <v>5487</v>
      </c>
      <c r="GIL7" t="s">
        <v>5488</v>
      </c>
      <c r="GIM7" t="s">
        <v>5489</v>
      </c>
      <c r="GIN7" t="s">
        <v>5490</v>
      </c>
      <c r="GIO7" t="s">
        <v>5491</v>
      </c>
      <c r="GIP7" t="s">
        <v>5492</v>
      </c>
      <c r="GIQ7" t="s">
        <v>5493</v>
      </c>
      <c r="GIR7" t="s">
        <v>5494</v>
      </c>
      <c r="GIS7" t="s">
        <v>5495</v>
      </c>
      <c r="GIT7" t="s">
        <v>5496</v>
      </c>
      <c r="GIU7" t="s">
        <v>5497</v>
      </c>
      <c r="GIV7" t="s">
        <v>5498</v>
      </c>
      <c r="GIW7" t="s">
        <v>5499</v>
      </c>
      <c r="GIX7" t="s">
        <v>5500</v>
      </c>
      <c r="GIY7" t="s">
        <v>5501</v>
      </c>
      <c r="GIZ7" t="s">
        <v>5502</v>
      </c>
      <c r="GJA7" t="s">
        <v>5503</v>
      </c>
      <c r="GJB7" t="s">
        <v>5504</v>
      </c>
      <c r="GJC7" t="s">
        <v>5505</v>
      </c>
      <c r="GJD7" t="s">
        <v>5506</v>
      </c>
      <c r="GJE7" t="s">
        <v>5507</v>
      </c>
      <c r="GJF7" t="s">
        <v>5508</v>
      </c>
      <c r="GJG7" t="s">
        <v>5509</v>
      </c>
      <c r="GJH7" t="s">
        <v>5510</v>
      </c>
      <c r="GJI7" t="s">
        <v>5511</v>
      </c>
      <c r="GJJ7" t="s">
        <v>5512</v>
      </c>
      <c r="GJK7" t="s">
        <v>5513</v>
      </c>
      <c r="GJL7" t="s">
        <v>5514</v>
      </c>
      <c r="GJM7" t="s">
        <v>5515</v>
      </c>
      <c r="GJN7" t="s">
        <v>5516</v>
      </c>
      <c r="GJO7" t="s">
        <v>5517</v>
      </c>
      <c r="GJP7" t="s">
        <v>5518</v>
      </c>
      <c r="GJQ7" t="s">
        <v>5519</v>
      </c>
      <c r="GJR7" t="s">
        <v>5520</v>
      </c>
      <c r="GJS7" t="s">
        <v>5521</v>
      </c>
      <c r="GJT7" t="s">
        <v>5522</v>
      </c>
      <c r="GJU7" t="s">
        <v>5523</v>
      </c>
      <c r="GJV7" t="s">
        <v>5524</v>
      </c>
      <c r="GJW7" t="s">
        <v>5525</v>
      </c>
      <c r="GJX7" t="s">
        <v>5526</v>
      </c>
      <c r="GJY7" t="s">
        <v>5527</v>
      </c>
      <c r="GJZ7" t="s">
        <v>5528</v>
      </c>
      <c r="GKA7" t="s">
        <v>5529</v>
      </c>
      <c r="GKB7" t="s">
        <v>5530</v>
      </c>
      <c r="GKC7" t="s">
        <v>5531</v>
      </c>
      <c r="GKD7" t="s">
        <v>5532</v>
      </c>
      <c r="GKE7" t="s">
        <v>5533</v>
      </c>
      <c r="GKF7" t="s">
        <v>5534</v>
      </c>
      <c r="GKG7" t="s">
        <v>5535</v>
      </c>
      <c r="GKH7" t="s">
        <v>5536</v>
      </c>
      <c r="GKI7" t="s">
        <v>5537</v>
      </c>
      <c r="GKJ7" t="s">
        <v>5538</v>
      </c>
      <c r="GKK7" t="s">
        <v>5539</v>
      </c>
      <c r="GKL7" t="s">
        <v>5540</v>
      </c>
      <c r="GKM7" t="s">
        <v>5541</v>
      </c>
      <c r="GKN7" t="s">
        <v>5542</v>
      </c>
      <c r="GKO7" t="s">
        <v>5543</v>
      </c>
      <c r="GKP7" t="s">
        <v>5544</v>
      </c>
      <c r="GKQ7" t="s">
        <v>5545</v>
      </c>
      <c r="GKR7" t="s">
        <v>5546</v>
      </c>
      <c r="GKS7" t="s">
        <v>5547</v>
      </c>
      <c r="GKT7" t="s">
        <v>5548</v>
      </c>
      <c r="GKU7" t="s">
        <v>5549</v>
      </c>
      <c r="GKV7" t="s">
        <v>5550</v>
      </c>
      <c r="GKW7" t="s">
        <v>5551</v>
      </c>
      <c r="GKX7" t="s">
        <v>5552</v>
      </c>
      <c r="GKY7" t="s">
        <v>5553</v>
      </c>
      <c r="GKZ7" t="s">
        <v>5554</v>
      </c>
      <c r="GLA7" t="s">
        <v>5555</v>
      </c>
      <c r="GLB7" t="s">
        <v>5556</v>
      </c>
      <c r="GLC7" t="s">
        <v>5557</v>
      </c>
      <c r="GLD7" t="s">
        <v>5558</v>
      </c>
      <c r="GLE7" t="s">
        <v>5559</v>
      </c>
      <c r="GLF7" t="s">
        <v>5560</v>
      </c>
      <c r="GLG7" t="s">
        <v>5561</v>
      </c>
      <c r="GLH7" t="s">
        <v>5562</v>
      </c>
      <c r="GLI7" t="s">
        <v>5563</v>
      </c>
      <c r="GLJ7" t="s">
        <v>5564</v>
      </c>
      <c r="GLK7" t="s">
        <v>5565</v>
      </c>
      <c r="GLL7" t="s">
        <v>5566</v>
      </c>
      <c r="GLM7" t="s">
        <v>5567</v>
      </c>
      <c r="GLN7" t="s">
        <v>5568</v>
      </c>
      <c r="GLO7" t="s">
        <v>5569</v>
      </c>
      <c r="GLP7" t="s">
        <v>5570</v>
      </c>
      <c r="GLQ7" t="s">
        <v>5571</v>
      </c>
      <c r="GLR7" t="s">
        <v>5572</v>
      </c>
      <c r="GLS7" t="s">
        <v>5573</v>
      </c>
      <c r="GLT7" t="s">
        <v>5574</v>
      </c>
      <c r="GLU7" t="s">
        <v>5575</v>
      </c>
      <c r="GLV7" t="s">
        <v>5576</v>
      </c>
      <c r="GLW7" t="s">
        <v>5577</v>
      </c>
      <c r="GLX7" t="s">
        <v>5578</v>
      </c>
      <c r="GLY7" t="s">
        <v>5579</v>
      </c>
      <c r="GLZ7" t="s">
        <v>5580</v>
      </c>
      <c r="GMA7" t="s">
        <v>5581</v>
      </c>
      <c r="GMB7" t="s">
        <v>5582</v>
      </c>
      <c r="GMC7" t="s">
        <v>5583</v>
      </c>
      <c r="GMD7" t="s">
        <v>5584</v>
      </c>
      <c r="GME7" t="s">
        <v>5585</v>
      </c>
      <c r="GMF7" t="s">
        <v>5586</v>
      </c>
      <c r="GMG7" t="s">
        <v>5587</v>
      </c>
      <c r="GMH7" t="s">
        <v>5588</v>
      </c>
      <c r="GMI7" t="s">
        <v>5589</v>
      </c>
      <c r="GMJ7" t="s">
        <v>5590</v>
      </c>
      <c r="GMK7" t="s">
        <v>5591</v>
      </c>
      <c r="GML7" t="s">
        <v>5592</v>
      </c>
      <c r="GMM7" t="s">
        <v>5593</v>
      </c>
      <c r="GMN7" t="s">
        <v>5594</v>
      </c>
      <c r="GMO7" t="s">
        <v>5595</v>
      </c>
      <c r="GMP7" t="s">
        <v>5596</v>
      </c>
      <c r="GMQ7" t="s">
        <v>5597</v>
      </c>
      <c r="GMR7" t="s">
        <v>5598</v>
      </c>
      <c r="GMS7" t="s">
        <v>5599</v>
      </c>
      <c r="GMT7" t="s">
        <v>5600</v>
      </c>
      <c r="GMU7" t="s">
        <v>5601</v>
      </c>
      <c r="GMV7" t="s">
        <v>5602</v>
      </c>
      <c r="GMW7" t="s">
        <v>5603</v>
      </c>
      <c r="GMX7" t="s">
        <v>5604</v>
      </c>
      <c r="GMY7" t="s">
        <v>5605</v>
      </c>
      <c r="GMZ7" t="s">
        <v>5606</v>
      </c>
      <c r="GNA7" t="s">
        <v>5607</v>
      </c>
      <c r="GNB7" t="s">
        <v>5608</v>
      </c>
      <c r="GNC7" t="s">
        <v>5609</v>
      </c>
      <c r="GND7" t="s">
        <v>5610</v>
      </c>
      <c r="GNE7" t="s">
        <v>5611</v>
      </c>
      <c r="GNF7" t="s">
        <v>5612</v>
      </c>
      <c r="GNG7" t="s">
        <v>5613</v>
      </c>
      <c r="GNH7" t="s">
        <v>5614</v>
      </c>
      <c r="GNI7" t="s">
        <v>5615</v>
      </c>
      <c r="GNJ7" t="s">
        <v>5616</v>
      </c>
      <c r="GNK7" t="s">
        <v>5617</v>
      </c>
      <c r="GNL7" t="s">
        <v>5618</v>
      </c>
      <c r="GNM7" t="s">
        <v>5619</v>
      </c>
      <c r="GNN7" t="s">
        <v>5620</v>
      </c>
      <c r="GNO7" t="s">
        <v>5621</v>
      </c>
      <c r="GNP7" t="s">
        <v>5622</v>
      </c>
      <c r="GNQ7" t="s">
        <v>5623</v>
      </c>
      <c r="GNR7" t="s">
        <v>5624</v>
      </c>
      <c r="GNS7" t="s">
        <v>5625</v>
      </c>
      <c r="GNT7" t="s">
        <v>5626</v>
      </c>
      <c r="GNU7" t="s">
        <v>5627</v>
      </c>
      <c r="GNV7" t="s">
        <v>5628</v>
      </c>
      <c r="GNW7" t="s">
        <v>5629</v>
      </c>
      <c r="GNX7" t="s">
        <v>5630</v>
      </c>
      <c r="GNY7" t="s">
        <v>5631</v>
      </c>
      <c r="GNZ7" t="s">
        <v>5632</v>
      </c>
      <c r="GOA7" t="s">
        <v>5633</v>
      </c>
      <c r="GOB7" t="s">
        <v>5634</v>
      </c>
      <c r="GOC7" t="s">
        <v>5635</v>
      </c>
      <c r="GOD7" t="s">
        <v>5636</v>
      </c>
      <c r="GOE7" t="s">
        <v>5637</v>
      </c>
      <c r="GOF7" t="s">
        <v>5638</v>
      </c>
      <c r="GOG7" t="s">
        <v>5639</v>
      </c>
      <c r="GOH7" t="s">
        <v>5640</v>
      </c>
      <c r="GOI7" t="s">
        <v>5641</v>
      </c>
      <c r="GOJ7" t="s">
        <v>5642</v>
      </c>
      <c r="GOK7" t="s">
        <v>5643</v>
      </c>
      <c r="GOL7" t="s">
        <v>5644</v>
      </c>
      <c r="GOM7" t="s">
        <v>5645</v>
      </c>
      <c r="GON7" t="s">
        <v>5646</v>
      </c>
      <c r="GOO7" t="s">
        <v>5647</v>
      </c>
      <c r="GOP7" t="s">
        <v>5648</v>
      </c>
      <c r="GOQ7" t="s">
        <v>5649</v>
      </c>
      <c r="GOR7" t="s">
        <v>5650</v>
      </c>
      <c r="GOS7" t="s">
        <v>5651</v>
      </c>
      <c r="GOT7" t="s">
        <v>5652</v>
      </c>
      <c r="GOU7" t="s">
        <v>5653</v>
      </c>
      <c r="GOV7" t="s">
        <v>5654</v>
      </c>
      <c r="GOW7" t="s">
        <v>5655</v>
      </c>
      <c r="GOX7" t="s">
        <v>5656</v>
      </c>
      <c r="GOY7" t="s">
        <v>5657</v>
      </c>
      <c r="GOZ7" t="s">
        <v>5658</v>
      </c>
      <c r="GPA7" t="s">
        <v>5659</v>
      </c>
      <c r="GPB7" t="s">
        <v>5660</v>
      </c>
      <c r="GPC7" t="s">
        <v>5661</v>
      </c>
      <c r="GPD7" t="s">
        <v>5662</v>
      </c>
      <c r="GPE7" t="s">
        <v>5663</v>
      </c>
      <c r="GPF7" t="s">
        <v>5664</v>
      </c>
      <c r="GPG7" t="s">
        <v>5665</v>
      </c>
      <c r="GPH7" t="s">
        <v>5666</v>
      </c>
      <c r="GPI7" t="s">
        <v>5667</v>
      </c>
      <c r="GPJ7" t="s">
        <v>5668</v>
      </c>
      <c r="GPK7" t="s">
        <v>5669</v>
      </c>
      <c r="GPL7" t="s">
        <v>5670</v>
      </c>
      <c r="GPM7" t="s">
        <v>5671</v>
      </c>
      <c r="GPN7" t="s">
        <v>5672</v>
      </c>
      <c r="GPO7" t="s">
        <v>5673</v>
      </c>
      <c r="GPP7" t="s">
        <v>5674</v>
      </c>
      <c r="GPQ7" t="s">
        <v>5675</v>
      </c>
      <c r="GPR7" t="s">
        <v>5676</v>
      </c>
      <c r="GPS7" t="s">
        <v>5677</v>
      </c>
      <c r="GPT7" t="s">
        <v>5678</v>
      </c>
      <c r="GPU7" t="s">
        <v>5679</v>
      </c>
      <c r="GPV7" t="s">
        <v>5680</v>
      </c>
      <c r="GPW7" t="s">
        <v>5681</v>
      </c>
      <c r="GPX7" t="s">
        <v>5682</v>
      </c>
      <c r="GPY7" t="s">
        <v>5683</v>
      </c>
      <c r="GPZ7" t="s">
        <v>5684</v>
      </c>
      <c r="GQA7" t="s">
        <v>5685</v>
      </c>
      <c r="GQB7" t="s">
        <v>5686</v>
      </c>
      <c r="GQC7" t="s">
        <v>5687</v>
      </c>
      <c r="GQD7" t="s">
        <v>5688</v>
      </c>
      <c r="GQE7" t="s">
        <v>5689</v>
      </c>
      <c r="GQF7" t="s">
        <v>5690</v>
      </c>
      <c r="GQG7" t="s">
        <v>5691</v>
      </c>
      <c r="GQH7" t="s">
        <v>5692</v>
      </c>
      <c r="GQI7" t="s">
        <v>5693</v>
      </c>
      <c r="GQJ7" t="s">
        <v>5694</v>
      </c>
      <c r="GQK7" t="s">
        <v>5695</v>
      </c>
      <c r="GQL7" t="s">
        <v>5696</v>
      </c>
      <c r="GQM7" t="s">
        <v>5697</v>
      </c>
      <c r="GQN7" t="s">
        <v>5698</v>
      </c>
      <c r="GQO7" t="s">
        <v>5699</v>
      </c>
      <c r="GQP7" t="s">
        <v>5700</v>
      </c>
      <c r="GQQ7" t="s">
        <v>5701</v>
      </c>
      <c r="GQR7" t="s">
        <v>5702</v>
      </c>
      <c r="GQS7" t="s">
        <v>5703</v>
      </c>
      <c r="GQT7" t="s">
        <v>5704</v>
      </c>
      <c r="GQU7" t="s">
        <v>5705</v>
      </c>
      <c r="GQV7" t="s">
        <v>5706</v>
      </c>
      <c r="GQW7" t="s">
        <v>5707</v>
      </c>
      <c r="GQX7" t="s">
        <v>5708</v>
      </c>
      <c r="GQY7" t="s">
        <v>5709</v>
      </c>
      <c r="GQZ7" t="s">
        <v>5710</v>
      </c>
      <c r="GRA7" t="s">
        <v>5711</v>
      </c>
      <c r="GRB7" t="s">
        <v>5712</v>
      </c>
      <c r="GRC7" t="s">
        <v>5713</v>
      </c>
      <c r="GRD7" t="s">
        <v>5714</v>
      </c>
      <c r="GRE7" t="s">
        <v>5715</v>
      </c>
      <c r="GRF7" t="s">
        <v>5716</v>
      </c>
      <c r="GRG7" t="s">
        <v>5717</v>
      </c>
      <c r="GRH7" t="s">
        <v>5718</v>
      </c>
      <c r="GRI7" t="s">
        <v>5719</v>
      </c>
      <c r="GRJ7" t="s">
        <v>5720</v>
      </c>
      <c r="GRK7" t="s">
        <v>5721</v>
      </c>
      <c r="GRL7" t="s">
        <v>5722</v>
      </c>
      <c r="GRM7" t="s">
        <v>5723</v>
      </c>
      <c r="GRN7" t="s">
        <v>5724</v>
      </c>
      <c r="GRO7" t="s">
        <v>5725</v>
      </c>
      <c r="GRP7" t="s">
        <v>5726</v>
      </c>
      <c r="GRQ7" t="s">
        <v>5727</v>
      </c>
      <c r="GRR7" t="s">
        <v>5728</v>
      </c>
      <c r="GRS7" t="s">
        <v>5729</v>
      </c>
      <c r="GRT7" t="s">
        <v>5730</v>
      </c>
      <c r="GRU7" t="s">
        <v>5731</v>
      </c>
      <c r="GRV7" t="s">
        <v>5732</v>
      </c>
      <c r="GRW7" t="s">
        <v>5733</v>
      </c>
      <c r="GRX7" t="s">
        <v>5734</v>
      </c>
      <c r="GRY7" t="s">
        <v>5735</v>
      </c>
      <c r="GRZ7" t="s">
        <v>5736</v>
      </c>
      <c r="GSA7" t="s">
        <v>5737</v>
      </c>
      <c r="GSB7" t="s">
        <v>5738</v>
      </c>
      <c r="GSC7" t="s">
        <v>5739</v>
      </c>
      <c r="GSD7" t="s">
        <v>5740</v>
      </c>
      <c r="GSE7" t="s">
        <v>5741</v>
      </c>
      <c r="GSF7" t="s">
        <v>5742</v>
      </c>
      <c r="GSG7" t="s">
        <v>5743</v>
      </c>
      <c r="GSH7" t="s">
        <v>5744</v>
      </c>
      <c r="GSI7" t="s">
        <v>5745</v>
      </c>
      <c r="GSJ7" t="s">
        <v>5746</v>
      </c>
      <c r="GSK7" t="s">
        <v>5747</v>
      </c>
      <c r="GSL7" t="s">
        <v>5748</v>
      </c>
      <c r="GSM7" t="s">
        <v>5749</v>
      </c>
      <c r="GSN7" t="s">
        <v>5750</v>
      </c>
      <c r="GSO7" t="s">
        <v>5751</v>
      </c>
      <c r="GSP7" t="s">
        <v>5752</v>
      </c>
      <c r="GSQ7" t="s">
        <v>5753</v>
      </c>
      <c r="GSR7" t="s">
        <v>5754</v>
      </c>
      <c r="GSS7" t="s">
        <v>5755</v>
      </c>
      <c r="GST7" t="s">
        <v>5756</v>
      </c>
      <c r="GSU7" t="s">
        <v>5757</v>
      </c>
      <c r="GSV7" t="s">
        <v>5758</v>
      </c>
      <c r="GSW7" t="s">
        <v>5759</v>
      </c>
      <c r="GSX7" t="s">
        <v>5760</v>
      </c>
      <c r="GSY7" t="s">
        <v>5761</v>
      </c>
      <c r="GSZ7" t="s">
        <v>5762</v>
      </c>
      <c r="GTA7" t="s">
        <v>5763</v>
      </c>
      <c r="GTB7" t="s">
        <v>5764</v>
      </c>
      <c r="GTC7" t="s">
        <v>5765</v>
      </c>
      <c r="GTD7" t="s">
        <v>5766</v>
      </c>
      <c r="GTE7" t="s">
        <v>5767</v>
      </c>
      <c r="GTF7" t="s">
        <v>5768</v>
      </c>
      <c r="GTG7" t="s">
        <v>5769</v>
      </c>
      <c r="GTH7" t="s">
        <v>5770</v>
      </c>
      <c r="GTI7" t="s">
        <v>5771</v>
      </c>
      <c r="GTJ7" t="s">
        <v>5772</v>
      </c>
      <c r="GTK7" t="s">
        <v>5773</v>
      </c>
      <c r="GTL7" t="s">
        <v>5774</v>
      </c>
      <c r="GTM7" t="s">
        <v>5775</v>
      </c>
      <c r="GTN7" t="s">
        <v>5776</v>
      </c>
      <c r="GTO7" t="s">
        <v>5777</v>
      </c>
      <c r="GTP7" t="s">
        <v>5778</v>
      </c>
      <c r="GTQ7" t="s">
        <v>5779</v>
      </c>
      <c r="GTR7" t="s">
        <v>5780</v>
      </c>
      <c r="GTS7" t="s">
        <v>5781</v>
      </c>
      <c r="GTT7" t="s">
        <v>5782</v>
      </c>
      <c r="GTU7" t="s">
        <v>5783</v>
      </c>
      <c r="GTV7" t="s">
        <v>5784</v>
      </c>
      <c r="GTW7" t="s">
        <v>5785</v>
      </c>
      <c r="GTX7" t="s">
        <v>5786</v>
      </c>
      <c r="GTY7" t="s">
        <v>5787</v>
      </c>
      <c r="GTZ7" t="s">
        <v>5788</v>
      </c>
      <c r="GUA7" t="s">
        <v>5789</v>
      </c>
      <c r="GUB7" t="s">
        <v>5790</v>
      </c>
      <c r="GUC7" t="s">
        <v>5791</v>
      </c>
      <c r="GUD7" t="s">
        <v>5792</v>
      </c>
      <c r="GUE7" t="s">
        <v>5793</v>
      </c>
      <c r="GUF7" t="s">
        <v>5794</v>
      </c>
      <c r="GUG7" t="s">
        <v>5795</v>
      </c>
      <c r="GUH7" t="s">
        <v>5796</v>
      </c>
      <c r="GUI7" t="s">
        <v>5797</v>
      </c>
      <c r="GUJ7" t="s">
        <v>5798</v>
      </c>
      <c r="GUK7" t="s">
        <v>5799</v>
      </c>
      <c r="GUL7" t="s">
        <v>5800</v>
      </c>
      <c r="GUM7" t="s">
        <v>5801</v>
      </c>
      <c r="GUN7" t="s">
        <v>5802</v>
      </c>
      <c r="GUO7" t="s">
        <v>5803</v>
      </c>
      <c r="GUP7" t="s">
        <v>5804</v>
      </c>
      <c r="GUQ7" t="s">
        <v>5805</v>
      </c>
      <c r="GUR7" t="s">
        <v>5806</v>
      </c>
      <c r="GUS7" t="s">
        <v>5807</v>
      </c>
      <c r="GUT7" t="s">
        <v>5808</v>
      </c>
      <c r="GUU7" t="s">
        <v>5809</v>
      </c>
      <c r="GUV7" t="s">
        <v>5810</v>
      </c>
      <c r="GUW7" t="s">
        <v>5811</v>
      </c>
      <c r="GUX7" t="s">
        <v>5812</v>
      </c>
      <c r="GUY7" t="s">
        <v>5813</v>
      </c>
      <c r="GUZ7" t="s">
        <v>5814</v>
      </c>
      <c r="GVA7" t="s">
        <v>5815</v>
      </c>
      <c r="GVB7" t="s">
        <v>5816</v>
      </c>
      <c r="GVC7" t="s">
        <v>5817</v>
      </c>
      <c r="GVD7" t="s">
        <v>5818</v>
      </c>
      <c r="GVE7" t="s">
        <v>5819</v>
      </c>
      <c r="GVF7" t="s">
        <v>5820</v>
      </c>
      <c r="GVG7" t="s">
        <v>5821</v>
      </c>
      <c r="GVH7" t="s">
        <v>5822</v>
      </c>
      <c r="GVI7" t="s">
        <v>5823</v>
      </c>
      <c r="GVJ7" t="s">
        <v>5824</v>
      </c>
      <c r="GVK7" t="s">
        <v>5825</v>
      </c>
      <c r="GVL7" t="s">
        <v>5826</v>
      </c>
      <c r="GVM7" t="s">
        <v>5827</v>
      </c>
      <c r="GVN7" t="s">
        <v>5828</v>
      </c>
      <c r="GVO7" t="s">
        <v>5829</v>
      </c>
      <c r="GVP7" t="s">
        <v>5830</v>
      </c>
      <c r="GVQ7" t="s">
        <v>5831</v>
      </c>
      <c r="GVR7" t="s">
        <v>5832</v>
      </c>
      <c r="GVS7" t="s">
        <v>5833</v>
      </c>
      <c r="GVT7" t="s">
        <v>5834</v>
      </c>
      <c r="GVU7" t="s">
        <v>5835</v>
      </c>
      <c r="GVV7" t="s">
        <v>5836</v>
      </c>
      <c r="GVW7" t="s">
        <v>5837</v>
      </c>
      <c r="GVX7" t="s">
        <v>5838</v>
      </c>
      <c r="GVY7" t="s">
        <v>5839</v>
      </c>
      <c r="GVZ7" t="s">
        <v>5840</v>
      </c>
      <c r="GWA7" t="s">
        <v>5841</v>
      </c>
      <c r="GWB7" t="s">
        <v>5842</v>
      </c>
      <c r="GWC7" t="s">
        <v>5843</v>
      </c>
      <c r="GWD7" t="s">
        <v>5844</v>
      </c>
      <c r="GWE7" t="s">
        <v>5845</v>
      </c>
      <c r="GWF7" t="s">
        <v>5846</v>
      </c>
      <c r="GWG7" t="s">
        <v>5847</v>
      </c>
      <c r="GWH7" t="s">
        <v>5848</v>
      </c>
      <c r="GWI7" t="s">
        <v>5849</v>
      </c>
      <c r="GWJ7" t="s">
        <v>5850</v>
      </c>
      <c r="GWK7" t="s">
        <v>5851</v>
      </c>
      <c r="GWL7" t="s">
        <v>5852</v>
      </c>
      <c r="GWM7" t="s">
        <v>5853</v>
      </c>
      <c r="GWN7" t="s">
        <v>5854</v>
      </c>
      <c r="GWO7" t="s">
        <v>5855</v>
      </c>
      <c r="GWP7" t="s">
        <v>5856</v>
      </c>
      <c r="GWQ7" t="s">
        <v>5857</v>
      </c>
      <c r="GWR7" t="s">
        <v>5858</v>
      </c>
      <c r="GWS7" t="s">
        <v>5859</v>
      </c>
      <c r="GWT7" t="s">
        <v>5860</v>
      </c>
      <c r="GWU7" t="s">
        <v>5861</v>
      </c>
      <c r="GWV7" t="s">
        <v>5862</v>
      </c>
      <c r="GWW7" t="s">
        <v>5863</v>
      </c>
      <c r="GWX7" t="s">
        <v>5864</v>
      </c>
      <c r="GWY7" t="s">
        <v>5865</v>
      </c>
      <c r="GWZ7" t="s">
        <v>5866</v>
      </c>
      <c r="GXA7" t="s">
        <v>5867</v>
      </c>
      <c r="GXB7" t="s">
        <v>5868</v>
      </c>
      <c r="GXC7" t="s">
        <v>5869</v>
      </c>
      <c r="GXD7" t="s">
        <v>5870</v>
      </c>
      <c r="GXE7" t="s">
        <v>5871</v>
      </c>
      <c r="GXF7" t="s">
        <v>5872</v>
      </c>
      <c r="GXG7" t="s">
        <v>5873</v>
      </c>
      <c r="GXH7" t="s">
        <v>5874</v>
      </c>
      <c r="GXI7" t="s">
        <v>5875</v>
      </c>
      <c r="GXJ7" t="s">
        <v>5876</v>
      </c>
      <c r="GXK7" t="s">
        <v>5877</v>
      </c>
      <c r="GXL7" t="s">
        <v>5878</v>
      </c>
      <c r="GXM7" t="s">
        <v>5879</v>
      </c>
      <c r="GXN7" t="s">
        <v>5880</v>
      </c>
      <c r="GXO7" t="s">
        <v>5881</v>
      </c>
      <c r="GXP7" t="s">
        <v>5882</v>
      </c>
      <c r="GXQ7" t="s">
        <v>5883</v>
      </c>
      <c r="GXR7" t="s">
        <v>5884</v>
      </c>
      <c r="GXS7" t="s">
        <v>5885</v>
      </c>
      <c r="GXT7" t="s">
        <v>5886</v>
      </c>
      <c r="GXU7" t="s">
        <v>5887</v>
      </c>
      <c r="GXV7" t="s">
        <v>5888</v>
      </c>
      <c r="GXW7" t="s">
        <v>5889</v>
      </c>
      <c r="GXX7" t="s">
        <v>5890</v>
      </c>
      <c r="GXY7" t="s">
        <v>5891</v>
      </c>
      <c r="GXZ7" t="s">
        <v>5892</v>
      </c>
      <c r="GYA7" t="s">
        <v>5893</v>
      </c>
      <c r="GYB7" t="s">
        <v>5894</v>
      </c>
      <c r="GYC7" t="s">
        <v>5895</v>
      </c>
      <c r="GYD7" t="s">
        <v>5896</v>
      </c>
      <c r="GYE7" t="s">
        <v>5897</v>
      </c>
      <c r="GYF7" t="s">
        <v>5898</v>
      </c>
      <c r="GYG7" t="s">
        <v>5899</v>
      </c>
      <c r="GYH7" t="s">
        <v>5900</v>
      </c>
      <c r="GYI7" t="s">
        <v>5901</v>
      </c>
      <c r="GYJ7" t="s">
        <v>5902</v>
      </c>
      <c r="GYK7" t="s">
        <v>5903</v>
      </c>
      <c r="GYL7" t="s">
        <v>5904</v>
      </c>
      <c r="GYM7" t="s">
        <v>5905</v>
      </c>
      <c r="GYN7" t="s">
        <v>5906</v>
      </c>
      <c r="GYO7" t="s">
        <v>5907</v>
      </c>
      <c r="GYP7" t="s">
        <v>5908</v>
      </c>
      <c r="GYQ7" t="s">
        <v>5909</v>
      </c>
      <c r="GYR7" t="s">
        <v>5910</v>
      </c>
      <c r="GYS7" t="s">
        <v>5911</v>
      </c>
      <c r="GYT7" t="s">
        <v>5912</v>
      </c>
      <c r="GYU7" t="s">
        <v>5913</v>
      </c>
      <c r="GYV7" t="s">
        <v>5914</v>
      </c>
      <c r="GYW7" t="s">
        <v>5915</v>
      </c>
      <c r="GYX7" t="s">
        <v>5916</v>
      </c>
      <c r="GYY7" t="s">
        <v>5917</v>
      </c>
      <c r="GYZ7" t="s">
        <v>5918</v>
      </c>
      <c r="GZA7" t="s">
        <v>5919</v>
      </c>
      <c r="GZB7" t="s">
        <v>5920</v>
      </c>
      <c r="GZC7" t="s">
        <v>5921</v>
      </c>
      <c r="GZD7" t="s">
        <v>5922</v>
      </c>
      <c r="GZE7" t="s">
        <v>5923</v>
      </c>
      <c r="GZF7" t="s">
        <v>5924</v>
      </c>
      <c r="GZG7" t="s">
        <v>5925</v>
      </c>
      <c r="GZH7" t="s">
        <v>5926</v>
      </c>
      <c r="GZI7" t="s">
        <v>5927</v>
      </c>
      <c r="GZJ7" t="s">
        <v>5928</v>
      </c>
      <c r="GZK7" t="s">
        <v>5929</v>
      </c>
      <c r="GZL7" t="s">
        <v>5930</v>
      </c>
      <c r="GZM7" t="s">
        <v>5931</v>
      </c>
      <c r="GZN7" t="s">
        <v>5932</v>
      </c>
      <c r="GZO7" t="s">
        <v>5933</v>
      </c>
      <c r="GZP7" t="s">
        <v>5934</v>
      </c>
      <c r="GZQ7" t="s">
        <v>5935</v>
      </c>
      <c r="GZR7" t="s">
        <v>5936</v>
      </c>
      <c r="GZS7" t="s">
        <v>5937</v>
      </c>
      <c r="GZT7" t="s">
        <v>5938</v>
      </c>
      <c r="GZU7" t="s">
        <v>5939</v>
      </c>
      <c r="GZV7" t="s">
        <v>5940</v>
      </c>
      <c r="GZW7" t="s">
        <v>5941</v>
      </c>
      <c r="GZX7" t="s">
        <v>5942</v>
      </c>
      <c r="GZY7" t="s">
        <v>5943</v>
      </c>
      <c r="GZZ7" t="s">
        <v>5944</v>
      </c>
      <c r="HAA7" t="s">
        <v>5945</v>
      </c>
      <c r="HAB7" t="s">
        <v>5946</v>
      </c>
      <c r="HAC7" t="s">
        <v>5947</v>
      </c>
      <c r="HAD7" t="s">
        <v>5948</v>
      </c>
      <c r="HAE7" t="s">
        <v>5949</v>
      </c>
      <c r="HAF7" t="s">
        <v>5950</v>
      </c>
      <c r="HAG7" t="s">
        <v>5951</v>
      </c>
      <c r="HAH7" t="s">
        <v>5952</v>
      </c>
      <c r="HAI7" t="s">
        <v>5953</v>
      </c>
      <c r="HAJ7" t="s">
        <v>5954</v>
      </c>
      <c r="HAK7" t="s">
        <v>5955</v>
      </c>
      <c r="HAL7" t="s">
        <v>5956</v>
      </c>
      <c r="HAM7" t="s">
        <v>5957</v>
      </c>
      <c r="HAN7" t="s">
        <v>5958</v>
      </c>
      <c r="HAO7" t="s">
        <v>5959</v>
      </c>
      <c r="HAP7" t="s">
        <v>5960</v>
      </c>
      <c r="HAQ7" t="s">
        <v>5961</v>
      </c>
      <c r="HAR7" t="s">
        <v>5962</v>
      </c>
      <c r="HAS7" t="s">
        <v>5963</v>
      </c>
      <c r="HAT7" t="s">
        <v>5964</v>
      </c>
      <c r="HAU7" t="s">
        <v>5965</v>
      </c>
      <c r="HAV7" t="s">
        <v>5966</v>
      </c>
      <c r="HAW7" t="s">
        <v>5967</v>
      </c>
      <c r="HAX7" t="s">
        <v>5968</v>
      </c>
      <c r="HAY7" t="s">
        <v>5969</v>
      </c>
      <c r="HAZ7" t="s">
        <v>5970</v>
      </c>
      <c r="HBA7" t="s">
        <v>5971</v>
      </c>
      <c r="HBB7" t="s">
        <v>5972</v>
      </c>
      <c r="HBC7" t="s">
        <v>5973</v>
      </c>
      <c r="HBD7" t="s">
        <v>5974</v>
      </c>
      <c r="HBE7" t="s">
        <v>5975</v>
      </c>
      <c r="HBF7" t="s">
        <v>5976</v>
      </c>
      <c r="HBG7" t="s">
        <v>5977</v>
      </c>
      <c r="HBH7" t="s">
        <v>5978</v>
      </c>
      <c r="HBI7" t="s">
        <v>5979</v>
      </c>
      <c r="HBJ7" t="s">
        <v>5980</v>
      </c>
      <c r="HBK7" t="s">
        <v>5981</v>
      </c>
      <c r="HBL7" t="s">
        <v>5982</v>
      </c>
      <c r="HBM7" t="s">
        <v>5983</v>
      </c>
      <c r="HBN7" t="s">
        <v>5984</v>
      </c>
      <c r="HBO7" t="s">
        <v>5985</v>
      </c>
      <c r="HBP7" t="s">
        <v>5986</v>
      </c>
      <c r="HBQ7" t="s">
        <v>5987</v>
      </c>
      <c r="HBR7" t="s">
        <v>5988</v>
      </c>
      <c r="HBS7" t="s">
        <v>5989</v>
      </c>
      <c r="HBT7" t="s">
        <v>5990</v>
      </c>
      <c r="HBU7" t="s">
        <v>5991</v>
      </c>
      <c r="HBV7" t="s">
        <v>5992</v>
      </c>
      <c r="HBW7" t="s">
        <v>5993</v>
      </c>
      <c r="HBX7" t="s">
        <v>5994</v>
      </c>
      <c r="HBY7" t="s">
        <v>5995</v>
      </c>
      <c r="HBZ7" t="s">
        <v>5996</v>
      </c>
      <c r="HCA7" t="s">
        <v>5997</v>
      </c>
      <c r="HCB7" t="s">
        <v>5998</v>
      </c>
      <c r="HCC7" t="s">
        <v>5999</v>
      </c>
      <c r="HCD7" t="s">
        <v>6000</v>
      </c>
      <c r="HCE7" t="s">
        <v>6001</v>
      </c>
      <c r="HCF7" t="s">
        <v>6002</v>
      </c>
      <c r="HCG7" t="s">
        <v>6003</v>
      </c>
      <c r="HCH7" t="s">
        <v>6004</v>
      </c>
      <c r="HCI7" t="s">
        <v>6005</v>
      </c>
      <c r="HCJ7" t="s">
        <v>6006</v>
      </c>
      <c r="HCK7" t="s">
        <v>6007</v>
      </c>
      <c r="HCL7" t="s">
        <v>6008</v>
      </c>
      <c r="HCM7" t="s">
        <v>6009</v>
      </c>
      <c r="HCN7" t="s">
        <v>6010</v>
      </c>
      <c r="HCO7" t="s">
        <v>6011</v>
      </c>
      <c r="HCP7" t="s">
        <v>6012</v>
      </c>
      <c r="HCQ7" t="s">
        <v>6013</v>
      </c>
      <c r="HCR7" t="s">
        <v>6014</v>
      </c>
      <c r="HCS7" t="s">
        <v>6015</v>
      </c>
      <c r="HCT7" t="s">
        <v>6016</v>
      </c>
      <c r="HCU7" t="s">
        <v>6017</v>
      </c>
      <c r="HCV7" t="s">
        <v>6018</v>
      </c>
      <c r="HCW7" t="s">
        <v>6019</v>
      </c>
      <c r="HCX7" t="s">
        <v>6020</v>
      </c>
      <c r="HCY7" t="s">
        <v>6021</v>
      </c>
      <c r="HCZ7" t="s">
        <v>6022</v>
      </c>
      <c r="HDA7" t="s">
        <v>6023</v>
      </c>
      <c r="HDB7" t="s">
        <v>6024</v>
      </c>
      <c r="HDC7" t="s">
        <v>6025</v>
      </c>
      <c r="HDD7" t="s">
        <v>6026</v>
      </c>
      <c r="HDE7" t="s">
        <v>6027</v>
      </c>
      <c r="HDF7" t="s">
        <v>6028</v>
      </c>
      <c r="HDG7" t="s">
        <v>6029</v>
      </c>
      <c r="HDH7" t="s">
        <v>6030</v>
      </c>
      <c r="HDI7" t="s">
        <v>6031</v>
      </c>
      <c r="HDJ7" t="s">
        <v>6032</v>
      </c>
      <c r="HDK7" t="s">
        <v>6033</v>
      </c>
      <c r="HDL7" t="s">
        <v>6034</v>
      </c>
      <c r="HDM7" t="s">
        <v>6035</v>
      </c>
      <c r="HDN7" t="s">
        <v>6036</v>
      </c>
      <c r="HDO7" t="s">
        <v>6037</v>
      </c>
      <c r="HDP7" t="s">
        <v>6038</v>
      </c>
      <c r="HDQ7" t="s">
        <v>6039</v>
      </c>
      <c r="HDR7" t="s">
        <v>6040</v>
      </c>
      <c r="HDS7" t="s">
        <v>6041</v>
      </c>
      <c r="HDT7" t="s">
        <v>6042</v>
      </c>
      <c r="HDU7" t="s">
        <v>6043</v>
      </c>
      <c r="HDV7" t="s">
        <v>6044</v>
      </c>
      <c r="HDW7" t="s">
        <v>6045</v>
      </c>
      <c r="HDX7" t="s">
        <v>6046</v>
      </c>
      <c r="HDY7" t="s">
        <v>6047</v>
      </c>
      <c r="HDZ7" t="s">
        <v>6048</v>
      </c>
      <c r="HEA7" t="s">
        <v>6049</v>
      </c>
      <c r="HEB7" t="s">
        <v>6050</v>
      </c>
      <c r="HEC7" t="s">
        <v>6051</v>
      </c>
      <c r="HED7" t="s">
        <v>6052</v>
      </c>
      <c r="HEE7" t="s">
        <v>6053</v>
      </c>
      <c r="HEF7" t="s">
        <v>6054</v>
      </c>
      <c r="HEG7" t="s">
        <v>6055</v>
      </c>
      <c r="HEH7" t="s">
        <v>6056</v>
      </c>
      <c r="HEI7" t="s">
        <v>6057</v>
      </c>
      <c r="HEJ7" t="s">
        <v>6058</v>
      </c>
      <c r="HEK7" t="s">
        <v>6059</v>
      </c>
      <c r="HEL7" t="s">
        <v>6060</v>
      </c>
      <c r="HEM7" t="s">
        <v>6061</v>
      </c>
      <c r="HEN7" t="s">
        <v>6062</v>
      </c>
      <c r="HEO7" t="s">
        <v>6063</v>
      </c>
      <c r="HEP7" t="s">
        <v>6064</v>
      </c>
      <c r="HEQ7" t="s">
        <v>6065</v>
      </c>
      <c r="HER7" t="s">
        <v>6066</v>
      </c>
      <c r="HES7" t="s">
        <v>6067</v>
      </c>
      <c r="HET7" t="s">
        <v>6068</v>
      </c>
      <c r="HEU7" t="s">
        <v>6069</v>
      </c>
      <c r="HEV7" t="s">
        <v>6070</v>
      </c>
      <c r="HEW7" t="s">
        <v>6071</v>
      </c>
      <c r="HEX7" t="s">
        <v>6072</v>
      </c>
      <c r="HEY7" t="s">
        <v>6073</v>
      </c>
      <c r="HEZ7" t="s">
        <v>6074</v>
      </c>
      <c r="HFA7" t="s">
        <v>6075</v>
      </c>
      <c r="HFB7" t="s">
        <v>6076</v>
      </c>
      <c r="HFC7" t="s">
        <v>6077</v>
      </c>
      <c r="HFD7" t="s">
        <v>6078</v>
      </c>
      <c r="HFE7" t="s">
        <v>6079</v>
      </c>
      <c r="HFF7" t="s">
        <v>6080</v>
      </c>
      <c r="HFG7" t="s">
        <v>6081</v>
      </c>
      <c r="HFH7" t="s">
        <v>6082</v>
      </c>
      <c r="HFI7" t="s">
        <v>6083</v>
      </c>
      <c r="HFJ7" t="s">
        <v>6084</v>
      </c>
      <c r="HFK7" t="s">
        <v>6085</v>
      </c>
      <c r="HFL7" t="s">
        <v>6086</v>
      </c>
      <c r="HFM7" t="s">
        <v>6087</v>
      </c>
      <c r="HFN7" t="s">
        <v>6088</v>
      </c>
      <c r="HFO7" t="s">
        <v>6089</v>
      </c>
      <c r="HFP7" t="s">
        <v>6090</v>
      </c>
      <c r="HFQ7" t="s">
        <v>6091</v>
      </c>
      <c r="HFR7" t="s">
        <v>6092</v>
      </c>
      <c r="HFS7" t="s">
        <v>6093</v>
      </c>
      <c r="HFT7" t="s">
        <v>6094</v>
      </c>
      <c r="HFU7" t="s">
        <v>6095</v>
      </c>
      <c r="HFV7" t="s">
        <v>6096</v>
      </c>
      <c r="HFW7" t="s">
        <v>6097</v>
      </c>
      <c r="HFX7" t="s">
        <v>6098</v>
      </c>
      <c r="HFY7" t="s">
        <v>6099</v>
      </c>
      <c r="HFZ7" t="s">
        <v>6100</v>
      </c>
      <c r="HGA7" t="s">
        <v>6101</v>
      </c>
      <c r="HGB7" t="s">
        <v>6102</v>
      </c>
      <c r="HGC7" t="s">
        <v>6103</v>
      </c>
      <c r="HGD7" t="s">
        <v>6104</v>
      </c>
      <c r="HGE7" t="s">
        <v>6105</v>
      </c>
      <c r="HGF7" t="s">
        <v>6106</v>
      </c>
      <c r="HGG7" t="s">
        <v>6107</v>
      </c>
      <c r="HGH7" t="s">
        <v>6108</v>
      </c>
      <c r="HGI7" t="s">
        <v>6109</v>
      </c>
      <c r="HGJ7" t="s">
        <v>6110</v>
      </c>
      <c r="HGK7" t="s">
        <v>6111</v>
      </c>
      <c r="HGL7" t="s">
        <v>6112</v>
      </c>
      <c r="HGM7" t="s">
        <v>6113</v>
      </c>
      <c r="HGN7" t="s">
        <v>6114</v>
      </c>
      <c r="HGO7" t="s">
        <v>6115</v>
      </c>
      <c r="HGP7" t="s">
        <v>6116</v>
      </c>
      <c r="HGQ7" t="s">
        <v>6117</v>
      </c>
      <c r="HGR7" t="s">
        <v>6118</v>
      </c>
      <c r="HGS7" t="s">
        <v>6119</v>
      </c>
      <c r="HGT7" t="s">
        <v>6120</v>
      </c>
      <c r="HGU7" t="s">
        <v>6121</v>
      </c>
      <c r="HGV7" t="s">
        <v>6122</v>
      </c>
      <c r="HGW7" t="s">
        <v>6123</v>
      </c>
      <c r="HGX7" t="s">
        <v>6124</v>
      </c>
      <c r="HGY7" t="s">
        <v>6125</v>
      </c>
      <c r="HGZ7" t="s">
        <v>6126</v>
      </c>
      <c r="HHA7" t="s">
        <v>6127</v>
      </c>
      <c r="HHB7" t="s">
        <v>6128</v>
      </c>
      <c r="HHC7" t="s">
        <v>6129</v>
      </c>
      <c r="HHD7" t="s">
        <v>6130</v>
      </c>
      <c r="HHE7" t="s">
        <v>6131</v>
      </c>
      <c r="HHF7" t="s">
        <v>6132</v>
      </c>
      <c r="HHG7" t="s">
        <v>6133</v>
      </c>
      <c r="HHH7" t="s">
        <v>6134</v>
      </c>
      <c r="HHI7" t="s">
        <v>6135</v>
      </c>
      <c r="HHJ7" t="s">
        <v>6136</v>
      </c>
      <c r="HHK7" t="s">
        <v>6137</v>
      </c>
      <c r="HHL7" t="s">
        <v>6138</v>
      </c>
      <c r="HHM7" t="s">
        <v>6139</v>
      </c>
      <c r="HHN7" t="s">
        <v>6140</v>
      </c>
      <c r="HHO7" t="s">
        <v>6141</v>
      </c>
      <c r="HHP7" t="s">
        <v>6142</v>
      </c>
      <c r="HHQ7" t="s">
        <v>6143</v>
      </c>
      <c r="HHR7" t="s">
        <v>6144</v>
      </c>
      <c r="HHS7" t="s">
        <v>6145</v>
      </c>
      <c r="HHT7" t="s">
        <v>6146</v>
      </c>
      <c r="HHU7" t="s">
        <v>6147</v>
      </c>
      <c r="HHV7" t="s">
        <v>6148</v>
      </c>
      <c r="HHW7" t="s">
        <v>6149</v>
      </c>
      <c r="HHX7" t="s">
        <v>6150</v>
      </c>
      <c r="HHY7" t="s">
        <v>6151</v>
      </c>
      <c r="HHZ7" t="s">
        <v>6152</v>
      </c>
      <c r="HIA7" t="s">
        <v>6153</v>
      </c>
      <c r="HIB7" t="s">
        <v>6154</v>
      </c>
      <c r="HIC7" t="s">
        <v>6155</v>
      </c>
      <c r="HID7" t="s">
        <v>6156</v>
      </c>
      <c r="HIE7" t="s">
        <v>6157</v>
      </c>
      <c r="HIF7" t="s">
        <v>6158</v>
      </c>
      <c r="HIG7" t="s">
        <v>6159</v>
      </c>
      <c r="HIH7" t="s">
        <v>6160</v>
      </c>
      <c r="HII7" t="s">
        <v>6161</v>
      </c>
      <c r="HIJ7" t="s">
        <v>6162</v>
      </c>
      <c r="HIK7" t="s">
        <v>6163</v>
      </c>
      <c r="HIL7" t="s">
        <v>6164</v>
      </c>
      <c r="HIM7" t="s">
        <v>6165</v>
      </c>
      <c r="HIN7" t="s">
        <v>6166</v>
      </c>
      <c r="HIO7" t="s">
        <v>6167</v>
      </c>
      <c r="HIP7" t="s">
        <v>6168</v>
      </c>
      <c r="HIQ7" t="s">
        <v>6169</v>
      </c>
      <c r="HIR7" t="s">
        <v>6170</v>
      </c>
      <c r="HIS7" t="s">
        <v>6171</v>
      </c>
      <c r="HIT7" t="s">
        <v>6172</v>
      </c>
      <c r="HIU7" t="s">
        <v>6173</v>
      </c>
      <c r="HIV7" t="s">
        <v>6174</v>
      </c>
      <c r="HIW7" t="s">
        <v>6175</v>
      </c>
      <c r="HIX7" t="s">
        <v>6176</v>
      </c>
      <c r="HIY7" t="s">
        <v>6177</v>
      </c>
      <c r="HIZ7" t="s">
        <v>6178</v>
      </c>
      <c r="HJA7" t="s">
        <v>6179</v>
      </c>
      <c r="HJB7" t="s">
        <v>6180</v>
      </c>
      <c r="HJC7" t="s">
        <v>6181</v>
      </c>
      <c r="HJD7" t="s">
        <v>6182</v>
      </c>
      <c r="HJE7" t="s">
        <v>6183</v>
      </c>
      <c r="HJF7" t="s">
        <v>6184</v>
      </c>
      <c r="HJG7" t="s">
        <v>6185</v>
      </c>
      <c r="HJH7" t="s">
        <v>6186</v>
      </c>
      <c r="HJI7" t="s">
        <v>6187</v>
      </c>
      <c r="HJJ7" t="s">
        <v>6188</v>
      </c>
      <c r="HJK7" t="s">
        <v>6189</v>
      </c>
      <c r="HJL7" t="s">
        <v>6190</v>
      </c>
      <c r="HJM7" t="s">
        <v>6191</v>
      </c>
      <c r="HJN7" t="s">
        <v>6192</v>
      </c>
      <c r="HJO7" t="s">
        <v>6193</v>
      </c>
      <c r="HJP7" t="s">
        <v>6194</v>
      </c>
      <c r="HJQ7" t="s">
        <v>6195</v>
      </c>
      <c r="HJR7" t="s">
        <v>6196</v>
      </c>
      <c r="HJS7" t="s">
        <v>6197</v>
      </c>
      <c r="HJT7" t="s">
        <v>6198</v>
      </c>
      <c r="HJU7" t="s">
        <v>6199</v>
      </c>
      <c r="HJV7" t="s">
        <v>6200</v>
      </c>
      <c r="HJW7" t="s">
        <v>6201</v>
      </c>
      <c r="HJX7" t="s">
        <v>6202</v>
      </c>
      <c r="HJY7" t="s">
        <v>6203</v>
      </c>
      <c r="HJZ7" t="s">
        <v>6204</v>
      </c>
      <c r="HKA7" t="s">
        <v>6205</v>
      </c>
      <c r="HKB7" t="s">
        <v>6206</v>
      </c>
      <c r="HKC7" t="s">
        <v>6207</v>
      </c>
      <c r="HKD7" t="s">
        <v>6208</v>
      </c>
      <c r="HKE7" t="s">
        <v>6209</v>
      </c>
      <c r="HKF7" t="s">
        <v>6210</v>
      </c>
      <c r="HKG7" t="s">
        <v>6211</v>
      </c>
      <c r="HKH7" t="s">
        <v>6212</v>
      </c>
      <c r="HKI7" t="s">
        <v>6213</v>
      </c>
      <c r="HKJ7" t="s">
        <v>6214</v>
      </c>
      <c r="HKK7" t="s">
        <v>6215</v>
      </c>
      <c r="HKL7" t="s">
        <v>6216</v>
      </c>
      <c r="HKM7" t="s">
        <v>6217</v>
      </c>
      <c r="HKN7" t="s">
        <v>6218</v>
      </c>
      <c r="HKO7" t="s">
        <v>6219</v>
      </c>
      <c r="HKP7" t="s">
        <v>6220</v>
      </c>
      <c r="HKQ7" t="s">
        <v>6221</v>
      </c>
      <c r="HKR7" t="s">
        <v>6222</v>
      </c>
      <c r="HKS7" t="s">
        <v>6223</v>
      </c>
      <c r="HKT7" t="s">
        <v>6224</v>
      </c>
      <c r="HKU7" t="s">
        <v>6225</v>
      </c>
      <c r="HKV7" t="s">
        <v>6226</v>
      </c>
      <c r="HKW7" t="s">
        <v>6227</v>
      </c>
      <c r="HKX7" t="s">
        <v>6228</v>
      </c>
      <c r="HKY7" t="s">
        <v>6229</v>
      </c>
      <c r="HKZ7" t="s">
        <v>6230</v>
      </c>
      <c r="HLA7" t="s">
        <v>6231</v>
      </c>
      <c r="HLB7" t="s">
        <v>6232</v>
      </c>
      <c r="HLC7" t="s">
        <v>6233</v>
      </c>
      <c r="HLD7" t="s">
        <v>6234</v>
      </c>
      <c r="HLE7" t="s">
        <v>6235</v>
      </c>
      <c r="HLF7" t="s">
        <v>6236</v>
      </c>
      <c r="HLG7" t="s">
        <v>6237</v>
      </c>
      <c r="HLH7" t="s">
        <v>6238</v>
      </c>
      <c r="HLI7" t="s">
        <v>6239</v>
      </c>
      <c r="HLJ7" t="s">
        <v>6240</v>
      </c>
      <c r="HLK7" t="s">
        <v>6241</v>
      </c>
      <c r="HLL7" t="s">
        <v>6242</v>
      </c>
      <c r="HLM7" t="s">
        <v>6243</v>
      </c>
      <c r="HLN7" t="s">
        <v>6244</v>
      </c>
      <c r="HLO7" t="s">
        <v>6245</v>
      </c>
      <c r="HLP7" t="s">
        <v>6246</v>
      </c>
      <c r="HLQ7" t="s">
        <v>6247</v>
      </c>
      <c r="HLR7" t="s">
        <v>6248</v>
      </c>
      <c r="HLS7" t="s">
        <v>6249</v>
      </c>
      <c r="HLT7" t="s">
        <v>6250</v>
      </c>
      <c r="HLU7" t="s">
        <v>6251</v>
      </c>
      <c r="HLV7" t="s">
        <v>6252</v>
      </c>
      <c r="HLW7" t="s">
        <v>6253</v>
      </c>
      <c r="HLX7" t="s">
        <v>6254</v>
      </c>
      <c r="HLY7" t="s">
        <v>6255</v>
      </c>
      <c r="HLZ7" t="s">
        <v>6256</v>
      </c>
      <c r="HMA7" t="s">
        <v>6257</v>
      </c>
      <c r="HMB7" t="s">
        <v>6258</v>
      </c>
      <c r="HMC7" t="s">
        <v>6259</v>
      </c>
      <c r="HMD7" t="s">
        <v>6260</v>
      </c>
      <c r="HME7" t="s">
        <v>6261</v>
      </c>
      <c r="HMF7" t="s">
        <v>6262</v>
      </c>
      <c r="HMG7" t="s">
        <v>6263</v>
      </c>
      <c r="HMH7" t="s">
        <v>6264</v>
      </c>
      <c r="HMI7" t="s">
        <v>6265</v>
      </c>
      <c r="HMJ7" t="s">
        <v>6266</v>
      </c>
      <c r="HMK7" t="s">
        <v>6267</v>
      </c>
      <c r="HML7" t="s">
        <v>6268</v>
      </c>
      <c r="HMM7" t="s">
        <v>6269</v>
      </c>
      <c r="HMN7" t="s">
        <v>6270</v>
      </c>
      <c r="HMO7" t="s">
        <v>6271</v>
      </c>
      <c r="HMP7" t="s">
        <v>6272</v>
      </c>
      <c r="HMQ7" t="s">
        <v>6273</v>
      </c>
      <c r="HMR7" t="s">
        <v>6274</v>
      </c>
      <c r="HMS7" t="s">
        <v>6275</v>
      </c>
      <c r="HMT7" t="s">
        <v>6276</v>
      </c>
      <c r="HMU7" t="s">
        <v>6277</v>
      </c>
      <c r="HMV7" t="s">
        <v>6278</v>
      </c>
      <c r="HMW7" t="s">
        <v>6279</v>
      </c>
      <c r="HMX7" t="s">
        <v>6280</v>
      </c>
      <c r="HMY7" t="s">
        <v>6281</v>
      </c>
      <c r="HMZ7" t="s">
        <v>6282</v>
      </c>
      <c r="HNA7" t="s">
        <v>6283</v>
      </c>
      <c r="HNB7" t="s">
        <v>6284</v>
      </c>
      <c r="HNC7" t="s">
        <v>6285</v>
      </c>
      <c r="HND7" t="s">
        <v>6286</v>
      </c>
      <c r="HNE7" t="s">
        <v>6287</v>
      </c>
      <c r="HNF7" t="s">
        <v>6288</v>
      </c>
      <c r="HNG7" t="s">
        <v>6289</v>
      </c>
      <c r="HNH7" t="s">
        <v>6290</v>
      </c>
      <c r="HNI7" t="s">
        <v>6291</v>
      </c>
      <c r="HNJ7" t="s">
        <v>6292</v>
      </c>
      <c r="HNK7" t="s">
        <v>6293</v>
      </c>
      <c r="HNL7" t="s">
        <v>6294</v>
      </c>
      <c r="HNM7" t="s">
        <v>6295</v>
      </c>
      <c r="HNN7" t="s">
        <v>6296</v>
      </c>
      <c r="HNO7" t="s">
        <v>6297</v>
      </c>
      <c r="HNP7" t="s">
        <v>6298</v>
      </c>
      <c r="HNQ7" t="s">
        <v>6299</v>
      </c>
      <c r="HNR7" t="s">
        <v>6300</v>
      </c>
      <c r="HNS7" t="s">
        <v>6301</v>
      </c>
      <c r="HNT7" t="s">
        <v>6302</v>
      </c>
      <c r="HNU7" t="s">
        <v>6303</v>
      </c>
      <c r="HNV7" t="s">
        <v>6304</v>
      </c>
      <c r="HNW7" t="s">
        <v>6305</v>
      </c>
      <c r="HNX7" t="s">
        <v>6306</v>
      </c>
      <c r="HNY7" t="s">
        <v>6307</v>
      </c>
      <c r="HNZ7" t="s">
        <v>6308</v>
      </c>
      <c r="HOA7" t="s">
        <v>6309</v>
      </c>
      <c r="HOB7" t="s">
        <v>6310</v>
      </c>
      <c r="HOC7" t="s">
        <v>6311</v>
      </c>
      <c r="HOD7" t="s">
        <v>6312</v>
      </c>
      <c r="HOE7" t="s">
        <v>6313</v>
      </c>
      <c r="HOF7" t="s">
        <v>6314</v>
      </c>
      <c r="HOG7" t="s">
        <v>6315</v>
      </c>
      <c r="HOH7" t="s">
        <v>6316</v>
      </c>
      <c r="HOI7" t="s">
        <v>6317</v>
      </c>
      <c r="HOJ7" t="s">
        <v>6318</v>
      </c>
      <c r="HOK7" t="s">
        <v>6319</v>
      </c>
      <c r="HOL7" t="s">
        <v>6320</v>
      </c>
      <c r="HOM7" t="s">
        <v>6321</v>
      </c>
      <c r="HON7" t="s">
        <v>6322</v>
      </c>
      <c r="HOO7" t="s">
        <v>6323</v>
      </c>
      <c r="HOP7" t="s">
        <v>6324</v>
      </c>
      <c r="HOQ7" t="s">
        <v>6325</v>
      </c>
      <c r="HOR7" t="s">
        <v>6326</v>
      </c>
      <c r="HOS7" t="s">
        <v>6327</v>
      </c>
      <c r="HOT7" t="s">
        <v>6328</v>
      </c>
      <c r="HOU7" t="s">
        <v>6329</v>
      </c>
      <c r="HOV7" t="s">
        <v>6330</v>
      </c>
      <c r="HOW7" t="s">
        <v>6331</v>
      </c>
      <c r="HOX7" t="s">
        <v>6332</v>
      </c>
      <c r="HOY7" t="s">
        <v>6333</v>
      </c>
      <c r="HOZ7" t="s">
        <v>6334</v>
      </c>
      <c r="HPA7" t="s">
        <v>6335</v>
      </c>
      <c r="HPB7" t="s">
        <v>6336</v>
      </c>
      <c r="HPC7" t="s">
        <v>6337</v>
      </c>
      <c r="HPD7" t="s">
        <v>6338</v>
      </c>
      <c r="HPE7" t="s">
        <v>6339</v>
      </c>
      <c r="HPF7" t="s">
        <v>6340</v>
      </c>
      <c r="HPG7" t="s">
        <v>6341</v>
      </c>
      <c r="HPH7" t="s">
        <v>6342</v>
      </c>
      <c r="HPI7" t="s">
        <v>6343</v>
      </c>
      <c r="HPJ7" t="s">
        <v>6344</v>
      </c>
      <c r="HPK7" t="s">
        <v>6345</v>
      </c>
      <c r="HPL7" t="s">
        <v>6346</v>
      </c>
      <c r="HPM7" t="s">
        <v>6347</v>
      </c>
      <c r="HPN7" t="s">
        <v>6348</v>
      </c>
      <c r="HPO7" t="s">
        <v>6349</v>
      </c>
      <c r="HPP7" t="s">
        <v>6350</v>
      </c>
      <c r="HPQ7" t="s">
        <v>6351</v>
      </c>
      <c r="HPR7" t="s">
        <v>6352</v>
      </c>
      <c r="HPS7" t="s">
        <v>6353</v>
      </c>
      <c r="HPT7" t="s">
        <v>6354</v>
      </c>
      <c r="HPU7" t="s">
        <v>6355</v>
      </c>
      <c r="HPV7" t="s">
        <v>6356</v>
      </c>
      <c r="HPW7" t="s">
        <v>6357</v>
      </c>
      <c r="HPX7" t="s">
        <v>6358</v>
      </c>
      <c r="HPY7" t="s">
        <v>6359</v>
      </c>
      <c r="HPZ7" t="s">
        <v>6360</v>
      </c>
      <c r="HQA7" t="s">
        <v>6361</v>
      </c>
      <c r="HQB7" t="s">
        <v>6362</v>
      </c>
      <c r="HQC7" t="s">
        <v>6363</v>
      </c>
      <c r="HQD7" t="s">
        <v>6364</v>
      </c>
      <c r="HQE7" t="s">
        <v>6365</v>
      </c>
      <c r="HQF7" t="s">
        <v>6366</v>
      </c>
      <c r="HQG7" t="s">
        <v>6367</v>
      </c>
      <c r="HQH7" t="s">
        <v>6368</v>
      </c>
      <c r="HQI7" t="s">
        <v>6369</v>
      </c>
      <c r="HQJ7" t="s">
        <v>6370</v>
      </c>
      <c r="HQK7" t="s">
        <v>6371</v>
      </c>
      <c r="HQL7" t="s">
        <v>6372</v>
      </c>
      <c r="HQM7" t="s">
        <v>6373</v>
      </c>
      <c r="HQN7" t="s">
        <v>6374</v>
      </c>
      <c r="HQO7" t="s">
        <v>6375</v>
      </c>
      <c r="HQP7" t="s">
        <v>6376</v>
      </c>
      <c r="HQQ7" t="s">
        <v>6377</v>
      </c>
      <c r="HQR7" t="s">
        <v>6378</v>
      </c>
      <c r="HQS7" t="s">
        <v>6379</v>
      </c>
      <c r="HQT7" t="s">
        <v>6380</v>
      </c>
      <c r="HQU7" t="s">
        <v>6381</v>
      </c>
      <c r="HQV7" t="s">
        <v>6382</v>
      </c>
      <c r="HQW7" t="s">
        <v>6383</v>
      </c>
      <c r="HQX7" t="s">
        <v>6384</v>
      </c>
      <c r="HQY7" t="s">
        <v>6385</v>
      </c>
      <c r="HQZ7" t="s">
        <v>6386</v>
      </c>
      <c r="HRA7" t="s">
        <v>6387</v>
      </c>
      <c r="HRB7" t="s">
        <v>6388</v>
      </c>
      <c r="HRC7" t="s">
        <v>6389</v>
      </c>
      <c r="HRD7" t="s">
        <v>6390</v>
      </c>
      <c r="HRE7" t="s">
        <v>6391</v>
      </c>
      <c r="HRF7" t="s">
        <v>6392</v>
      </c>
      <c r="HRG7" t="s">
        <v>6393</v>
      </c>
      <c r="HRH7" t="s">
        <v>6394</v>
      </c>
      <c r="HRI7" t="s">
        <v>6395</v>
      </c>
      <c r="HRJ7" t="s">
        <v>6396</v>
      </c>
      <c r="HRK7" t="s">
        <v>6397</v>
      </c>
      <c r="HRL7" t="s">
        <v>6398</v>
      </c>
      <c r="HRM7" t="s">
        <v>6399</v>
      </c>
      <c r="HRN7" t="s">
        <v>6400</v>
      </c>
      <c r="HRO7" t="s">
        <v>6401</v>
      </c>
      <c r="HRP7" t="s">
        <v>6402</v>
      </c>
      <c r="HRQ7" t="s">
        <v>6403</v>
      </c>
      <c r="HRR7" t="s">
        <v>6404</v>
      </c>
      <c r="HRS7" t="s">
        <v>6405</v>
      </c>
      <c r="HRT7" t="s">
        <v>6406</v>
      </c>
      <c r="HRU7" t="s">
        <v>6407</v>
      </c>
      <c r="HRV7" t="s">
        <v>6408</v>
      </c>
      <c r="HRW7" t="s">
        <v>6409</v>
      </c>
      <c r="HRX7" t="s">
        <v>6410</v>
      </c>
      <c r="HRY7" t="s">
        <v>6411</v>
      </c>
      <c r="HRZ7" t="s">
        <v>6412</v>
      </c>
      <c r="HSA7" t="s">
        <v>6413</v>
      </c>
      <c r="HSB7" t="s">
        <v>6414</v>
      </c>
      <c r="HSC7" t="s">
        <v>6415</v>
      </c>
      <c r="HSD7" t="s">
        <v>6416</v>
      </c>
      <c r="HSE7" t="s">
        <v>6417</v>
      </c>
      <c r="HSF7" t="s">
        <v>6418</v>
      </c>
      <c r="HSG7" t="s">
        <v>6419</v>
      </c>
      <c r="HSH7" t="s">
        <v>6420</v>
      </c>
      <c r="HSI7" t="s">
        <v>6421</v>
      </c>
      <c r="HSJ7" t="s">
        <v>6422</v>
      </c>
      <c r="HSK7" t="s">
        <v>6423</v>
      </c>
      <c r="HSL7" t="s">
        <v>6424</v>
      </c>
      <c r="HSM7" t="s">
        <v>6425</v>
      </c>
      <c r="HSN7" t="s">
        <v>6426</v>
      </c>
      <c r="HSO7" t="s">
        <v>6427</v>
      </c>
      <c r="HSP7" t="s">
        <v>6428</v>
      </c>
      <c r="HSQ7" t="s">
        <v>6429</v>
      </c>
      <c r="HSR7" t="s">
        <v>6430</v>
      </c>
      <c r="HSS7" t="s">
        <v>6431</v>
      </c>
      <c r="HST7" t="s">
        <v>6432</v>
      </c>
      <c r="HSU7" t="s">
        <v>6433</v>
      </c>
      <c r="HSV7" t="s">
        <v>6434</v>
      </c>
      <c r="HSW7" t="s">
        <v>6435</v>
      </c>
      <c r="HSX7" t="s">
        <v>6436</v>
      </c>
      <c r="HSY7" t="s">
        <v>6437</v>
      </c>
      <c r="HSZ7" t="s">
        <v>6438</v>
      </c>
      <c r="HTA7" t="s">
        <v>6439</v>
      </c>
      <c r="HTB7" t="s">
        <v>6440</v>
      </c>
      <c r="HTC7" t="s">
        <v>6441</v>
      </c>
      <c r="HTD7" t="s">
        <v>6442</v>
      </c>
      <c r="HTE7" t="s">
        <v>6443</v>
      </c>
      <c r="HTF7" t="s">
        <v>6444</v>
      </c>
      <c r="HTG7" t="s">
        <v>6445</v>
      </c>
      <c r="HTH7" t="s">
        <v>6446</v>
      </c>
      <c r="HTI7" t="s">
        <v>6447</v>
      </c>
      <c r="HTJ7" t="s">
        <v>6448</v>
      </c>
      <c r="HTK7" t="s">
        <v>6449</v>
      </c>
      <c r="HTL7" t="s">
        <v>6450</v>
      </c>
      <c r="HTM7" t="s">
        <v>6451</v>
      </c>
      <c r="HTN7" t="s">
        <v>6452</v>
      </c>
      <c r="HTO7" t="s">
        <v>6453</v>
      </c>
      <c r="HTP7" t="s">
        <v>6454</v>
      </c>
      <c r="HTQ7" t="s">
        <v>6455</v>
      </c>
      <c r="HTR7" t="s">
        <v>6456</v>
      </c>
      <c r="HTS7" t="s">
        <v>6457</v>
      </c>
      <c r="HTT7" t="s">
        <v>6458</v>
      </c>
      <c r="HTU7" t="s">
        <v>6459</v>
      </c>
      <c r="HTV7" t="s">
        <v>6460</v>
      </c>
      <c r="HTW7" t="s">
        <v>6461</v>
      </c>
      <c r="HTX7" t="s">
        <v>6462</v>
      </c>
      <c r="HTY7" t="s">
        <v>6463</v>
      </c>
      <c r="HTZ7" t="s">
        <v>6464</v>
      </c>
      <c r="HUA7" t="s">
        <v>6465</v>
      </c>
      <c r="HUB7" t="s">
        <v>6466</v>
      </c>
      <c r="HUC7" t="s">
        <v>6467</v>
      </c>
      <c r="HUD7" t="s">
        <v>6468</v>
      </c>
      <c r="HUE7" t="s">
        <v>6469</v>
      </c>
      <c r="HUF7" t="s">
        <v>6470</v>
      </c>
      <c r="HUG7" t="s">
        <v>6471</v>
      </c>
      <c r="HUH7" t="s">
        <v>6472</v>
      </c>
      <c r="HUI7" t="s">
        <v>6473</v>
      </c>
      <c r="HUJ7" t="s">
        <v>6474</v>
      </c>
      <c r="HUK7" t="s">
        <v>6475</v>
      </c>
      <c r="HUL7" t="s">
        <v>6476</v>
      </c>
      <c r="HUM7" t="s">
        <v>6477</v>
      </c>
      <c r="HUN7" t="s">
        <v>6478</v>
      </c>
      <c r="HUO7" t="s">
        <v>6479</v>
      </c>
      <c r="HUP7" t="s">
        <v>6480</v>
      </c>
      <c r="HUQ7" t="s">
        <v>6481</v>
      </c>
      <c r="HUR7" t="s">
        <v>6482</v>
      </c>
      <c r="HUS7" t="s">
        <v>6483</v>
      </c>
      <c r="HUT7" t="s">
        <v>6484</v>
      </c>
      <c r="HUU7" t="s">
        <v>6485</v>
      </c>
      <c r="HUV7" t="s">
        <v>6486</v>
      </c>
      <c r="HUW7" t="s">
        <v>6487</v>
      </c>
      <c r="HUX7" t="s">
        <v>6488</v>
      </c>
      <c r="HUY7" t="s">
        <v>6489</v>
      </c>
      <c r="HUZ7" t="s">
        <v>6490</v>
      </c>
      <c r="HVA7" t="s">
        <v>6491</v>
      </c>
      <c r="HVB7" t="s">
        <v>6492</v>
      </c>
      <c r="HVC7" t="s">
        <v>6493</v>
      </c>
      <c r="HVD7" t="s">
        <v>6494</v>
      </c>
      <c r="HVE7" t="s">
        <v>6495</v>
      </c>
      <c r="HVF7" t="s">
        <v>6496</v>
      </c>
      <c r="HVG7" t="s">
        <v>6497</v>
      </c>
      <c r="HVH7" t="s">
        <v>6498</v>
      </c>
      <c r="HVI7" t="s">
        <v>6499</v>
      </c>
      <c r="HVJ7" t="s">
        <v>6500</v>
      </c>
      <c r="HVK7" t="s">
        <v>6501</v>
      </c>
      <c r="HVL7" t="s">
        <v>6502</v>
      </c>
      <c r="HVM7" t="s">
        <v>6503</v>
      </c>
      <c r="HVN7" t="s">
        <v>6504</v>
      </c>
      <c r="HVO7" t="s">
        <v>6505</v>
      </c>
      <c r="HVP7" t="s">
        <v>6506</v>
      </c>
      <c r="HVQ7" t="s">
        <v>6507</v>
      </c>
      <c r="HVR7" t="s">
        <v>6508</v>
      </c>
      <c r="HVS7" t="s">
        <v>6509</v>
      </c>
      <c r="HVT7" t="s">
        <v>6510</v>
      </c>
      <c r="HVU7" t="s">
        <v>6511</v>
      </c>
      <c r="HVV7" t="s">
        <v>6512</v>
      </c>
      <c r="HVW7" t="s">
        <v>6513</v>
      </c>
      <c r="HVX7" t="s">
        <v>6514</v>
      </c>
      <c r="HVY7" t="s">
        <v>6515</v>
      </c>
      <c r="HVZ7" t="s">
        <v>6516</v>
      </c>
      <c r="HWA7" t="s">
        <v>6517</v>
      </c>
      <c r="HWB7" t="s">
        <v>6518</v>
      </c>
      <c r="HWC7" t="s">
        <v>6519</v>
      </c>
      <c r="HWD7" t="s">
        <v>6520</v>
      </c>
      <c r="HWE7" t="s">
        <v>6521</v>
      </c>
      <c r="HWF7" t="s">
        <v>6522</v>
      </c>
      <c r="HWG7" t="s">
        <v>6523</v>
      </c>
      <c r="HWH7" t="s">
        <v>6524</v>
      </c>
      <c r="HWI7" t="s">
        <v>6525</v>
      </c>
      <c r="HWJ7" t="s">
        <v>6526</v>
      </c>
      <c r="HWK7" t="s">
        <v>6527</v>
      </c>
      <c r="HWL7" t="s">
        <v>6528</v>
      </c>
      <c r="HWM7" t="s">
        <v>6529</v>
      </c>
      <c r="HWN7" t="s">
        <v>6530</v>
      </c>
      <c r="HWO7" t="s">
        <v>6531</v>
      </c>
      <c r="HWP7" t="s">
        <v>6532</v>
      </c>
      <c r="HWQ7" t="s">
        <v>6533</v>
      </c>
      <c r="HWR7" t="s">
        <v>6534</v>
      </c>
      <c r="HWS7" t="s">
        <v>6535</v>
      </c>
      <c r="HWT7" t="s">
        <v>6536</v>
      </c>
      <c r="HWU7" t="s">
        <v>6537</v>
      </c>
      <c r="HWV7" t="s">
        <v>6538</v>
      </c>
      <c r="HWW7" t="s">
        <v>6539</v>
      </c>
      <c r="HWX7" t="s">
        <v>6540</v>
      </c>
      <c r="HWY7" t="s">
        <v>6541</v>
      </c>
      <c r="HWZ7" t="s">
        <v>6542</v>
      </c>
      <c r="HXA7" t="s">
        <v>6543</v>
      </c>
      <c r="HXB7" t="s">
        <v>6544</v>
      </c>
      <c r="HXC7" t="s">
        <v>6545</v>
      </c>
      <c r="HXD7" t="s">
        <v>6546</v>
      </c>
      <c r="HXE7" t="s">
        <v>6547</v>
      </c>
      <c r="HXF7" t="s">
        <v>6548</v>
      </c>
      <c r="HXG7" t="s">
        <v>6549</v>
      </c>
      <c r="HXH7" t="s">
        <v>6550</v>
      </c>
      <c r="HXI7" t="s">
        <v>6551</v>
      </c>
      <c r="HXJ7" t="s">
        <v>6552</v>
      </c>
      <c r="HXK7" t="s">
        <v>6553</v>
      </c>
      <c r="HXL7" t="s">
        <v>6554</v>
      </c>
      <c r="HXM7" t="s">
        <v>6555</v>
      </c>
      <c r="HXN7" t="s">
        <v>6556</v>
      </c>
      <c r="HXO7" t="s">
        <v>6557</v>
      </c>
      <c r="HXP7" t="s">
        <v>6558</v>
      </c>
      <c r="HXQ7" t="s">
        <v>6559</v>
      </c>
      <c r="HXR7" t="s">
        <v>6560</v>
      </c>
      <c r="HXS7" t="s">
        <v>6561</v>
      </c>
      <c r="HXT7" t="s">
        <v>6562</v>
      </c>
      <c r="HXU7" t="s">
        <v>6563</v>
      </c>
      <c r="HXV7" t="s">
        <v>6564</v>
      </c>
      <c r="HXW7" t="s">
        <v>6565</v>
      </c>
      <c r="HXX7" t="s">
        <v>6566</v>
      </c>
      <c r="HXY7" t="s">
        <v>6567</v>
      </c>
      <c r="HXZ7" t="s">
        <v>6568</v>
      </c>
      <c r="HYA7" t="s">
        <v>6569</v>
      </c>
      <c r="HYB7" t="s">
        <v>6570</v>
      </c>
      <c r="HYC7" t="s">
        <v>6571</v>
      </c>
      <c r="HYD7" t="s">
        <v>6572</v>
      </c>
      <c r="HYE7" t="s">
        <v>6573</v>
      </c>
      <c r="HYF7" t="s">
        <v>6574</v>
      </c>
      <c r="HYG7" t="s">
        <v>6575</v>
      </c>
      <c r="HYH7" t="s">
        <v>6576</v>
      </c>
      <c r="HYI7" t="s">
        <v>6577</v>
      </c>
      <c r="HYJ7" t="s">
        <v>6578</v>
      </c>
      <c r="HYK7" t="s">
        <v>6579</v>
      </c>
      <c r="HYL7" t="s">
        <v>6580</v>
      </c>
      <c r="HYM7" t="s">
        <v>6581</v>
      </c>
      <c r="HYN7" t="s">
        <v>6582</v>
      </c>
      <c r="HYO7" t="s">
        <v>6583</v>
      </c>
      <c r="HYP7" t="s">
        <v>6584</v>
      </c>
      <c r="HYQ7" t="s">
        <v>6585</v>
      </c>
      <c r="HYR7" t="s">
        <v>6586</v>
      </c>
      <c r="HYS7" t="s">
        <v>6587</v>
      </c>
      <c r="HYT7" t="s">
        <v>6588</v>
      </c>
      <c r="HYU7" t="s">
        <v>6589</v>
      </c>
      <c r="HYV7" t="s">
        <v>6590</v>
      </c>
      <c r="HYW7" t="s">
        <v>6591</v>
      </c>
      <c r="HYX7" t="s">
        <v>6592</v>
      </c>
      <c r="HYY7" t="s">
        <v>6593</v>
      </c>
      <c r="HYZ7" t="s">
        <v>6594</v>
      </c>
      <c r="HZA7" t="s">
        <v>6595</v>
      </c>
      <c r="HZB7" t="s">
        <v>6596</v>
      </c>
      <c r="HZC7" t="s">
        <v>6597</v>
      </c>
      <c r="HZD7" t="s">
        <v>6598</v>
      </c>
      <c r="HZE7" t="s">
        <v>6599</v>
      </c>
      <c r="HZF7" t="s">
        <v>6600</v>
      </c>
      <c r="HZG7" t="s">
        <v>6601</v>
      </c>
      <c r="HZH7" t="s">
        <v>6602</v>
      </c>
      <c r="HZI7" t="s">
        <v>6603</v>
      </c>
      <c r="HZJ7" t="s">
        <v>6604</v>
      </c>
      <c r="HZK7" t="s">
        <v>6605</v>
      </c>
      <c r="HZL7" t="s">
        <v>6606</v>
      </c>
      <c r="HZM7" t="s">
        <v>6607</v>
      </c>
      <c r="HZN7" t="s">
        <v>6608</v>
      </c>
      <c r="HZO7" t="s">
        <v>6609</v>
      </c>
      <c r="HZP7" t="s">
        <v>6610</v>
      </c>
      <c r="HZQ7" t="s">
        <v>6611</v>
      </c>
      <c r="HZR7" t="s">
        <v>6612</v>
      </c>
      <c r="HZS7" t="s">
        <v>6613</v>
      </c>
      <c r="HZT7" t="s">
        <v>6614</v>
      </c>
      <c r="HZU7" t="s">
        <v>6615</v>
      </c>
      <c r="HZV7" t="s">
        <v>6616</v>
      </c>
      <c r="HZW7" t="s">
        <v>6617</v>
      </c>
      <c r="HZX7" t="s">
        <v>6618</v>
      </c>
      <c r="HZY7" t="s">
        <v>6619</v>
      </c>
      <c r="HZZ7" t="s">
        <v>6620</v>
      </c>
      <c r="IAA7" t="s">
        <v>6621</v>
      </c>
      <c r="IAB7" t="s">
        <v>6622</v>
      </c>
      <c r="IAC7" t="s">
        <v>6623</v>
      </c>
      <c r="IAD7" t="s">
        <v>6624</v>
      </c>
      <c r="IAE7" t="s">
        <v>6625</v>
      </c>
      <c r="IAF7" t="s">
        <v>6626</v>
      </c>
      <c r="IAG7" t="s">
        <v>6627</v>
      </c>
      <c r="IAH7" t="s">
        <v>6628</v>
      </c>
      <c r="IAI7" t="s">
        <v>6629</v>
      </c>
      <c r="IAJ7" t="s">
        <v>6630</v>
      </c>
      <c r="IAK7" t="s">
        <v>6631</v>
      </c>
      <c r="IAL7" t="s">
        <v>6632</v>
      </c>
      <c r="IAM7" t="s">
        <v>6633</v>
      </c>
      <c r="IAN7" t="s">
        <v>6634</v>
      </c>
      <c r="IAO7" t="s">
        <v>6635</v>
      </c>
      <c r="IAP7" t="s">
        <v>6636</v>
      </c>
      <c r="IAQ7" t="s">
        <v>6637</v>
      </c>
      <c r="IAR7" t="s">
        <v>6638</v>
      </c>
      <c r="IAS7" t="s">
        <v>6639</v>
      </c>
      <c r="IAT7" t="s">
        <v>6640</v>
      </c>
      <c r="IAU7" t="s">
        <v>6641</v>
      </c>
      <c r="IAV7" t="s">
        <v>6642</v>
      </c>
      <c r="IAW7" t="s">
        <v>6643</v>
      </c>
      <c r="IAX7" t="s">
        <v>6644</v>
      </c>
      <c r="IAY7" t="s">
        <v>6645</v>
      </c>
      <c r="IAZ7" t="s">
        <v>6646</v>
      </c>
      <c r="IBA7" t="s">
        <v>6647</v>
      </c>
      <c r="IBB7" t="s">
        <v>6648</v>
      </c>
      <c r="IBC7" t="s">
        <v>6649</v>
      </c>
      <c r="IBD7" t="s">
        <v>6650</v>
      </c>
      <c r="IBE7" t="s">
        <v>6651</v>
      </c>
      <c r="IBF7" t="s">
        <v>6652</v>
      </c>
      <c r="IBG7" t="s">
        <v>6653</v>
      </c>
      <c r="IBH7" t="s">
        <v>6654</v>
      </c>
      <c r="IBI7" t="s">
        <v>6655</v>
      </c>
      <c r="IBJ7" t="s">
        <v>6656</v>
      </c>
      <c r="IBK7" t="s">
        <v>6657</v>
      </c>
      <c r="IBL7" t="s">
        <v>6658</v>
      </c>
      <c r="IBM7" t="s">
        <v>6659</v>
      </c>
      <c r="IBN7" t="s">
        <v>6660</v>
      </c>
      <c r="IBO7" t="s">
        <v>6661</v>
      </c>
      <c r="IBP7" t="s">
        <v>6662</v>
      </c>
      <c r="IBQ7" t="s">
        <v>6663</v>
      </c>
      <c r="IBR7" t="s">
        <v>6664</v>
      </c>
      <c r="IBS7" t="s">
        <v>6665</v>
      </c>
      <c r="IBT7" t="s">
        <v>6666</v>
      </c>
      <c r="IBU7" t="s">
        <v>6667</v>
      </c>
      <c r="IBV7" t="s">
        <v>6668</v>
      </c>
      <c r="IBW7" t="s">
        <v>6669</v>
      </c>
      <c r="IBX7" t="s">
        <v>6670</v>
      </c>
      <c r="IBY7" t="s">
        <v>6671</v>
      </c>
      <c r="IBZ7" t="s">
        <v>6672</v>
      </c>
      <c r="ICA7" t="s">
        <v>6673</v>
      </c>
      <c r="ICB7" t="s">
        <v>6674</v>
      </c>
      <c r="ICC7" t="s">
        <v>6675</v>
      </c>
      <c r="ICD7" t="s">
        <v>6676</v>
      </c>
      <c r="ICE7" t="s">
        <v>6677</v>
      </c>
      <c r="ICF7" t="s">
        <v>6678</v>
      </c>
      <c r="ICG7" t="s">
        <v>6679</v>
      </c>
      <c r="ICH7" t="s">
        <v>6680</v>
      </c>
      <c r="ICI7" t="s">
        <v>6681</v>
      </c>
      <c r="ICJ7" t="s">
        <v>6682</v>
      </c>
      <c r="ICK7" t="s">
        <v>6683</v>
      </c>
      <c r="ICL7" t="s">
        <v>6684</v>
      </c>
      <c r="ICM7" t="s">
        <v>6685</v>
      </c>
      <c r="ICN7" t="s">
        <v>6686</v>
      </c>
      <c r="ICO7" t="s">
        <v>6687</v>
      </c>
      <c r="ICP7" t="s">
        <v>6688</v>
      </c>
      <c r="ICQ7" t="s">
        <v>6689</v>
      </c>
      <c r="ICR7" t="s">
        <v>6690</v>
      </c>
      <c r="ICS7" t="s">
        <v>6691</v>
      </c>
      <c r="ICT7" t="s">
        <v>6692</v>
      </c>
      <c r="ICU7" t="s">
        <v>6693</v>
      </c>
      <c r="ICV7" t="s">
        <v>6694</v>
      </c>
      <c r="ICW7" t="s">
        <v>6695</v>
      </c>
      <c r="ICX7" t="s">
        <v>6696</v>
      </c>
      <c r="ICY7" t="s">
        <v>6697</v>
      </c>
      <c r="ICZ7" t="s">
        <v>6698</v>
      </c>
      <c r="IDA7" t="s">
        <v>6699</v>
      </c>
      <c r="IDB7" t="s">
        <v>6700</v>
      </c>
      <c r="IDC7" t="s">
        <v>6701</v>
      </c>
      <c r="IDD7" t="s">
        <v>6702</v>
      </c>
      <c r="IDE7" t="s">
        <v>6703</v>
      </c>
      <c r="IDF7" t="s">
        <v>6704</v>
      </c>
      <c r="IDG7" t="s">
        <v>6705</v>
      </c>
      <c r="IDH7" t="s">
        <v>6706</v>
      </c>
      <c r="IDI7" t="s">
        <v>6707</v>
      </c>
      <c r="IDJ7" t="s">
        <v>6708</v>
      </c>
      <c r="IDK7" t="s">
        <v>6709</v>
      </c>
      <c r="IDL7" t="s">
        <v>6710</v>
      </c>
      <c r="IDM7" t="s">
        <v>6711</v>
      </c>
      <c r="IDN7" t="s">
        <v>6712</v>
      </c>
      <c r="IDO7" t="s">
        <v>6713</v>
      </c>
      <c r="IDP7" t="s">
        <v>6714</v>
      </c>
      <c r="IDQ7" t="s">
        <v>6715</v>
      </c>
      <c r="IDR7" t="s">
        <v>6716</v>
      </c>
      <c r="IDS7" t="s">
        <v>6717</v>
      </c>
      <c r="IDT7" t="s">
        <v>6718</v>
      </c>
      <c r="IDU7" t="s">
        <v>6719</v>
      </c>
      <c r="IDV7" t="s">
        <v>6720</v>
      </c>
      <c r="IDW7" t="s">
        <v>6721</v>
      </c>
      <c r="IDX7" t="s">
        <v>6722</v>
      </c>
      <c r="IDY7" t="s">
        <v>6723</v>
      </c>
      <c r="IDZ7" t="s">
        <v>6724</v>
      </c>
      <c r="IEA7" t="s">
        <v>6725</v>
      </c>
      <c r="IEB7" t="s">
        <v>6726</v>
      </c>
      <c r="IEC7" t="s">
        <v>6727</v>
      </c>
      <c r="IED7" t="s">
        <v>6728</v>
      </c>
      <c r="IEE7" t="s">
        <v>6729</v>
      </c>
      <c r="IEF7" t="s">
        <v>6730</v>
      </c>
      <c r="IEG7" t="s">
        <v>6731</v>
      </c>
      <c r="IEH7" t="s">
        <v>6732</v>
      </c>
      <c r="IEI7" t="s">
        <v>6733</v>
      </c>
      <c r="IEJ7" t="s">
        <v>6734</v>
      </c>
      <c r="IEK7" t="s">
        <v>6735</v>
      </c>
      <c r="IEL7" t="s">
        <v>6736</v>
      </c>
      <c r="IEM7" t="s">
        <v>6737</v>
      </c>
      <c r="IEN7" t="s">
        <v>6738</v>
      </c>
      <c r="IEO7" t="s">
        <v>6739</v>
      </c>
      <c r="IEP7" t="s">
        <v>6740</v>
      </c>
      <c r="IEQ7" t="s">
        <v>6741</v>
      </c>
      <c r="IER7" t="s">
        <v>6742</v>
      </c>
      <c r="IES7" t="s">
        <v>6743</v>
      </c>
      <c r="IET7" t="s">
        <v>6744</v>
      </c>
      <c r="IEU7" t="s">
        <v>6745</v>
      </c>
      <c r="IEV7" t="s">
        <v>6746</v>
      </c>
      <c r="IEW7" t="s">
        <v>6747</v>
      </c>
      <c r="IEX7" t="s">
        <v>6748</v>
      </c>
      <c r="IEY7" t="s">
        <v>6749</v>
      </c>
      <c r="IEZ7" t="s">
        <v>6750</v>
      </c>
      <c r="IFA7" t="s">
        <v>6751</v>
      </c>
      <c r="IFB7" t="s">
        <v>6752</v>
      </c>
      <c r="IFC7" t="s">
        <v>6753</v>
      </c>
      <c r="IFD7" t="s">
        <v>6754</v>
      </c>
      <c r="IFE7" t="s">
        <v>6755</v>
      </c>
      <c r="IFF7" t="s">
        <v>6756</v>
      </c>
      <c r="IFG7" t="s">
        <v>6757</v>
      </c>
      <c r="IFH7" t="s">
        <v>6758</v>
      </c>
      <c r="IFI7" t="s">
        <v>6759</v>
      </c>
      <c r="IFJ7" t="s">
        <v>6760</v>
      </c>
      <c r="IFK7" t="s">
        <v>6761</v>
      </c>
      <c r="IFL7" t="s">
        <v>6762</v>
      </c>
      <c r="IFM7" t="s">
        <v>6763</v>
      </c>
      <c r="IFN7" t="s">
        <v>6764</v>
      </c>
      <c r="IFO7" t="s">
        <v>6765</v>
      </c>
      <c r="IFP7" t="s">
        <v>6766</v>
      </c>
      <c r="IFQ7" t="s">
        <v>6767</v>
      </c>
      <c r="IFR7" t="s">
        <v>6768</v>
      </c>
      <c r="IFS7" t="s">
        <v>6769</v>
      </c>
      <c r="IFT7" t="s">
        <v>6770</v>
      </c>
      <c r="IFU7" t="s">
        <v>6771</v>
      </c>
      <c r="IFV7" t="s">
        <v>6772</v>
      </c>
      <c r="IFW7" t="s">
        <v>6773</v>
      </c>
      <c r="IFX7" t="s">
        <v>6774</v>
      </c>
      <c r="IFY7" t="s">
        <v>6775</v>
      </c>
      <c r="IFZ7" t="s">
        <v>6776</v>
      </c>
      <c r="IGA7" t="s">
        <v>6777</v>
      </c>
      <c r="IGB7" t="s">
        <v>6778</v>
      </c>
      <c r="IGC7" t="s">
        <v>6779</v>
      </c>
      <c r="IGD7" t="s">
        <v>6780</v>
      </c>
      <c r="IGE7" t="s">
        <v>6781</v>
      </c>
      <c r="IGF7" t="s">
        <v>6782</v>
      </c>
      <c r="IGG7" t="s">
        <v>6783</v>
      </c>
      <c r="IGH7" t="s">
        <v>6784</v>
      </c>
      <c r="IGI7" t="s">
        <v>6785</v>
      </c>
      <c r="IGJ7" t="s">
        <v>6786</v>
      </c>
      <c r="IGK7" t="s">
        <v>6787</v>
      </c>
      <c r="IGL7" t="s">
        <v>6788</v>
      </c>
      <c r="IGM7" t="s">
        <v>6789</v>
      </c>
      <c r="IGN7" t="s">
        <v>6790</v>
      </c>
      <c r="IGO7" t="s">
        <v>6791</v>
      </c>
      <c r="IGP7" t="s">
        <v>6792</v>
      </c>
      <c r="IGQ7" t="s">
        <v>6793</v>
      </c>
      <c r="IGR7" t="s">
        <v>6794</v>
      </c>
      <c r="IGS7" t="s">
        <v>6795</v>
      </c>
      <c r="IGT7" t="s">
        <v>6796</v>
      </c>
      <c r="IGU7" t="s">
        <v>6797</v>
      </c>
      <c r="IGV7" t="s">
        <v>6798</v>
      </c>
      <c r="IGW7" t="s">
        <v>6799</v>
      </c>
      <c r="IGX7" t="s">
        <v>6800</v>
      </c>
      <c r="IGY7" t="s">
        <v>6801</v>
      </c>
      <c r="IGZ7" t="s">
        <v>6802</v>
      </c>
      <c r="IHA7" t="s">
        <v>6803</v>
      </c>
      <c r="IHB7" t="s">
        <v>6804</v>
      </c>
      <c r="IHC7" t="s">
        <v>6805</v>
      </c>
      <c r="IHD7" t="s">
        <v>6806</v>
      </c>
      <c r="IHE7" t="s">
        <v>6807</v>
      </c>
      <c r="IHF7" t="s">
        <v>6808</v>
      </c>
      <c r="IHG7" t="s">
        <v>6809</v>
      </c>
      <c r="IHH7" t="s">
        <v>6810</v>
      </c>
      <c r="IHI7" t="s">
        <v>6811</v>
      </c>
      <c r="IHJ7" t="s">
        <v>6812</v>
      </c>
      <c r="IHK7" t="s">
        <v>6813</v>
      </c>
      <c r="IHL7" t="s">
        <v>6814</v>
      </c>
      <c r="IHM7" t="s">
        <v>6815</v>
      </c>
      <c r="IHN7" t="s">
        <v>6816</v>
      </c>
      <c r="IHO7" t="s">
        <v>6817</v>
      </c>
      <c r="IHP7" t="s">
        <v>6818</v>
      </c>
      <c r="IHQ7" t="s">
        <v>6819</v>
      </c>
      <c r="IHR7" t="s">
        <v>6820</v>
      </c>
      <c r="IHS7" t="s">
        <v>6821</v>
      </c>
      <c r="IHT7" t="s">
        <v>6822</v>
      </c>
      <c r="IHU7" t="s">
        <v>6823</v>
      </c>
      <c r="IHV7" t="s">
        <v>6824</v>
      </c>
      <c r="IHW7" t="s">
        <v>6825</v>
      </c>
      <c r="IHX7" t="s">
        <v>6826</v>
      </c>
      <c r="IHY7" t="s">
        <v>6827</v>
      </c>
      <c r="IHZ7" t="s">
        <v>6828</v>
      </c>
      <c r="IIA7" t="s">
        <v>6829</v>
      </c>
      <c r="IIB7" t="s">
        <v>6830</v>
      </c>
      <c r="IIC7" t="s">
        <v>6831</v>
      </c>
      <c r="IID7" t="s">
        <v>6832</v>
      </c>
      <c r="IIE7" t="s">
        <v>6833</v>
      </c>
      <c r="IIF7" t="s">
        <v>6834</v>
      </c>
      <c r="IIG7" t="s">
        <v>6835</v>
      </c>
      <c r="IIH7" t="s">
        <v>6836</v>
      </c>
      <c r="III7" t="s">
        <v>6837</v>
      </c>
      <c r="IIJ7" t="s">
        <v>6838</v>
      </c>
      <c r="IIK7" t="s">
        <v>6839</v>
      </c>
      <c r="IIL7" t="s">
        <v>6840</v>
      </c>
      <c r="IIM7" t="s">
        <v>6841</v>
      </c>
      <c r="IIN7" t="s">
        <v>6842</v>
      </c>
      <c r="IIO7" t="s">
        <v>6843</v>
      </c>
      <c r="IIP7" t="s">
        <v>6844</v>
      </c>
      <c r="IIQ7" t="s">
        <v>6845</v>
      </c>
      <c r="IIR7" t="s">
        <v>6846</v>
      </c>
      <c r="IIS7" t="s">
        <v>6847</v>
      </c>
      <c r="IIT7" t="s">
        <v>6848</v>
      </c>
      <c r="IIU7" t="s">
        <v>6849</v>
      </c>
      <c r="IIV7" t="s">
        <v>6850</v>
      </c>
      <c r="IIW7" t="s">
        <v>6851</v>
      </c>
      <c r="IIX7" t="s">
        <v>6852</v>
      </c>
      <c r="IIY7" t="s">
        <v>6853</v>
      </c>
      <c r="IIZ7" t="s">
        <v>6854</v>
      </c>
      <c r="IJA7" t="s">
        <v>6855</v>
      </c>
      <c r="IJB7" t="s">
        <v>6856</v>
      </c>
      <c r="IJC7" t="s">
        <v>6857</v>
      </c>
      <c r="IJD7" t="s">
        <v>6858</v>
      </c>
      <c r="IJE7" t="s">
        <v>6859</v>
      </c>
      <c r="IJF7" t="s">
        <v>6860</v>
      </c>
      <c r="IJG7" t="s">
        <v>6861</v>
      </c>
      <c r="IJH7" t="s">
        <v>6862</v>
      </c>
      <c r="IJI7" t="s">
        <v>6863</v>
      </c>
      <c r="IJJ7" t="s">
        <v>6864</v>
      </c>
      <c r="IJK7" t="s">
        <v>6865</v>
      </c>
      <c r="IJL7" t="s">
        <v>6866</v>
      </c>
      <c r="IJM7" t="s">
        <v>6867</v>
      </c>
      <c r="IJN7" t="s">
        <v>6868</v>
      </c>
      <c r="IJO7" t="s">
        <v>6869</v>
      </c>
      <c r="IJP7" t="s">
        <v>6870</v>
      </c>
      <c r="IJQ7" t="s">
        <v>6871</v>
      </c>
      <c r="IJR7" t="s">
        <v>6872</v>
      </c>
      <c r="IJS7" t="s">
        <v>6873</v>
      </c>
      <c r="IJT7" t="s">
        <v>6874</v>
      </c>
      <c r="IJU7" t="s">
        <v>6875</v>
      </c>
      <c r="IJV7" t="s">
        <v>6876</v>
      </c>
      <c r="IJW7" t="s">
        <v>6877</v>
      </c>
      <c r="IJX7" t="s">
        <v>6878</v>
      </c>
      <c r="IJY7" t="s">
        <v>6879</v>
      </c>
      <c r="IJZ7" t="s">
        <v>6880</v>
      </c>
      <c r="IKA7" t="s">
        <v>6881</v>
      </c>
      <c r="IKB7" t="s">
        <v>6882</v>
      </c>
      <c r="IKC7" t="s">
        <v>6883</v>
      </c>
      <c r="IKD7" t="s">
        <v>6884</v>
      </c>
      <c r="IKE7" t="s">
        <v>6885</v>
      </c>
      <c r="IKF7" t="s">
        <v>6886</v>
      </c>
      <c r="IKG7" t="s">
        <v>6887</v>
      </c>
      <c r="IKH7" t="s">
        <v>6888</v>
      </c>
      <c r="IKI7" t="s">
        <v>6889</v>
      </c>
      <c r="IKJ7" t="s">
        <v>6890</v>
      </c>
      <c r="IKK7" t="s">
        <v>6891</v>
      </c>
      <c r="IKL7" t="s">
        <v>6892</v>
      </c>
      <c r="IKM7" t="s">
        <v>6893</v>
      </c>
      <c r="IKN7" t="s">
        <v>6894</v>
      </c>
      <c r="IKO7" t="s">
        <v>6895</v>
      </c>
      <c r="IKP7" t="s">
        <v>6896</v>
      </c>
      <c r="IKQ7" t="s">
        <v>6897</v>
      </c>
      <c r="IKR7" t="s">
        <v>6898</v>
      </c>
      <c r="IKS7" t="s">
        <v>6899</v>
      </c>
      <c r="IKT7" t="s">
        <v>6900</v>
      </c>
      <c r="IKU7" t="s">
        <v>6901</v>
      </c>
      <c r="IKV7" t="s">
        <v>6902</v>
      </c>
      <c r="IKW7" t="s">
        <v>6903</v>
      </c>
      <c r="IKX7" t="s">
        <v>6904</v>
      </c>
      <c r="IKY7" t="s">
        <v>6905</v>
      </c>
      <c r="IKZ7" t="s">
        <v>6906</v>
      </c>
      <c r="ILA7" t="s">
        <v>6907</v>
      </c>
      <c r="ILB7" t="s">
        <v>6908</v>
      </c>
      <c r="ILC7" t="s">
        <v>6909</v>
      </c>
      <c r="ILD7" t="s">
        <v>6910</v>
      </c>
      <c r="ILE7" t="s">
        <v>6911</v>
      </c>
      <c r="ILF7" t="s">
        <v>6912</v>
      </c>
      <c r="ILG7" t="s">
        <v>6913</v>
      </c>
      <c r="ILH7" t="s">
        <v>6914</v>
      </c>
      <c r="ILI7" t="s">
        <v>6915</v>
      </c>
      <c r="ILJ7" t="s">
        <v>6916</v>
      </c>
      <c r="ILK7" t="s">
        <v>6917</v>
      </c>
      <c r="ILL7" t="s">
        <v>6918</v>
      </c>
      <c r="ILM7" t="s">
        <v>6919</v>
      </c>
      <c r="ILN7" t="s">
        <v>6920</v>
      </c>
      <c r="ILO7" t="s">
        <v>6921</v>
      </c>
      <c r="ILP7" t="s">
        <v>6922</v>
      </c>
      <c r="ILQ7" t="s">
        <v>6923</v>
      </c>
      <c r="ILR7" t="s">
        <v>6924</v>
      </c>
      <c r="ILS7" t="s">
        <v>6925</v>
      </c>
      <c r="ILT7" t="s">
        <v>6926</v>
      </c>
      <c r="ILU7" t="s">
        <v>6927</v>
      </c>
      <c r="ILV7" t="s">
        <v>6928</v>
      </c>
      <c r="ILW7" t="s">
        <v>6929</v>
      </c>
      <c r="ILX7" t="s">
        <v>6930</v>
      </c>
      <c r="ILY7" t="s">
        <v>6931</v>
      </c>
      <c r="ILZ7" t="s">
        <v>6932</v>
      </c>
      <c r="IMA7" t="s">
        <v>6933</v>
      </c>
      <c r="IMB7" t="s">
        <v>6934</v>
      </c>
      <c r="IMC7" t="s">
        <v>6935</v>
      </c>
      <c r="IMD7" t="s">
        <v>6936</v>
      </c>
      <c r="IME7" t="s">
        <v>6937</v>
      </c>
      <c r="IMF7" t="s">
        <v>6938</v>
      </c>
      <c r="IMG7" t="s">
        <v>6939</v>
      </c>
      <c r="IMH7" t="s">
        <v>6940</v>
      </c>
      <c r="IMI7" t="s">
        <v>6941</v>
      </c>
      <c r="IMJ7" t="s">
        <v>6942</v>
      </c>
      <c r="IMK7" t="s">
        <v>6943</v>
      </c>
      <c r="IML7" t="s">
        <v>6944</v>
      </c>
      <c r="IMM7" t="s">
        <v>6945</v>
      </c>
      <c r="IMN7" t="s">
        <v>6946</v>
      </c>
      <c r="IMO7" t="s">
        <v>6947</v>
      </c>
      <c r="IMP7" t="s">
        <v>6948</v>
      </c>
      <c r="IMQ7" t="s">
        <v>6949</v>
      </c>
      <c r="IMR7" t="s">
        <v>6950</v>
      </c>
      <c r="IMS7" t="s">
        <v>6951</v>
      </c>
      <c r="IMT7" t="s">
        <v>6952</v>
      </c>
      <c r="IMU7" t="s">
        <v>6953</v>
      </c>
      <c r="IMV7" t="s">
        <v>6954</v>
      </c>
      <c r="IMW7" t="s">
        <v>6955</v>
      </c>
      <c r="IMX7" t="s">
        <v>6956</v>
      </c>
      <c r="IMY7" t="s">
        <v>6957</v>
      </c>
      <c r="IMZ7" t="s">
        <v>6958</v>
      </c>
      <c r="INA7" t="s">
        <v>6959</v>
      </c>
      <c r="INB7" t="s">
        <v>6960</v>
      </c>
      <c r="INC7" t="s">
        <v>6961</v>
      </c>
      <c r="IND7" t="s">
        <v>6962</v>
      </c>
      <c r="INE7" t="s">
        <v>6963</v>
      </c>
      <c r="INF7" t="s">
        <v>6964</v>
      </c>
      <c r="ING7" t="s">
        <v>6965</v>
      </c>
      <c r="INH7" t="s">
        <v>6966</v>
      </c>
      <c r="INI7" t="s">
        <v>6967</v>
      </c>
      <c r="INJ7" t="s">
        <v>6968</v>
      </c>
      <c r="INK7" t="s">
        <v>6969</v>
      </c>
      <c r="INL7" t="s">
        <v>6970</v>
      </c>
      <c r="INM7" t="s">
        <v>6971</v>
      </c>
      <c r="INN7" t="s">
        <v>6972</v>
      </c>
      <c r="INO7" t="s">
        <v>6973</v>
      </c>
      <c r="INP7" t="s">
        <v>6974</v>
      </c>
      <c r="INQ7" t="s">
        <v>6975</v>
      </c>
      <c r="INR7" t="s">
        <v>6976</v>
      </c>
      <c r="INS7" t="s">
        <v>6977</v>
      </c>
      <c r="INT7" t="s">
        <v>6978</v>
      </c>
      <c r="INU7" t="s">
        <v>6979</v>
      </c>
      <c r="INV7" t="s">
        <v>6980</v>
      </c>
      <c r="INW7" t="s">
        <v>6981</v>
      </c>
      <c r="INX7" t="s">
        <v>6982</v>
      </c>
      <c r="INY7" t="s">
        <v>6983</v>
      </c>
      <c r="INZ7" t="s">
        <v>6984</v>
      </c>
      <c r="IOA7" t="s">
        <v>6985</v>
      </c>
      <c r="IOB7" t="s">
        <v>6986</v>
      </c>
      <c r="IOC7" t="s">
        <v>6987</v>
      </c>
      <c r="IOD7" t="s">
        <v>6988</v>
      </c>
      <c r="IOE7" t="s">
        <v>6989</v>
      </c>
      <c r="IOF7" t="s">
        <v>6990</v>
      </c>
      <c r="IOG7" t="s">
        <v>6991</v>
      </c>
      <c r="IOH7" t="s">
        <v>6992</v>
      </c>
      <c r="IOI7" t="s">
        <v>6993</v>
      </c>
      <c r="IOJ7" t="s">
        <v>6994</v>
      </c>
      <c r="IOK7" t="s">
        <v>6995</v>
      </c>
      <c r="IOL7" t="s">
        <v>6996</v>
      </c>
      <c r="IOM7" t="s">
        <v>6997</v>
      </c>
      <c r="ION7" t="s">
        <v>6998</v>
      </c>
      <c r="IOO7" t="s">
        <v>6999</v>
      </c>
      <c r="IOP7" t="s">
        <v>7000</v>
      </c>
      <c r="IOQ7" t="s">
        <v>7001</v>
      </c>
      <c r="IOR7" t="s">
        <v>7002</v>
      </c>
      <c r="IOS7" t="s">
        <v>7003</v>
      </c>
      <c r="IOT7" t="s">
        <v>7004</v>
      </c>
      <c r="IOU7" t="s">
        <v>7005</v>
      </c>
      <c r="IOV7" t="s">
        <v>7006</v>
      </c>
      <c r="IOW7" t="s">
        <v>7007</v>
      </c>
      <c r="IOX7" t="s">
        <v>7008</v>
      </c>
      <c r="IOY7" t="s">
        <v>7009</v>
      </c>
      <c r="IOZ7" t="s">
        <v>7010</v>
      </c>
      <c r="IPA7" t="s">
        <v>7011</v>
      </c>
      <c r="IPB7" t="s">
        <v>7012</v>
      </c>
      <c r="IPC7" t="s">
        <v>7013</v>
      </c>
      <c r="IPD7" t="s">
        <v>7014</v>
      </c>
      <c r="IPE7" t="s">
        <v>7015</v>
      </c>
      <c r="IPF7" t="s">
        <v>7016</v>
      </c>
      <c r="IPG7" t="s">
        <v>7017</v>
      </c>
      <c r="IPH7" t="s">
        <v>7018</v>
      </c>
      <c r="IPI7" t="s">
        <v>7019</v>
      </c>
      <c r="IPJ7" t="s">
        <v>7020</v>
      </c>
      <c r="IPK7" t="s">
        <v>7021</v>
      </c>
      <c r="IPL7" t="s">
        <v>7022</v>
      </c>
      <c r="IPM7" t="s">
        <v>7023</v>
      </c>
      <c r="IPN7" t="s">
        <v>7024</v>
      </c>
      <c r="IPO7" t="s">
        <v>7025</v>
      </c>
      <c r="IPP7" t="s">
        <v>7026</v>
      </c>
      <c r="IPQ7" t="s">
        <v>7027</v>
      </c>
      <c r="IPR7" t="s">
        <v>7028</v>
      </c>
      <c r="IPS7" t="s">
        <v>7029</v>
      </c>
      <c r="IPT7" t="s">
        <v>7030</v>
      </c>
      <c r="IPU7" t="s">
        <v>7031</v>
      </c>
      <c r="IPV7" t="s">
        <v>7032</v>
      </c>
      <c r="IPW7" t="s">
        <v>7033</v>
      </c>
      <c r="IPX7" t="s">
        <v>7034</v>
      </c>
      <c r="IPY7" t="s">
        <v>7035</v>
      </c>
      <c r="IPZ7" t="s">
        <v>7036</v>
      </c>
      <c r="IQA7" t="s">
        <v>7037</v>
      </c>
      <c r="IQB7" t="s">
        <v>7038</v>
      </c>
      <c r="IQC7" t="s">
        <v>7039</v>
      </c>
      <c r="IQD7" t="s">
        <v>7040</v>
      </c>
      <c r="IQE7" t="s">
        <v>7041</v>
      </c>
      <c r="IQF7" t="s">
        <v>7042</v>
      </c>
      <c r="IQG7" t="s">
        <v>7043</v>
      </c>
      <c r="IQH7" t="s">
        <v>7044</v>
      </c>
      <c r="IQI7" t="s">
        <v>7045</v>
      </c>
      <c r="IQJ7" t="s">
        <v>7046</v>
      </c>
      <c r="IQK7" t="s">
        <v>7047</v>
      </c>
      <c r="IQL7" t="s">
        <v>7048</v>
      </c>
      <c r="IQM7" t="s">
        <v>7049</v>
      </c>
      <c r="IQN7" t="s">
        <v>7050</v>
      </c>
      <c r="IQO7" t="s">
        <v>7051</v>
      </c>
      <c r="IQP7" t="s">
        <v>7052</v>
      </c>
      <c r="IQQ7" t="s">
        <v>7053</v>
      </c>
      <c r="IQR7" t="s">
        <v>7054</v>
      </c>
      <c r="IQS7" t="s">
        <v>7055</v>
      </c>
      <c r="IQT7" t="s">
        <v>7056</v>
      </c>
      <c r="IQU7" t="s">
        <v>7057</v>
      </c>
      <c r="IQV7" t="s">
        <v>7058</v>
      </c>
      <c r="IQW7" t="s">
        <v>7059</v>
      </c>
      <c r="IQX7" t="s">
        <v>7060</v>
      </c>
      <c r="IQY7" t="s">
        <v>7061</v>
      </c>
      <c r="IQZ7" t="s">
        <v>7062</v>
      </c>
      <c r="IRA7" t="s">
        <v>7063</v>
      </c>
      <c r="IRB7" t="s">
        <v>7064</v>
      </c>
      <c r="IRC7" t="s">
        <v>7065</v>
      </c>
      <c r="IRD7" t="s">
        <v>7066</v>
      </c>
      <c r="IRE7" t="s">
        <v>7067</v>
      </c>
      <c r="IRF7" t="s">
        <v>7068</v>
      </c>
      <c r="IRG7" t="s">
        <v>7069</v>
      </c>
      <c r="IRH7" t="s">
        <v>7070</v>
      </c>
      <c r="IRI7" t="s">
        <v>7071</v>
      </c>
      <c r="IRJ7" t="s">
        <v>7072</v>
      </c>
      <c r="IRK7" t="s">
        <v>7073</v>
      </c>
      <c r="IRL7" t="s">
        <v>7074</v>
      </c>
      <c r="IRM7" t="s">
        <v>7075</v>
      </c>
      <c r="IRN7" t="s">
        <v>7076</v>
      </c>
      <c r="IRO7" t="s">
        <v>7077</v>
      </c>
      <c r="IRP7" t="s">
        <v>7078</v>
      </c>
      <c r="IRQ7" t="s">
        <v>7079</v>
      </c>
      <c r="IRR7" t="s">
        <v>7080</v>
      </c>
      <c r="IRS7" t="s">
        <v>7081</v>
      </c>
      <c r="IRT7" t="s">
        <v>7082</v>
      </c>
      <c r="IRU7" t="s">
        <v>7083</v>
      </c>
      <c r="IRV7" t="s">
        <v>7084</v>
      </c>
      <c r="IRW7" t="s">
        <v>7085</v>
      </c>
      <c r="IRX7" t="s">
        <v>7086</v>
      </c>
      <c r="IRY7" t="s">
        <v>7087</v>
      </c>
      <c r="IRZ7" t="s">
        <v>7088</v>
      </c>
      <c r="ISA7" t="s">
        <v>7089</v>
      </c>
      <c r="ISB7" t="s">
        <v>7090</v>
      </c>
      <c r="ISC7" t="s">
        <v>7091</v>
      </c>
      <c r="ISD7" t="s">
        <v>7092</v>
      </c>
      <c r="ISE7" t="s">
        <v>7093</v>
      </c>
      <c r="ISF7" t="s">
        <v>7094</v>
      </c>
      <c r="ISG7" t="s">
        <v>7095</v>
      </c>
      <c r="ISH7" t="s">
        <v>7096</v>
      </c>
      <c r="ISI7" t="s">
        <v>7097</v>
      </c>
      <c r="ISJ7" t="s">
        <v>7098</v>
      </c>
      <c r="ISK7" t="s">
        <v>7099</v>
      </c>
      <c r="ISL7" t="s">
        <v>7100</v>
      </c>
      <c r="ISM7" t="s">
        <v>7101</v>
      </c>
      <c r="ISN7" t="s">
        <v>7102</v>
      </c>
      <c r="ISO7" t="s">
        <v>7103</v>
      </c>
      <c r="ISP7" t="s">
        <v>7104</v>
      </c>
      <c r="ISQ7" t="s">
        <v>7105</v>
      </c>
      <c r="ISR7" t="s">
        <v>7106</v>
      </c>
      <c r="ISS7" t="s">
        <v>7107</v>
      </c>
      <c r="IST7" t="s">
        <v>7108</v>
      </c>
      <c r="ISU7" t="s">
        <v>7109</v>
      </c>
      <c r="ISV7" t="s">
        <v>7110</v>
      </c>
      <c r="ISW7" t="s">
        <v>7111</v>
      </c>
      <c r="ISX7" t="s">
        <v>7112</v>
      </c>
      <c r="ISY7" t="s">
        <v>7113</v>
      </c>
      <c r="ISZ7" t="s">
        <v>7114</v>
      </c>
      <c r="ITA7" t="s">
        <v>7115</v>
      </c>
      <c r="ITB7" t="s">
        <v>7116</v>
      </c>
      <c r="ITC7" t="s">
        <v>7117</v>
      </c>
      <c r="ITD7" t="s">
        <v>7118</v>
      </c>
      <c r="ITE7" t="s">
        <v>7119</v>
      </c>
      <c r="ITF7" t="s">
        <v>7120</v>
      </c>
      <c r="ITG7" t="s">
        <v>7121</v>
      </c>
      <c r="ITH7" t="s">
        <v>7122</v>
      </c>
      <c r="ITI7" t="s">
        <v>7123</v>
      </c>
      <c r="ITJ7" t="s">
        <v>7124</v>
      </c>
      <c r="ITK7" t="s">
        <v>7125</v>
      </c>
      <c r="ITL7" t="s">
        <v>7126</v>
      </c>
      <c r="ITM7" t="s">
        <v>7127</v>
      </c>
      <c r="ITN7" t="s">
        <v>7128</v>
      </c>
      <c r="ITO7" t="s">
        <v>7129</v>
      </c>
      <c r="ITP7" t="s">
        <v>7130</v>
      </c>
      <c r="ITQ7" t="s">
        <v>7131</v>
      </c>
      <c r="ITR7" t="s">
        <v>7132</v>
      </c>
      <c r="ITS7" t="s">
        <v>7133</v>
      </c>
      <c r="ITT7" t="s">
        <v>7134</v>
      </c>
      <c r="ITU7" t="s">
        <v>7135</v>
      </c>
      <c r="ITV7" t="s">
        <v>7136</v>
      </c>
      <c r="ITW7" t="s">
        <v>7137</v>
      </c>
      <c r="ITX7" t="s">
        <v>7138</v>
      </c>
      <c r="ITY7" t="s">
        <v>7139</v>
      </c>
      <c r="ITZ7" t="s">
        <v>7140</v>
      </c>
      <c r="IUA7" t="s">
        <v>7141</v>
      </c>
      <c r="IUB7" t="s">
        <v>7142</v>
      </c>
      <c r="IUC7" t="s">
        <v>7143</v>
      </c>
      <c r="IUD7" t="s">
        <v>7144</v>
      </c>
      <c r="IUE7" t="s">
        <v>7145</v>
      </c>
      <c r="IUF7" t="s">
        <v>7146</v>
      </c>
      <c r="IUG7" t="s">
        <v>7147</v>
      </c>
      <c r="IUH7" t="s">
        <v>7148</v>
      </c>
      <c r="IUI7" t="s">
        <v>7149</v>
      </c>
      <c r="IUJ7" t="s">
        <v>7150</v>
      </c>
      <c r="IUK7" t="s">
        <v>7151</v>
      </c>
      <c r="IUL7" t="s">
        <v>7152</v>
      </c>
      <c r="IUM7" t="s">
        <v>7153</v>
      </c>
      <c r="IUN7" t="s">
        <v>7154</v>
      </c>
      <c r="IUO7" t="s">
        <v>7155</v>
      </c>
      <c r="IUP7" t="s">
        <v>7156</v>
      </c>
      <c r="IUQ7" t="s">
        <v>7157</v>
      </c>
      <c r="IUR7" t="s">
        <v>7158</v>
      </c>
      <c r="IUS7" t="s">
        <v>7159</v>
      </c>
      <c r="IUT7" t="s">
        <v>7160</v>
      </c>
      <c r="IUU7" t="s">
        <v>7161</v>
      </c>
      <c r="IUV7" t="s">
        <v>7162</v>
      </c>
      <c r="IUW7" t="s">
        <v>7163</v>
      </c>
      <c r="IUX7" t="s">
        <v>7164</v>
      </c>
      <c r="IUY7" t="s">
        <v>7165</v>
      </c>
      <c r="IUZ7" t="s">
        <v>7166</v>
      </c>
      <c r="IVA7" t="s">
        <v>7167</v>
      </c>
      <c r="IVB7" t="s">
        <v>7168</v>
      </c>
      <c r="IVC7" t="s">
        <v>7169</v>
      </c>
      <c r="IVD7" t="s">
        <v>7170</v>
      </c>
      <c r="IVE7" t="s">
        <v>7171</v>
      </c>
      <c r="IVF7" t="s">
        <v>7172</v>
      </c>
      <c r="IVG7" t="s">
        <v>7173</v>
      </c>
      <c r="IVH7" t="s">
        <v>7174</v>
      </c>
      <c r="IVI7" t="s">
        <v>7175</v>
      </c>
      <c r="IVJ7" t="s">
        <v>7176</v>
      </c>
      <c r="IVK7" t="s">
        <v>7177</v>
      </c>
      <c r="IVL7" t="s">
        <v>7178</v>
      </c>
      <c r="IVM7" t="s">
        <v>7179</v>
      </c>
      <c r="IVN7" t="s">
        <v>7180</v>
      </c>
      <c r="IVO7" t="s">
        <v>7181</v>
      </c>
      <c r="IVP7" t="s">
        <v>7182</v>
      </c>
      <c r="IVQ7" t="s">
        <v>7183</v>
      </c>
      <c r="IVR7" t="s">
        <v>7184</v>
      </c>
      <c r="IVS7" t="s">
        <v>7185</v>
      </c>
      <c r="IVT7" t="s">
        <v>7186</v>
      </c>
      <c r="IVU7" t="s">
        <v>7187</v>
      </c>
      <c r="IVV7" t="s">
        <v>7188</v>
      </c>
      <c r="IVW7" t="s">
        <v>7189</v>
      </c>
      <c r="IVX7" t="s">
        <v>7190</v>
      </c>
      <c r="IVY7" t="s">
        <v>7191</v>
      </c>
      <c r="IVZ7" t="s">
        <v>7192</v>
      </c>
      <c r="IWA7" t="s">
        <v>7193</v>
      </c>
      <c r="IWB7" t="s">
        <v>7194</v>
      </c>
      <c r="IWC7" t="s">
        <v>7195</v>
      </c>
      <c r="IWD7" t="s">
        <v>7196</v>
      </c>
      <c r="IWE7" t="s">
        <v>7197</v>
      </c>
      <c r="IWF7" t="s">
        <v>7198</v>
      </c>
      <c r="IWG7" t="s">
        <v>7199</v>
      </c>
      <c r="IWH7" t="s">
        <v>7200</v>
      </c>
      <c r="IWI7" t="s">
        <v>7201</v>
      </c>
      <c r="IWJ7" t="s">
        <v>7202</v>
      </c>
      <c r="IWK7" t="s">
        <v>7203</v>
      </c>
      <c r="IWL7" t="s">
        <v>7204</v>
      </c>
      <c r="IWM7" t="s">
        <v>7205</v>
      </c>
      <c r="IWN7" t="s">
        <v>7206</v>
      </c>
      <c r="IWO7" t="s">
        <v>7207</v>
      </c>
      <c r="IWP7" t="s">
        <v>7208</v>
      </c>
      <c r="IWQ7" t="s">
        <v>7209</v>
      </c>
      <c r="IWR7" t="s">
        <v>7210</v>
      </c>
      <c r="IWS7" t="s">
        <v>7211</v>
      </c>
      <c r="IWT7" t="s">
        <v>7212</v>
      </c>
      <c r="IWU7" t="s">
        <v>7213</v>
      </c>
      <c r="IWV7" t="s">
        <v>7214</v>
      </c>
      <c r="IWW7" t="s">
        <v>7215</v>
      </c>
      <c r="IWX7" t="s">
        <v>7216</v>
      </c>
      <c r="IWY7" t="s">
        <v>7217</v>
      </c>
      <c r="IWZ7" t="s">
        <v>7218</v>
      </c>
      <c r="IXA7" t="s">
        <v>7219</v>
      </c>
      <c r="IXB7" t="s">
        <v>7220</v>
      </c>
      <c r="IXC7" t="s">
        <v>7221</v>
      </c>
      <c r="IXD7" t="s">
        <v>7222</v>
      </c>
      <c r="IXE7" t="s">
        <v>7223</v>
      </c>
      <c r="IXF7" t="s">
        <v>7224</v>
      </c>
      <c r="IXG7" t="s">
        <v>7225</v>
      </c>
      <c r="IXH7" t="s">
        <v>7226</v>
      </c>
      <c r="IXI7" t="s">
        <v>7227</v>
      </c>
      <c r="IXJ7" t="s">
        <v>7228</v>
      </c>
      <c r="IXK7" t="s">
        <v>7229</v>
      </c>
      <c r="IXL7" t="s">
        <v>7230</v>
      </c>
      <c r="IXM7" t="s">
        <v>7231</v>
      </c>
      <c r="IXN7" t="s">
        <v>7232</v>
      </c>
      <c r="IXO7" t="s">
        <v>7233</v>
      </c>
      <c r="IXP7" t="s">
        <v>7234</v>
      </c>
      <c r="IXQ7" t="s">
        <v>7235</v>
      </c>
      <c r="IXR7" t="s">
        <v>7236</v>
      </c>
      <c r="IXS7" t="s">
        <v>7237</v>
      </c>
      <c r="IXT7" t="s">
        <v>7238</v>
      </c>
      <c r="IXU7" t="s">
        <v>7239</v>
      </c>
      <c r="IXV7" t="s">
        <v>7240</v>
      </c>
      <c r="IXW7" t="s">
        <v>7241</v>
      </c>
      <c r="IXX7" t="s">
        <v>7242</v>
      </c>
      <c r="IXY7" t="s">
        <v>7243</v>
      </c>
      <c r="IXZ7" t="s">
        <v>7244</v>
      </c>
      <c r="IYA7" t="s">
        <v>7245</v>
      </c>
      <c r="IYB7" t="s">
        <v>7246</v>
      </c>
      <c r="IYC7" t="s">
        <v>7247</v>
      </c>
      <c r="IYD7" t="s">
        <v>7248</v>
      </c>
      <c r="IYE7" t="s">
        <v>7249</v>
      </c>
      <c r="IYF7" t="s">
        <v>7250</v>
      </c>
      <c r="IYG7" t="s">
        <v>7251</v>
      </c>
      <c r="IYH7" t="s">
        <v>7252</v>
      </c>
      <c r="IYI7" t="s">
        <v>7253</v>
      </c>
      <c r="IYJ7" t="s">
        <v>7254</v>
      </c>
      <c r="IYK7" t="s">
        <v>7255</v>
      </c>
      <c r="IYL7" t="s">
        <v>7256</v>
      </c>
      <c r="IYM7" t="s">
        <v>7257</v>
      </c>
      <c r="IYN7" t="s">
        <v>7258</v>
      </c>
      <c r="IYO7" t="s">
        <v>7259</v>
      </c>
      <c r="IYP7" t="s">
        <v>7260</v>
      </c>
      <c r="IYQ7" t="s">
        <v>7261</v>
      </c>
      <c r="IYR7" t="s">
        <v>7262</v>
      </c>
      <c r="IYS7" t="s">
        <v>7263</v>
      </c>
      <c r="IYT7" t="s">
        <v>7264</v>
      </c>
      <c r="IYU7" t="s">
        <v>7265</v>
      </c>
      <c r="IYV7" t="s">
        <v>7266</v>
      </c>
      <c r="IYW7" t="s">
        <v>7267</v>
      </c>
      <c r="IYX7" t="s">
        <v>7268</v>
      </c>
      <c r="IYY7" t="s">
        <v>7269</v>
      </c>
      <c r="IYZ7" t="s">
        <v>7270</v>
      </c>
      <c r="IZA7" t="s">
        <v>7271</v>
      </c>
      <c r="IZB7" t="s">
        <v>7272</v>
      </c>
      <c r="IZC7" t="s">
        <v>7273</v>
      </c>
      <c r="IZD7" t="s">
        <v>7274</v>
      </c>
      <c r="IZE7" t="s">
        <v>7275</v>
      </c>
      <c r="IZF7" t="s">
        <v>7276</v>
      </c>
      <c r="IZG7" t="s">
        <v>7277</v>
      </c>
      <c r="IZH7" t="s">
        <v>7278</v>
      </c>
      <c r="IZI7" t="s">
        <v>7279</v>
      </c>
      <c r="IZJ7" t="s">
        <v>7280</v>
      </c>
      <c r="IZK7" t="s">
        <v>7281</v>
      </c>
      <c r="IZL7" t="s">
        <v>7282</v>
      </c>
      <c r="IZM7" t="s">
        <v>7283</v>
      </c>
      <c r="IZN7" t="s">
        <v>7284</v>
      </c>
      <c r="IZO7" t="s">
        <v>7285</v>
      </c>
      <c r="IZP7" t="s">
        <v>7286</v>
      </c>
      <c r="IZQ7" t="s">
        <v>7287</v>
      </c>
      <c r="IZR7" t="s">
        <v>7288</v>
      </c>
      <c r="IZS7" t="s">
        <v>7289</v>
      </c>
      <c r="IZT7" t="s">
        <v>7290</v>
      </c>
      <c r="IZU7" t="s">
        <v>7291</v>
      </c>
      <c r="IZV7" t="s">
        <v>7292</v>
      </c>
      <c r="IZW7" t="s">
        <v>7293</v>
      </c>
      <c r="IZX7" t="s">
        <v>7294</v>
      </c>
      <c r="IZY7" t="s">
        <v>7295</v>
      </c>
      <c r="IZZ7" t="s">
        <v>7296</v>
      </c>
      <c r="JAA7" t="s">
        <v>7297</v>
      </c>
      <c r="JAB7" t="s">
        <v>7298</v>
      </c>
      <c r="JAC7" t="s">
        <v>7299</v>
      </c>
      <c r="JAD7" t="s">
        <v>7300</v>
      </c>
      <c r="JAE7" t="s">
        <v>7301</v>
      </c>
      <c r="JAF7" t="s">
        <v>7302</v>
      </c>
      <c r="JAG7" t="s">
        <v>7303</v>
      </c>
      <c r="JAH7" t="s">
        <v>7304</v>
      </c>
      <c r="JAI7" t="s">
        <v>7305</v>
      </c>
      <c r="JAJ7" t="s">
        <v>7306</v>
      </c>
      <c r="JAK7" t="s">
        <v>7307</v>
      </c>
      <c r="JAL7" t="s">
        <v>7308</v>
      </c>
      <c r="JAM7" t="s">
        <v>7309</v>
      </c>
      <c r="JAN7" t="s">
        <v>7310</v>
      </c>
      <c r="JAO7" t="s">
        <v>7311</v>
      </c>
      <c r="JAP7" t="s">
        <v>7312</v>
      </c>
      <c r="JAQ7" t="s">
        <v>7313</v>
      </c>
      <c r="JAR7" t="s">
        <v>7314</v>
      </c>
      <c r="JAS7" t="s">
        <v>7315</v>
      </c>
      <c r="JAT7" t="s">
        <v>7316</v>
      </c>
      <c r="JAU7" t="s">
        <v>7317</v>
      </c>
      <c r="JAV7" t="s">
        <v>7318</v>
      </c>
      <c r="JAW7" t="s">
        <v>7319</v>
      </c>
      <c r="JAX7" t="s">
        <v>7320</v>
      </c>
      <c r="JAY7" t="s">
        <v>7321</v>
      </c>
      <c r="JAZ7" t="s">
        <v>7322</v>
      </c>
      <c r="JBA7" t="s">
        <v>7323</v>
      </c>
      <c r="JBB7" t="s">
        <v>7324</v>
      </c>
      <c r="JBC7" t="s">
        <v>7325</v>
      </c>
      <c r="JBD7" t="s">
        <v>7326</v>
      </c>
      <c r="JBE7" t="s">
        <v>7327</v>
      </c>
      <c r="JBF7" t="s">
        <v>7328</v>
      </c>
      <c r="JBG7" t="s">
        <v>7329</v>
      </c>
      <c r="JBH7" t="s">
        <v>7330</v>
      </c>
      <c r="JBI7" t="s">
        <v>7331</v>
      </c>
      <c r="JBJ7" t="s">
        <v>7332</v>
      </c>
      <c r="JBK7" t="s">
        <v>7333</v>
      </c>
      <c r="JBL7" t="s">
        <v>7334</v>
      </c>
      <c r="JBM7" t="s">
        <v>7335</v>
      </c>
      <c r="JBN7" t="s">
        <v>7336</v>
      </c>
      <c r="JBO7" t="s">
        <v>7337</v>
      </c>
      <c r="JBP7" t="s">
        <v>7338</v>
      </c>
      <c r="JBQ7" t="s">
        <v>7339</v>
      </c>
      <c r="JBR7" t="s">
        <v>7340</v>
      </c>
      <c r="JBS7" t="s">
        <v>7341</v>
      </c>
      <c r="JBT7" t="s">
        <v>7342</v>
      </c>
      <c r="JBU7" t="s">
        <v>7343</v>
      </c>
      <c r="JBV7" t="s">
        <v>7344</v>
      </c>
      <c r="JBW7" t="s">
        <v>7345</v>
      </c>
      <c r="JBX7" t="s">
        <v>7346</v>
      </c>
      <c r="JBY7" t="s">
        <v>7347</v>
      </c>
      <c r="JBZ7" t="s">
        <v>7348</v>
      </c>
      <c r="JCA7" t="s">
        <v>7349</v>
      </c>
      <c r="JCB7" t="s">
        <v>7350</v>
      </c>
      <c r="JCC7" t="s">
        <v>7351</v>
      </c>
      <c r="JCD7" t="s">
        <v>7352</v>
      </c>
      <c r="JCE7" t="s">
        <v>7353</v>
      </c>
      <c r="JCF7" t="s">
        <v>7354</v>
      </c>
      <c r="JCG7" t="s">
        <v>7355</v>
      </c>
      <c r="JCH7" t="s">
        <v>7356</v>
      </c>
      <c r="JCI7" t="s">
        <v>7357</v>
      </c>
      <c r="JCJ7" t="s">
        <v>7358</v>
      </c>
      <c r="JCK7" t="s">
        <v>7359</v>
      </c>
      <c r="JCL7" t="s">
        <v>7360</v>
      </c>
      <c r="JCM7" t="s">
        <v>7361</v>
      </c>
      <c r="JCN7" t="s">
        <v>7362</v>
      </c>
      <c r="JCO7" t="s">
        <v>7363</v>
      </c>
      <c r="JCP7" t="s">
        <v>7364</v>
      </c>
      <c r="JCQ7" t="s">
        <v>7365</v>
      </c>
      <c r="JCR7" t="s">
        <v>7366</v>
      </c>
      <c r="JCS7" t="s">
        <v>7367</v>
      </c>
      <c r="JCT7" t="s">
        <v>7368</v>
      </c>
      <c r="JCU7" t="s">
        <v>7369</v>
      </c>
      <c r="JCV7" t="s">
        <v>7370</v>
      </c>
      <c r="JCW7" t="s">
        <v>7371</v>
      </c>
      <c r="JCX7" t="s">
        <v>7372</v>
      </c>
      <c r="JCY7" t="s">
        <v>7373</v>
      </c>
      <c r="JCZ7" t="s">
        <v>7374</v>
      </c>
      <c r="JDA7" t="s">
        <v>7375</v>
      </c>
      <c r="JDB7" t="s">
        <v>7376</v>
      </c>
      <c r="JDC7" t="s">
        <v>7377</v>
      </c>
      <c r="JDD7" t="s">
        <v>7378</v>
      </c>
      <c r="JDE7" t="s">
        <v>7379</v>
      </c>
      <c r="JDF7" t="s">
        <v>7380</v>
      </c>
      <c r="JDG7" t="s">
        <v>7381</v>
      </c>
      <c r="JDH7" t="s">
        <v>7382</v>
      </c>
      <c r="JDI7" t="s">
        <v>7383</v>
      </c>
      <c r="JDJ7" t="s">
        <v>7384</v>
      </c>
      <c r="JDK7" t="s">
        <v>7385</v>
      </c>
      <c r="JDL7" t="s">
        <v>7386</v>
      </c>
      <c r="JDM7" t="s">
        <v>7387</v>
      </c>
      <c r="JDN7" t="s">
        <v>7388</v>
      </c>
      <c r="JDO7" t="s">
        <v>7389</v>
      </c>
      <c r="JDP7" t="s">
        <v>7390</v>
      </c>
      <c r="JDQ7" t="s">
        <v>7391</v>
      </c>
      <c r="JDR7" t="s">
        <v>7392</v>
      </c>
      <c r="JDS7" t="s">
        <v>7393</v>
      </c>
      <c r="JDT7" t="s">
        <v>7394</v>
      </c>
      <c r="JDU7" t="s">
        <v>7395</v>
      </c>
      <c r="JDV7" t="s">
        <v>7396</v>
      </c>
      <c r="JDW7" t="s">
        <v>7397</v>
      </c>
      <c r="JDX7" t="s">
        <v>7398</v>
      </c>
      <c r="JDY7" t="s">
        <v>7399</v>
      </c>
      <c r="JDZ7" t="s">
        <v>7400</v>
      </c>
      <c r="JEA7" t="s">
        <v>7401</v>
      </c>
      <c r="JEB7" t="s">
        <v>7402</v>
      </c>
      <c r="JEC7" t="s">
        <v>7403</v>
      </c>
      <c r="JED7" t="s">
        <v>7404</v>
      </c>
      <c r="JEE7" t="s">
        <v>7405</v>
      </c>
      <c r="JEF7" t="s">
        <v>7406</v>
      </c>
      <c r="JEG7" t="s">
        <v>7407</v>
      </c>
      <c r="JEH7" t="s">
        <v>7408</v>
      </c>
      <c r="JEI7" t="s">
        <v>7409</v>
      </c>
      <c r="JEJ7" t="s">
        <v>7410</v>
      </c>
      <c r="JEK7" t="s">
        <v>7411</v>
      </c>
      <c r="JEL7" t="s">
        <v>7412</v>
      </c>
      <c r="JEM7" t="s">
        <v>7413</v>
      </c>
      <c r="JEN7" t="s">
        <v>7414</v>
      </c>
      <c r="JEO7" t="s">
        <v>7415</v>
      </c>
      <c r="JEP7" t="s">
        <v>7416</v>
      </c>
      <c r="JEQ7" t="s">
        <v>7417</v>
      </c>
      <c r="JER7" t="s">
        <v>7418</v>
      </c>
      <c r="JES7" t="s">
        <v>7419</v>
      </c>
      <c r="JET7" t="s">
        <v>7420</v>
      </c>
      <c r="JEU7" t="s">
        <v>7421</v>
      </c>
      <c r="JEV7" t="s">
        <v>7422</v>
      </c>
      <c r="JEW7" t="s">
        <v>7423</v>
      </c>
      <c r="JEX7" t="s">
        <v>7424</v>
      </c>
      <c r="JEY7" t="s">
        <v>7425</v>
      </c>
      <c r="JEZ7" t="s">
        <v>7426</v>
      </c>
      <c r="JFA7" t="s">
        <v>7427</v>
      </c>
      <c r="JFB7" t="s">
        <v>7428</v>
      </c>
      <c r="JFC7" t="s">
        <v>7429</v>
      </c>
      <c r="JFD7" t="s">
        <v>7430</v>
      </c>
      <c r="JFE7" t="s">
        <v>7431</v>
      </c>
      <c r="JFF7" t="s">
        <v>7432</v>
      </c>
      <c r="JFG7" t="s">
        <v>7433</v>
      </c>
      <c r="JFH7" t="s">
        <v>7434</v>
      </c>
      <c r="JFI7" t="s">
        <v>7435</v>
      </c>
      <c r="JFJ7" t="s">
        <v>7436</v>
      </c>
      <c r="JFK7" t="s">
        <v>7437</v>
      </c>
      <c r="JFL7" t="s">
        <v>7438</v>
      </c>
      <c r="JFM7" t="s">
        <v>7439</v>
      </c>
      <c r="JFN7" t="s">
        <v>7440</v>
      </c>
      <c r="JFO7" t="s">
        <v>7441</v>
      </c>
      <c r="JFP7" t="s">
        <v>7442</v>
      </c>
      <c r="JFQ7" t="s">
        <v>7443</v>
      </c>
      <c r="JFR7" t="s">
        <v>7444</v>
      </c>
      <c r="JFS7" t="s">
        <v>7445</v>
      </c>
      <c r="JFT7" t="s">
        <v>7446</v>
      </c>
      <c r="JFU7" t="s">
        <v>7447</v>
      </c>
      <c r="JFV7" t="s">
        <v>7448</v>
      </c>
      <c r="JFW7" t="s">
        <v>7449</v>
      </c>
      <c r="JFX7" t="s">
        <v>7450</v>
      </c>
      <c r="JFY7" t="s">
        <v>7451</v>
      </c>
      <c r="JFZ7" t="s">
        <v>7452</v>
      </c>
      <c r="JGA7" t="s">
        <v>7453</v>
      </c>
      <c r="JGB7" t="s">
        <v>7454</v>
      </c>
      <c r="JGC7" t="s">
        <v>7455</v>
      </c>
      <c r="JGD7" t="s">
        <v>7456</v>
      </c>
      <c r="JGE7" t="s">
        <v>7457</v>
      </c>
      <c r="JGF7" t="s">
        <v>7458</v>
      </c>
      <c r="JGG7" t="s">
        <v>7459</v>
      </c>
      <c r="JGH7" t="s">
        <v>7460</v>
      </c>
      <c r="JGI7" t="s">
        <v>7461</v>
      </c>
      <c r="JGJ7" t="s">
        <v>7462</v>
      </c>
      <c r="JGK7" t="s">
        <v>7463</v>
      </c>
      <c r="JGL7" t="s">
        <v>7464</v>
      </c>
      <c r="JGM7" t="s">
        <v>7465</v>
      </c>
      <c r="JGN7" t="s">
        <v>7466</v>
      </c>
      <c r="JGO7" t="s">
        <v>7467</v>
      </c>
      <c r="JGP7" t="s">
        <v>7468</v>
      </c>
      <c r="JGQ7" t="s">
        <v>7469</v>
      </c>
      <c r="JGR7" t="s">
        <v>7470</v>
      </c>
      <c r="JGS7" t="s">
        <v>7471</v>
      </c>
      <c r="JGT7" t="s">
        <v>7472</v>
      </c>
      <c r="JGU7" t="s">
        <v>7473</v>
      </c>
      <c r="JGV7" t="s">
        <v>7474</v>
      </c>
      <c r="JGW7" t="s">
        <v>7475</v>
      </c>
      <c r="JGX7" t="s">
        <v>7476</v>
      </c>
      <c r="JGY7" t="s">
        <v>7477</v>
      </c>
      <c r="JGZ7" t="s">
        <v>7478</v>
      </c>
      <c r="JHA7" t="s">
        <v>7479</v>
      </c>
      <c r="JHB7" t="s">
        <v>7480</v>
      </c>
      <c r="JHC7" t="s">
        <v>7481</v>
      </c>
      <c r="JHD7" t="s">
        <v>7482</v>
      </c>
      <c r="JHE7" t="s">
        <v>7483</v>
      </c>
      <c r="JHF7" t="s">
        <v>7484</v>
      </c>
      <c r="JHG7" t="s">
        <v>7485</v>
      </c>
      <c r="JHH7" t="s">
        <v>7486</v>
      </c>
      <c r="JHI7" t="s">
        <v>7487</v>
      </c>
      <c r="JHJ7" t="s">
        <v>7488</v>
      </c>
      <c r="JHK7" t="s">
        <v>7489</v>
      </c>
      <c r="JHL7" t="s">
        <v>7490</v>
      </c>
      <c r="JHM7" t="s">
        <v>7491</v>
      </c>
      <c r="JHN7" t="s">
        <v>7492</v>
      </c>
      <c r="JHO7" t="s">
        <v>7493</v>
      </c>
      <c r="JHP7" t="s">
        <v>7494</v>
      </c>
      <c r="JHQ7" t="s">
        <v>7495</v>
      </c>
      <c r="JHR7" t="s">
        <v>7496</v>
      </c>
      <c r="JHS7" t="s">
        <v>7497</v>
      </c>
      <c r="JHT7" t="s">
        <v>7498</v>
      </c>
      <c r="JHU7" t="s">
        <v>7499</v>
      </c>
      <c r="JHV7" t="s">
        <v>7500</v>
      </c>
      <c r="JHW7" t="s">
        <v>7501</v>
      </c>
      <c r="JHX7" t="s">
        <v>7502</v>
      </c>
      <c r="JHY7" t="s">
        <v>7503</v>
      </c>
      <c r="JHZ7" t="s">
        <v>7504</v>
      </c>
      <c r="JIA7" t="s">
        <v>7505</v>
      </c>
      <c r="JIB7" t="s">
        <v>7506</v>
      </c>
      <c r="JIC7" t="s">
        <v>7507</v>
      </c>
      <c r="JID7" t="s">
        <v>7508</v>
      </c>
      <c r="JIE7" t="s">
        <v>7509</v>
      </c>
      <c r="JIF7" t="s">
        <v>7510</v>
      </c>
      <c r="JIG7" t="s">
        <v>7511</v>
      </c>
      <c r="JIH7" t="s">
        <v>7512</v>
      </c>
      <c r="JII7" t="s">
        <v>7513</v>
      </c>
      <c r="JIJ7" t="s">
        <v>7514</v>
      </c>
      <c r="JIK7" t="s">
        <v>7515</v>
      </c>
      <c r="JIL7" t="s">
        <v>7516</v>
      </c>
      <c r="JIM7" t="s">
        <v>7517</v>
      </c>
      <c r="JIN7" t="s">
        <v>7518</v>
      </c>
      <c r="JIO7" t="s">
        <v>7519</v>
      </c>
      <c r="JIP7" t="s">
        <v>7520</v>
      </c>
      <c r="JIQ7" t="s">
        <v>7521</v>
      </c>
      <c r="JIR7" t="s">
        <v>7522</v>
      </c>
      <c r="JIS7" t="s">
        <v>7523</v>
      </c>
      <c r="JIT7" t="s">
        <v>7524</v>
      </c>
      <c r="JIU7" t="s">
        <v>7525</v>
      </c>
      <c r="JIV7" t="s">
        <v>7526</v>
      </c>
      <c r="JIW7" t="s">
        <v>7527</v>
      </c>
      <c r="JIX7" t="s">
        <v>7528</v>
      </c>
      <c r="JIY7" t="s">
        <v>7529</v>
      </c>
      <c r="JIZ7" t="s">
        <v>7530</v>
      </c>
      <c r="JJA7" t="s">
        <v>7531</v>
      </c>
      <c r="JJB7" t="s">
        <v>7532</v>
      </c>
      <c r="JJC7" t="s">
        <v>7533</v>
      </c>
      <c r="JJD7" t="s">
        <v>7534</v>
      </c>
      <c r="JJE7" t="s">
        <v>7535</v>
      </c>
      <c r="JJF7" t="s">
        <v>7536</v>
      </c>
      <c r="JJG7" t="s">
        <v>7537</v>
      </c>
      <c r="JJH7" t="s">
        <v>7538</v>
      </c>
      <c r="JJI7" t="s">
        <v>7539</v>
      </c>
      <c r="JJJ7" t="s">
        <v>7540</v>
      </c>
      <c r="JJK7" t="s">
        <v>7541</v>
      </c>
      <c r="JJL7" t="s">
        <v>7542</v>
      </c>
      <c r="JJM7" t="s">
        <v>7543</v>
      </c>
      <c r="JJN7" t="s">
        <v>7544</v>
      </c>
      <c r="JJO7" t="s">
        <v>7545</v>
      </c>
      <c r="JJP7" t="s">
        <v>7546</v>
      </c>
      <c r="JJQ7" t="s">
        <v>7547</v>
      </c>
      <c r="JJR7" t="s">
        <v>7548</v>
      </c>
      <c r="JJS7" t="s">
        <v>7549</v>
      </c>
      <c r="JJT7" t="s">
        <v>7550</v>
      </c>
      <c r="JJU7" t="s">
        <v>7551</v>
      </c>
      <c r="JJV7" t="s">
        <v>7552</v>
      </c>
      <c r="JJW7" t="s">
        <v>7553</v>
      </c>
      <c r="JJX7" t="s">
        <v>7554</v>
      </c>
      <c r="JJY7" t="s">
        <v>7555</v>
      </c>
      <c r="JJZ7" t="s">
        <v>7556</v>
      </c>
      <c r="JKA7" t="s">
        <v>7557</v>
      </c>
      <c r="JKB7" t="s">
        <v>7558</v>
      </c>
      <c r="JKC7" t="s">
        <v>7559</v>
      </c>
      <c r="JKD7" t="s">
        <v>7560</v>
      </c>
      <c r="JKE7" t="s">
        <v>7561</v>
      </c>
      <c r="JKF7" t="s">
        <v>7562</v>
      </c>
      <c r="JKG7" t="s">
        <v>7563</v>
      </c>
      <c r="JKH7" t="s">
        <v>7564</v>
      </c>
      <c r="JKI7" t="s">
        <v>7565</v>
      </c>
      <c r="JKJ7" t="s">
        <v>7566</v>
      </c>
      <c r="JKK7" t="s">
        <v>7567</v>
      </c>
      <c r="JKL7" t="s">
        <v>7568</v>
      </c>
      <c r="JKM7" t="s">
        <v>7569</v>
      </c>
      <c r="JKN7" t="s">
        <v>7570</v>
      </c>
      <c r="JKO7" t="s">
        <v>7571</v>
      </c>
      <c r="JKP7" t="s">
        <v>7572</v>
      </c>
      <c r="JKQ7" t="s">
        <v>7573</v>
      </c>
      <c r="JKR7" t="s">
        <v>7574</v>
      </c>
      <c r="JKS7" t="s">
        <v>7575</v>
      </c>
      <c r="JKT7" t="s">
        <v>7576</v>
      </c>
      <c r="JKU7" t="s">
        <v>7577</v>
      </c>
      <c r="JKV7" t="s">
        <v>7578</v>
      </c>
      <c r="JKW7" t="s">
        <v>7579</v>
      </c>
      <c r="JKX7" t="s">
        <v>7580</v>
      </c>
      <c r="JKY7" t="s">
        <v>7581</v>
      </c>
      <c r="JKZ7" t="s">
        <v>7582</v>
      </c>
      <c r="JLA7" t="s">
        <v>7583</v>
      </c>
      <c r="JLB7" t="s">
        <v>7584</v>
      </c>
      <c r="JLC7" t="s">
        <v>7585</v>
      </c>
      <c r="JLD7" t="s">
        <v>7586</v>
      </c>
      <c r="JLE7" t="s">
        <v>7587</v>
      </c>
      <c r="JLF7" t="s">
        <v>7588</v>
      </c>
      <c r="JLG7" t="s">
        <v>7589</v>
      </c>
      <c r="JLH7" t="s">
        <v>7590</v>
      </c>
      <c r="JLI7" t="s">
        <v>7591</v>
      </c>
      <c r="JLJ7" t="s">
        <v>7592</v>
      </c>
      <c r="JLK7" t="s">
        <v>7593</v>
      </c>
      <c r="JLL7" t="s">
        <v>7594</v>
      </c>
      <c r="JLM7" t="s">
        <v>7595</v>
      </c>
      <c r="JLN7" t="s">
        <v>7596</v>
      </c>
      <c r="JLO7" t="s">
        <v>7597</v>
      </c>
      <c r="JLP7" t="s">
        <v>7598</v>
      </c>
      <c r="JLQ7" t="s">
        <v>7599</v>
      </c>
      <c r="JLR7" t="s">
        <v>7600</v>
      </c>
      <c r="JLS7" t="s">
        <v>7601</v>
      </c>
      <c r="JLT7" t="s">
        <v>7602</v>
      </c>
      <c r="JLU7" t="s">
        <v>7603</v>
      </c>
      <c r="JLV7" t="s">
        <v>7604</v>
      </c>
      <c r="JLW7" t="s">
        <v>7605</v>
      </c>
      <c r="JLX7" t="s">
        <v>7606</v>
      </c>
      <c r="JLY7" t="s">
        <v>7607</v>
      </c>
      <c r="JLZ7" t="s">
        <v>7608</v>
      </c>
      <c r="JMA7" t="s">
        <v>7609</v>
      </c>
      <c r="JMB7" t="s">
        <v>7610</v>
      </c>
      <c r="JMC7" t="s">
        <v>7611</v>
      </c>
      <c r="JMD7" t="s">
        <v>7612</v>
      </c>
      <c r="JME7" t="s">
        <v>7613</v>
      </c>
      <c r="JMF7" t="s">
        <v>7614</v>
      </c>
      <c r="JMG7" t="s">
        <v>7615</v>
      </c>
      <c r="JMH7" t="s">
        <v>7616</v>
      </c>
      <c r="JMI7" t="s">
        <v>7617</v>
      </c>
      <c r="JMJ7" t="s">
        <v>7618</v>
      </c>
      <c r="JMK7" t="s">
        <v>7619</v>
      </c>
      <c r="JML7" t="s">
        <v>7620</v>
      </c>
      <c r="JMM7" t="s">
        <v>7621</v>
      </c>
      <c r="JMN7" t="s">
        <v>7622</v>
      </c>
      <c r="JMO7" t="s">
        <v>7623</v>
      </c>
      <c r="JMP7" t="s">
        <v>7624</v>
      </c>
      <c r="JMQ7" t="s">
        <v>7625</v>
      </c>
      <c r="JMR7" t="s">
        <v>7626</v>
      </c>
      <c r="JMS7" t="s">
        <v>7627</v>
      </c>
      <c r="JMT7" t="s">
        <v>7628</v>
      </c>
      <c r="JMU7" t="s">
        <v>7629</v>
      </c>
      <c r="JMV7" t="s">
        <v>7630</v>
      </c>
      <c r="JMW7" t="s">
        <v>7631</v>
      </c>
      <c r="JMX7" t="s">
        <v>7632</v>
      </c>
      <c r="JMY7" t="s">
        <v>7633</v>
      </c>
      <c r="JMZ7" t="s">
        <v>7634</v>
      </c>
      <c r="JNA7" t="s">
        <v>7635</v>
      </c>
      <c r="JNB7" t="s">
        <v>7636</v>
      </c>
      <c r="JNC7" t="s">
        <v>7637</v>
      </c>
      <c r="JND7" t="s">
        <v>7638</v>
      </c>
      <c r="JNE7" t="s">
        <v>7639</v>
      </c>
      <c r="JNF7" t="s">
        <v>7640</v>
      </c>
      <c r="JNG7" t="s">
        <v>7641</v>
      </c>
      <c r="JNH7" t="s">
        <v>7642</v>
      </c>
      <c r="JNI7" t="s">
        <v>7643</v>
      </c>
      <c r="JNJ7" t="s">
        <v>7644</v>
      </c>
      <c r="JNK7" t="s">
        <v>7645</v>
      </c>
      <c r="JNL7" t="s">
        <v>7646</v>
      </c>
      <c r="JNM7" t="s">
        <v>7647</v>
      </c>
      <c r="JNN7" t="s">
        <v>7648</v>
      </c>
      <c r="JNO7" t="s">
        <v>7649</v>
      </c>
      <c r="JNP7" t="s">
        <v>7650</v>
      </c>
      <c r="JNQ7" t="s">
        <v>7651</v>
      </c>
      <c r="JNR7" t="s">
        <v>7652</v>
      </c>
      <c r="JNS7" t="s">
        <v>7653</v>
      </c>
      <c r="JNT7" t="s">
        <v>7654</v>
      </c>
      <c r="JNU7" t="s">
        <v>7655</v>
      </c>
      <c r="JNV7" t="s">
        <v>7656</v>
      </c>
      <c r="JNW7" t="s">
        <v>7657</v>
      </c>
      <c r="JNX7" t="s">
        <v>7658</v>
      </c>
      <c r="JNY7" t="s">
        <v>7659</v>
      </c>
      <c r="JNZ7" t="s">
        <v>7660</v>
      </c>
      <c r="JOA7" t="s">
        <v>7661</v>
      </c>
      <c r="JOB7" t="s">
        <v>7662</v>
      </c>
      <c r="JOC7" t="s">
        <v>7663</v>
      </c>
      <c r="JOD7" t="s">
        <v>7664</v>
      </c>
      <c r="JOE7" t="s">
        <v>7665</v>
      </c>
      <c r="JOF7" t="s">
        <v>7666</v>
      </c>
      <c r="JOG7" t="s">
        <v>7667</v>
      </c>
      <c r="JOH7" t="s">
        <v>7668</v>
      </c>
      <c r="JOI7" t="s">
        <v>7669</v>
      </c>
      <c r="JOJ7" t="s">
        <v>7670</v>
      </c>
      <c r="JOK7" t="s">
        <v>7671</v>
      </c>
      <c r="JOL7" t="s">
        <v>7672</v>
      </c>
      <c r="JOM7" t="s">
        <v>7673</v>
      </c>
      <c r="JON7" t="s">
        <v>7674</v>
      </c>
      <c r="JOO7" t="s">
        <v>7675</v>
      </c>
      <c r="JOP7" t="s">
        <v>7676</v>
      </c>
      <c r="JOQ7" t="s">
        <v>7677</v>
      </c>
      <c r="JOR7" t="s">
        <v>7678</v>
      </c>
      <c r="JOS7" t="s">
        <v>7679</v>
      </c>
      <c r="JOT7" t="s">
        <v>7680</v>
      </c>
      <c r="JOU7" t="s">
        <v>7681</v>
      </c>
      <c r="JOV7" t="s">
        <v>7682</v>
      </c>
      <c r="JOW7" t="s">
        <v>7683</v>
      </c>
      <c r="JOX7" t="s">
        <v>7684</v>
      </c>
      <c r="JOY7" t="s">
        <v>7685</v>
      </c>
      <c r="JOZ7" t="s">
        <v>7686</v>
      </c>
      <c r="JPA7" t="s">
        <v>7687</v>
      </c>
      <c r="JPB7" t="s">
        <v>7688</v>
      </c>
      <c r="JPC7" t="s">
        <v>7689</v>
      </c>
      <c r="JPD7" t="s">
        <v>7690</v>
      </c>
      <c r="JPE7" t="s">
        <v>7691</v>
      </c>
      <c r="JPF7" t="s">
        <v>7692</v>
      </c>
      <c r="JPG7" t="s">
        <v>7693</v>
      </c>
      <c r="JPH7" t="s">
        <v>7694</v>
      </c>
      <c r="JPI7" t="s">
        <v>7695</v>
      </c>
      <c r="JPJ7" t="s">
        <v>7696</v>
      </c>
      <c r="JPK7" t="s">
        <v>7697</v>
      </c>
      <c r="JPL7" t="s">
        <v>7698</v>
      </c>
      <c r="JPM7" t="s">
        <v>7699</v>
      </c>
      <c r="JPN7" t="s">
        <v>7700</v>
      </c>
      <c r="JPO7" t="s">
        <v>7701</v>
      </c>
      <c r="JPP7" t="s">
        <v>7702</v>
      </c>
      <c r="JPQ7" t="s">
        <v>7703</v>
      </c>
      <c r="JPR7" t="s">
        <v>7704</v>
      </c>
      <c r="JPS7" t="s">
        <v>7705</v>
      </c>
      <c r="JPT7" t="s">
        <v>7706</v>
      </c>
      <c r="JPU7" t="s">
        <v>7707</v>
      </c>
      <c r="JPV7" t="s">
        <v>7708</v>
      </c>
      <c r="JPW7" t="s">
        <v>7709</v>
      </c>
      <c r="JPX7" t="s">
        <v>7710</v>
      </c>
      <c r="JPY7" t="s">
        <v>7711</v>
      </c>
      <c r="JPZ7" t="s">
        <v>7712</v>
      </c>
      <c r="JQA7" t="s">
        <v>7713</v>
      </c>
      <c r="JQB7" t="s">
        <v>7714</v>
      </c>
      <c r="JQC7" t="s">
        <v>7715</v>
      </c>
      <c r="JQD7" t="s">
        <v>7716</v>
      </c>
      <c r="JQE7" t="s">
        <v>7717</v>
      </c>
      <c r="JQF7" t="s">
        <v>7718</v>
      </c>
      <c r="JQG7" t="s">
        <v>7719</v>
      </c>
      <c r="JQH7" t="s">
        <v>7720</v>
      </c>
      <c r="JQI7" t="s">
        <v>7721</v>
      </c>
      <c r="JQJ7" t="s">
        <v>7722</v>
      </c>
      <c r="JQK7" t="s">
        <v>7723</v>
      </c>
      <c r="JQL7" t="s">
        <v>7724</v>
      </c>
      <c r="JQM7" t="s">
        <v>7725</v>
      </c>
      <c r="JQN7" t="s">
        <v>7726</v>
      </c>
      <c r="JQO7" t="s">
        <v>7727</v>
      </c>
      <c r="JQP7" t="s">
        <v>7728</v>
      </c>
      <c r="JQQ7" t="s">
        <v>7729</v>
      </c>
      <c r="JQR7" t="s">
        <v>7730</v>
      </c>
      <c r="JQS7" t="s">
        <v>7731</v>
      </c>
      <c r="JQT7" t="s">
        <v>7732</v>
      </c>
      <c r="JQU7" t="s">
        <v>7733</v>
      </c>
      <c r="JQV7" t="s">
        <v>7734</v>
      </c>
      <c r="JQW7" t="s">
        <v>7735</v>
      </c>
      <c r="JQX7" t="s">
        <v>7736</v>
      </c>
      <c r="JQY7" t="s">
        <v>7737</v>
      </c>
      <c r="JQZ7" t="s">
        <v>7738</v>
      </c>
      <c r="JRA7" t="s">
        <v>7739</v>
      </c>
      <c r="JRB7" t="s">
        <v>7740</v>
      </c>
      <c r="JRC7" t="s">
        <v>7741</v>
      </c>
      <c r="JRD7" t="s">
        <v>7742</v>
      </c>
      <c r="JRE7" t="s">
        <v>7743</v>
      </c>
      <c r="JRF7" t="s">
        <v>7744</v>
      </c>
      <c r="JRG7" t="s">
        <v>7745</v>
      </c>
      <c r="JRH7" t="s">
        <v>7746</v>
      </c>
      <c r="JRI7" t="s">
        <v>7747</v>
      </c>
      <c r="JRJ7" t="s">
        <v>7748</v>
      </c>
      <c r="JRK7" t="s">
        <v>7749</v>
      </c>
      <c r="JRL7" t="s">
        <v>7750</v>
      </c>
      <c r="JRM7" t="s">
        <v>7751</v>
      </c>
      <c r="JRN7" t="s">
        <v>7752</v>
      </c>
      <c r="JRO7" t="s">
        <v>7753</v>
      </c>
      <c r="JRP7" t="s">
        <v>7754</v>
      </c>
      <c r="JRQ7" t="s">
        <v>7755</v>
      </c>
      <c r="JRR7" t="s">
        <v>7756</v>
      </c>
      <c r="JRS7" t="s">
        <v>7757</v>
      </c>
      <c r="JRT7" t="s">
        <v>7758</v>
      </c>
      <c r="JRU7" t="s">
        <v>7759</v>
      </c>
      <c r="JRV7" t="s">
        <v>7760</v>
      </c>
      <c r="JRW7" t="s">
        <v>7761</v>
      </c>
      <c r="JRX7" t="s">
        <v>7762</v>
      </c>
      <c r="JRY7" t="s">
        <v>7763</v>
      </c>
      <c r="JRZ7" t="s">
        <v>7764</v>
      </c>
      <c r="JSA7" t="s">
        <v>7765</v>
      </c>
      <c r="JSB7" t="s">
        <v>7766</v>
      </c>
      <c r="JSC7" t="s">
        <v>7767</v>
      </c>
      <c r="JSD7" t="s">
        <v>7768</v>
      </c>
      <c r="JSE7" t="s">
        <v>7769</v>
      </c>
      <c r="JSF7" t="s">
        <v>7770</v>
      </c>
      <c r="JSG7" t="s">
        <v>7771</v>
      </c>
      <c r="JSH7" t="s">
        <v>7772</v>
      </c>
      <c r="JSI7" t="s">
        <v>7773</v>
      </c>
      <c r="JSJ7" t="s">
        <v>7774</v>
      </c>
      <c r="JSK7" t="s">
        <v>7775</v>
      </c>
      <c r="JSL7" t="s">
        <v>7776</v>
      </c>
      <c r="JSM7" t="s">
        <v>7777</v>
      </c>
      <c r="JSN7" t="s">
        <v>7778</v>
      </c>
      <c r="JSO7" t="s">
        <v>7779</v>
      </c>
      <c r="JSP7" t="s">
        <v>7780</v>
      </c>
      <c r="JSQ7" t="s">
        <v>7781</v>
      </c>
      <c r="JSR7" t="s">
        <v>7782</v>
      </c>
      <c r="JSS7" t="s">
        <v>7783</v>
      </c>
      <c r="JST7" t="s">
        <v>7784</v>
      </c>
      <c r="JSU7" t="s">
        <v>7785</v>
      </c>
      <c r="JSV7" t="s">
        <v>7786</v>
      </c>
      <c r="JSW7" t="s">
        <v>7787</v>
      </c>
      <c r="JSX7" t="s">
        <v>7788</v>
      </c>
      <c r="JSY7" t="s">
        <v>7789</v>
      </c>
      <c r="JSZ7" t="s">
        <v>7790</v>
      </c>
      <c r="JTA7" t="s">
        <v>7791</v>
      </c>
      <c r="JTB7" t="s">
        <v>7792</v>
      </c>
      <c r="JTC7" t="s">
        <v>7793</v>
      </c>
      <c r="JTD7" t="s">
        <v>7794</v>
      </c>
      <c r="JTE7" t="s">
        <v>7795</v>
      </c>
      <c r="JTF7" t="s">
        <v>7796</v>
      </c>
      <c r="JTG7" t="s">
        <v>7797</v>
      </c>
      <c r="JTH7" t="s">
        <v>7798</v>
      </c>
      <c r="JTI7" t="s">
        <v>7799</v>
      </c>
      <c r="JTJ7" t="s">
        <v>7800</v>
      </c>
      <c r="JTK7" t="s">
        <v>7801</v>
      </c>
      <c r="JTL7" t="s">
        <v>7802</v>
      </c>
      <c r="JTM7" t="s">
        <v>7803</v>
      </c>
      <c r="JTN7" t="s">
        <v>7804</v>
      </c>
      <c r="JTO7" t="s">
        <v>7805</v>
      </c>
      <c r="JTP7" t="s">
        <v>7806</v>
      </c>
      <c r="JTQ7" t="s">
        <v>7807</v>
      </c>
      <c r="JTR7" t="s">
        <v>7808</v>
      </c>
      <c r="JTS7" t="s">
        <v>7809</v>
      </c>
      <c r="JTT7" t="s">
        <v>7810</v>
      </c>
      <c r="JTU7" t="s">
        <v>7811</v>
      </c>
      <c r="JTV7" t="s">
        <v>7812</v>
      </c>
      <c r="JTW7" t="s">
        <v>7813</v>
      </c>
      <c r="JTX7" t="s">
        <v>7814</v>
      </c>
      <c r="JTY7" t="s">
        <v>7815</v>
      </c>
      <c r="JTZ7" t="s">
        <v>7816</v>
      </c>
      <c r="JUA7" t="s">
        <v>7817</v>
      </c>
      <c r="JUB7" t="s">
        <v>7818</v>
      </c>
      <c r="JUC7" t="s">
        <v>7819</v>
      </c>
      <c r="JUD7" t="s">
        <v>7820</v>
      </c>
      <c r="JUE7" t="s">
        <v>7821</v>
      </c>
      <c r="JUF7" t="s">
        <v>7822</v>
      </c>
      <c r="JUG7" t="s">
        <v>7823</v>
      </c>
      <c r="JUH7" t="s">
        <v>7824</v>
      </c>
      <c r="JUI7" t="s">
        <v>7825</v>
      </c>
      <c r="JUJ7" t="s">
        <v>7826</v>
      </c>
      <c r="JUK7" t="s">
        <v>7827</v>
      </c>
      <c r="JUL7" t="s">
        <v>7828</v>
      </c>
      <c r="JUM7" t="s">
        <v>7829</v>
      </c>
      <c r="JUN7" t="s">
        <v>7830</v>
      </c>
      <c r="JUO7" t="s">
        <v>7831</v>
      </c>
      <c r="JUP7" t="s">
        <v>7832</v>
      </c>
      <c r="JUQ7" t="s">
        <v>7833</v>
      </c>
      <c r="JUR7" t="s">
        <v>7834</v>
      </c>
      <c r="JUS7" t="s">
        <v>7835</v>
      </c>
      <c r="JUT7" t="s">
        <v>7836</v>
      </c>
      <c r="JUU7" t="s">
        <v>7837</v>
      </c>
      <c r="JUV7" t="s">
        <v>7838</v>
      </c>
      <c r="JUW7" t="s">
        <v>7839</v>
      </c>
      <c r="JUX7" t="s">
        <v>7840</v>
      </c>
      <c r="JUY7" t="s">
        <v>7841</v>
      </c>
      <c r="JUZ7" t="s">
        <v>7842</v>
      </c>
      <c r="JVA7" t="s">
        <v>7843</v>
      </c>
      <c r="JVB7" t="s">
        <v>7844</v>
      </c>
      <c r="JVC7" t="s">
        <v>7845</v>
      </c>
      <c r="JVD7" t="s">
        <v>7846</v>
      </c>
      <c r="JVE7" t="s">
        <v>7847</v>
      </c>
      <c r="JVF7" t="s">
        <v>7848</v>
      </c>
      <c r="JVG7" t="s">
        <v>7849</v>
      </c>
      <c r="JVH7" t="s">
        <v>7850</v>
      </c>
      <c r="JVI7" t="s">
        <v>7851</v>
      </c>
      <c r="JVJ7" t="s">
        <v>7852</v>
      </c>
      <c r="JVK7" t="s">
        <v>7853</v>
      </c>
      <c r="JVL7" t="s">
        <v>7854</v>
      </c>
      <c r="JVM7" t="s">
        <v>7855</v>
      </c>
      <c r="JVN7" t="s">
        <v>7856</v>
      </c>
      <c r="JVO7" t="s">
        <v>7857</v>
      </c>
      <c r="JVP7" t="s">
        <v>7858</v>
      </c>
      <c r="JVQ7" t="s">
        <v>7859</v>
      </c>
      <c r="JVR7" t="s">
        <v>7860</v>
      </c>
      <c r="JVS7" t="s">
        <v>7861</v>
      </c>
      <c r="JVT7" t="s">
        <v>7862</v>
      </c>
      <c r="JVU7" t="s">
        <v>7863</v>
      </c>
      <c r="JVV7" t="s">
        <v>7864</v>
      </c>
      <c r="JVW7" t="s">
        <v>7865</v>
      </c>
      <c r="JVX7" t="s">
        <v>7866</v>
      </c>
      <c r="JVY7" t="s">
        <v>7867</v>
      </c>
      <c r="JVZ7" t="s">
        <v>7868</v>
      </c>
      <c r="JWA7" t="s">
        <v>7869</v>
      </c>
      <c r="JWB7" t="s">
        <v>7870</v>
      </c>
      <c r="JWC7" t="s">
        <v>7871</v>
      </c>
      <c r="JWD7" t="s">
        <v>7872</v>
      </c>
      <c r="JWE7" t="s">
        <v>7873</v>
      </c>
      <c r="JWF7" t="s">
        <v>7874</v>
      </c>
      <c r="JWG7" t="s">
        <v>7875</v>
      </c>
      <c r="JWH7" t="s">
        <v>7876</v>
      </c>
      <c r="JWI7" t="s">
        <v>7877</v>
      </c>
      <c r="JWJ7" t="s">
        <v>7878</v>
      </c>
      <c r="JWK7" t="s">
        <v>7879</v>
      </c>
      <c r="JWL7" t="s">
        <v>7880</v>
      </c>
      <c r="JWM7" t="s">
        <v>7881</v>
      </c>
      <c r="JWN7" t="s">
        <v>7882</v>
      </c>
      <c r="JWO7" t="s">
        <v>7883</v>
      </c>
      <c r="JWP7" t="s">
        <v>7884</v>
      </c>
      <c r="JWQ7" t="s">
        <v>7885</v>
      </c>
      <c r="JWR7" t="s">
        <v>7886</v>
      </c>
      <c r="JWS7" t="s">
        <v>7887</v>
      </c>
      <c r="JWT7" t="s">
        <v>7888</v>
      </c>
      <c r="JWU7" t="s">
        <v>7889</v>
      </c>
      <c r="JWV7" t="s">
        <v>7890</v>
      </c>
      <c r="JWW7" t="s">
        <v>7891</v>
      </c>
      <c r="JWX7" t="s">
        <v>7892</v>
      </c>
      <c r="JWY7" t="s">
        <v>7893</v>
      </c>
      <c r="JWZ7" t="s">
        <v>7894</v>
      </c>
      <c r="JXA7" t="s">
        <v>7895</v>
      </c>
      <c r="JXB7" t="s">
        <v>7896</v>
      </c>
      <c r="JXC7" t="s">
        <v>7897</v>
      </c>
      <c r="JXD7" t="s">
        <v>7898</v>
      </c>
      <c r="JXE7" t="s">
        <v>7899</v>
      </c>
      <c r="JXF7" t="s">
        <v>7900</v>
      </c>
      <c r="JXG7" t="s">
        <v>7901</v>
      </c>
      <c r="JXH7" t="s">
        <v>7902</v>
      </c>
      <c r="JXI7" t="s">
        <v>7903</v>
      </c>
      <c r="JXJ7" t="s">
        <v>7904</v>
      </c>
      <c r="JXK7" t="s">
        <v>7905</v>
      </c>
      <c r="JXL7" t="s">
        <v>7906</v>
      </c>
      <c r="JXM7" t="s">
        <v>7907</v>
      </c>
      <c r="JXN7" t="s">
        <v>7908</v>
      </c>
      <c r="JXO7" t="s">
        <v>7909</v>
      </c>
      <c r="JXP7" t="s">
        <v>7910</v>
      </c>
      <c r="JXQ7" t="s">
        <v>7911</v>
      </c>
      <c r="JXR7" t="s">
        <v>7912</v>
      </c>
      <c r="JXS7" t="s">
        <v>7913</v>
      </c>
      <c r="JXT7" t="s">
        <v>7914</v>
      </c>
      <c r="JXU7" t="s">
        <v>7915</v>
      </c>
      <c r="JXV7" t="s">
        <v>7916</v>
      </c>
      <c r="JXW7" t="s">
        <v>7917</v>
      </c>
      <c r="JXX7" t="s">
        <v>7918</v>
      </c>
      <c r="JXY7" t="s">
        <v>7919</v>
      </c>
      <c r="JXZ7" t="s">
        <v>7920</v>
      </c>
      <c r="JYA7" t="s">
        <v>7921</v>
      </c>
      <c r="JYB7" t="s">
        <v>7922</v>
      </c>
      <c r="JYC7" t="s">
        <v>7923</v>
      </c>
      <c r="JYD7" t="s">
        <v>7924</v>
      </c>
      <c r="JYE7" t="s">
        <v>7925</v>
      </c>
      <c r="JYF7" t="s">
        <v>7926</v>
      </c>
      <c r="JYG7" t="s">
        <v>7927</v>
      </c>
      <c r="JYH7" t="s">
        <v>7928</v>
      </c>
      <c r="JYI7" t="s">
        <v>7929</v>
      </c>
      <c r="JYJ7" t="s">
        <v>7930</v>
      </c>
      <c r="JYK7" t="s">
        <v>7931</v>
      </c>
      <c r="JYL7" t="s">
        <v>7932</v>
      </c>
      <c r="JYM7" t="s">
        <v>7933</v>
      </c>
      <c r="JYN7" t="s">
        <v>7934</v>
      </c>
      <c r="JYO7" t="s">
        <v>7935</v>
      </c>
      <c r="JYP7" t="s">
        <v>7936</v>
      </c>
      <c r="JYQ7" t="s">
        <v>7937</v>
      </c>
      <c r="JYR7" t="s">
        <v>7938</v>
      </c>
      <c r="JYS7" t="s">
        <v>7939</v>
      </c>
      <c r="JYT7" t="s">
        <v>7940</v>
      </c>
      <c r="JYU7" t="s">
        <v>7941</v>
      </c>
      <c r="JYV7" t="s">
        <v>7942</v>
      </c>
      <c r="JYW7" t="s">
        <v>7943</v>
      </c>
      <c r="JYX7" t="s">
        <v>7944</v>
      </c>
      <c r="JYY7" t="s">
        <v>7945</v>
      </c>
      <c r="JYZ7" t="s">
        <v>7946</v>
      </c>
      <c r="JZA7" t="s">
        <v>7947</v>
      </c>
      <c r="JZB7" t="s">
        <v>7948</v>
      </c>
      <c r="JZC7" t="s">
        <v>7949</v>
      </c>
      <c r="JZD7" t="s">
        <v>7950</v>
      </c>
      <c r="JZE7" t="s">
        <v>7951</v>
      </c>
      <c r="JZF7" t="s">
        <v>7952</v>
      </c>
      <c r="JZG7" t="s">
        <v>7953</v>
      </c>
      <c r="JZH7" t="s">
        <v>7954</v>
      </c>
      <c r="JZI7" t="s">
        <v>7955</v>
      </c>
      <c r="JZJ7" t="s">
        <v>7956</v>
      </c>
      <c r="JZK7" t="s">
        <v>7957</v>
      </c>
      <c r="JZL7" t="s">
        <v>7958</v>
      </c>
      <c r="JZM7" t="s">
        <v>7959</v>
      </c>
      <c r="JZN7" t="s">
        <v>7960</v>
      </c>
      <c r="JZO7" t="s">
        <v>7961</v>
      </c>
      <c r="JZP7" t="s">
        <v>7962</v>
      </c>
      <c r="JZQ7" t="s">
        <v>7963</v>
      </c>
      <c r="JZR7" t="s">
        <v>7964</v>
      </c>
      <c r="JZS7" t="s">
        <v>7965</v>
      </c>
      <c r="JZT7" t="s">
        <v>7966</v>
      </c>
      <c r="JZU7" t="s">
        <v>7967</v>
      </c>
      <c r="JZV7" t="s">
        <v>7968</v>
      </c>
      <c r="JZW7" t="s">
        <v>7969</v>
      </c>
      <c r="JZX7" t="s">
        <v>7970</v>
      </c>
      <c r="JZY7" t="s">
        <v>7971</v>
      </c>
      <c r="JZZ7" t="s">
        <v>7972</v>
      </c>
      <c r="KAA7" t="s">
        <v>7973</v>
      </c>
      <c r="KAB7" t="s">
        <v>7974</v>
      </c>
      <c r="KAC7" t="s">
        <v>7975</v>
      </c>
      <c r="KAD7" t="s">
        <v>7976</v>
      </c>
      <c r="KAE7" t="s">
        <v>7977</v>
      </c>
      <c r="KAF7" t="s">
        <v>7978</v>
      </c>
      <c r="KAG7" t="s">
        <v>7979</v>
      </c>
      <c r="KAH7" t="s">
        <v>7980</v>
      </c>
      <c r="KAI7" t="s">
        <v>7981</v>
      </c>
      <c r="KAJ7" t="s">
        <v>7982</v>
      </c>
      <c r="KAK7" t="s">
        <v>7983</v>
      </c>
      <c r="KAL7" t="s">
        <v>7984</v>
      </c>
      <c r="KAM7" t="s">
        <v>7985</v>
      </c>
      <c r="KAN7" t="s">
        <v>7986</v>
      </c>
      <c r="KAO7" t="s">
        <v>7987</v>
      </c>
      <c r="KAP7" t="s">
        <v>7988</v>
      </c>
      <c r="KAQ7" t="s">
        <v>7989</v>
      </c>
      <c r="KAR7" t="s">
        <v>7990</v>
      </c>
      <c r="KAS7" t="s">
        <v>7991</v>
      </c>
      <c r="KAT7" t="s">
        <v>7992</v>
      </c>
      <c r="KAU7" t="s">
        <v>7993</v>
      </c>
      <c r="KAV7" t="s">
        <v>7994</v>
      </c>
      <c r="KAW7" t="s">
        <v>7995</v>
      </c>
      <c r="KAX7" t="s">
        <v>7996</v>
      </c>
      <c r="KAY7" t="s">
        <v>7997</v>
      </c>
      <c r="KAZ7" t="s">
        <v>7998</v>
      </c>
      <c r="KBA7" t="s">
        <v>7999</v>
      </c>
      <c r="KBB7" t="s">
        <v>8000</v>
      </c>
      <c r="KBC7" t="s">
        <v>8001</v>
      </c>
      <c r="KBD7" t="s">
        <v>8002</v>
      </c>
      <c r="KBE7" t="s">
        <v>8003</v>
      </c>
      <c r="KBF7" t="s">
        <v>8004</v>
      </c>
      <c r="KBG7" t="s">
        <v>8005</v>
      </c>
      <c r="KBH7" t="s">
        <v>8006</v>
      </c>
      <c r="KBI7" t="s">
        <v>8007</v>
      </c>
      <c r="KBJ7" t="s">
        <v>8008</v>
      </c>
      <c r="KBK7" t="s">
        <v>8009</v>
      </c>
      <c r="KBL7" t="s">
        <v>8010</v>
      </c>
      <c r="KBM7" t="s">
        <v>8011</v>
      </c>
      <c r="KBN7" t="s">
        <v>8012</v>
      </c>
      <c r="KBO7" t="s">
        <v>8013</v>
      </c>
      <c r="KBP7" t="s">
        <v>8014</v>
      </c>
      <c r="KBQ7" t="s">
        <v>8015</v>
      </c>
      <c r="KBR7" t="s">
        <v>8016</v>
      </c>
      <c r="KBS7" t="s">
        <v>8017</v>
      </c>
      <c r="KBT7" t="s">
        <v>8018</v>
      </c>
      <c r="KBU7" t="s">
        <v>8019</v>
      </c>
      <c r="KBV7" t="s">
        <v>8020</v>
      </c>
      <c r="KBW7" t="s">
        <v>8021</v>
      </c>
      <c r="KBX7" t="s">
        <v>8022</v>
      </c>
      <c r="KBY7" t="s">
        <v>8023</v>
      </c>
      <c r="KBZ7" t="s">
        <v>8024</v>
      </c>
      <c r="KCA7" t="s">
        <v>8025</v>
      </c>
      <c r="KCB7" t="s">
        <v>8026</v>
      </c>
      <c r="KCC7" t="s">
        <v>8027</v>
      </c>
      <c r="KCD7" t="s">
        <v>8028</v>
      </c>
      <c r="KCE7" t="s">
        <v>8029</v>
      </c>
      <c r="KCF7" t="s">
        <v>8030</v>
      </c>
      <c r="KCG7" t="s">
        <v>8031</v>
      </c>
      <c r="KCH7" t="s">
        <v>8032</v>
      </c>
      <c r="KCI7" t="s">
        <v>8033</v>
      </c>
      <c r="KCJ7" t="s">
        <v>8034</v>
      </c>
      <c r="KCK7" t="s">
        <v>8035</v>
      </c>
      <c r="KCL7" t="s">
        <v>8036</v>
      </c>
      <c r="KCM7" t="s">
        <v>8037</v>
      </c>
      <c r="KCN7" t="s">
        <v>8038</v>
      </c>
      <c r="KCO7" t="s">
        <v>8039</v>
      </c>
      <c r="KCP7" t="s">
        <v>8040</v>
      </c>
      <c r="KCQ7" t="s">
        <v>8041</v>
      </c>
      <c r="KCR7" t="s">
        <v>8042</v>
      </c>
      <c r="KCS7" t="s">
        <v>8043</v>
      </c>
      <c r="KCT7" t="s">
        <v>8044</v>
      </c>
      <c r="KCU7" t="s">
        <v>8045</v>
      </c>
      <c r="KCV7" t="s">
        <v>8046</v>
      </c>
      <c r="KCW7" t="s">
        <v>8047</v>
      </c>
      <c r="KCX7" t="s">
        <v>8048</v>
      </c>
      <c r="KCY7" t="s">
        <v>8049</v>
      </c>
      <c r="KCZ7" t="s">
        <v>8050</v>
      </c>
      <c r="KDA7" t="s">
        <v>8051</v>
      </c>
      <c r="KDB7" t="s">
        <v>8052</v>
      </c>
      <c r="KDC7" t="s">
        <v>8053</v>
      </c>
      <c r="KDD7" t="s">
        <v>8054</v>
      </c>
      <c r="KDE7" t="s">
        <v>8055</v>
      </c>
      <c r="KDF7" t="s">
        <v>8056</v>
      </c>
      <c r="KDG7" t="s">
        <v>8057</v>
      </c>
      <c r="KDH7" t="s">
        <v>8058</v>
      </c>
      <c r="KDI7" t="s">
        <v>8059</v>
      </c>
      <c r="KDJ7" t="s">
        <v>8060</v>
      </c>
      <c r="KDK7" t="s">
        <v>8061</v>
      </c>
      <c r="KDL7" t="s">
        <v>8062</v>
      </c>
      <c r="KDM7" t="s">
        <v>8063</v>
      </c>
      <c r="KDN7" t="s">
        <v>8064</v>
      </c>
      <c r="KDO7" t="s">
        <v>8065</v>
      </c>
      <c r="KDP7" t="s">
        <v>8066</v>
      </c>
      <c r="KDQ7" t="s">
        <v>8067</v>
      </c>
      <c r="KDR7" t="s">
        <v>8068</v>
      </c>
      <c r="KDS7" t="s">
        <v>8069</v>
      </c>
      <c r="KDT7" t="s">
        <v>8070</v>
      </c>
      <c r="KDU7" t="s">
        <v>8071</v>
      </c>
      <c r="KDV7" t="s">
        <v>8072</v>
      </c>
      <c r="KDW7" t="s">
        <v>8073</v>
      </c>
      <c r="KDX7" t="s">
        <v>8074</v>
      </c>
      <c r="KDY7" t="s">
        <v>8075</v>
      </c>
      <c r="KDZ7" t="s">
        <v>8076</v>
      </c>
      <c r="KEA7" t="s">
        <v>8077</v>
      </c>
      <c r="KEB7" t="s">
        <v>8078</v>
      </c>
      <c r="KEC7" t="s">
        <v>8079</v>
      </c>
      <c r="KED7" t="s">
        <v>8080</v>
      </c>
      <c r="KEE7" t="s">
        <v>8081</v>
      </c>
      <c r="KEF7" t="s">
        <v>8082</v>
      </c>
      <c r="KEG7" t="s">
        <v>8083</v>
      </c>
      <c r="KEH7" t="s">
        <v>8084</v>
      </c>
      <c r="KEI7" t="s">
        <v>8085</v>
      </c>
      <c r="KEJ7" t="s">
        <v>8086</v>
      </c>
      <c r="KEK7" t="s">
        <v>8087</v>
      </c>
      <c r="KEL7" t="s">
        <v>8088</v>
      </c>
      <c r="KEM7" t="s">
        <v>8089</v>
      </c>
      <c r="KEN7" t="s">
        <v>8090</v>
      </c>
      <c r="KEO7" t="s">
        <v>8091</v>
      </c>
      <c r="KEP7" t="s">
        <v>8092</v>
      </c>
      <c r="KEQ7" t="s">
        <v>8093</v>
      </c>
      <c r="KER7" t="s">
        <v>8094</v>
      </c>
      <c r="KES7" t="s">
        <v>8095</v>
      </c>
      <c r="KET7" t="s">
        <v>8096</v>
      </c>
      <c r="KEU7" t="s">
        <v>8097</v>
      </c>
      <c r="KEV7" t="s">
        <v>8098</v>
      </c>
      <c r="KEW7" t="s">
        <v>8099</v>
      </c>
      <c r="KEX7" t="s">
        <v>8100</v>
      </c>
      <c r="KEY7" t="s">
        <v>8101</v>
      </c>
      <c r="KEZ7" t="s">
        <v>8102</v>
      </c>
      <c r="KFA7" t="s">
        <v>8103</v>
      </c>
      <c r="KFB7" t="s">
        <v>8104</v>
      </c>
      <c r="KFC7" t="s">
        <v>8105</v>
      </c>
      <c r="KFD7" t="s">
        <v>8106</v>
      </c>
      <c r="KFE7" t="s">
        <v>8107</v>
      </c>
      <c r="KFF7" t="s">
        <v>8108</v>
      </c>
      <c r="KFG7" t="s">
        <v>8109</v>
      </c>
      <c r="KFH7" t="s">
        <v>8110</v>
      </c>
      <c r="KFI7" t="s">
        <v>8111</v>
      </c>
      <c r="KFJ7" t="s">
        <v>8112</v>
      </c>
      <c r="KFK7" t="s">
        <v>8113</v>
      </c>
      <c r="KFL7" t="s">
        <v>8114</v>
      </c>
      <c r="KFM7" t="s">
        <v>8115</v>
      </c>
      <c r="KFN7" t="s">
        <v>8116</v>
      </c>
      <c r="KFO7" t="s">
        <v>8117</v>
      </c>
      <c r="KFP7" t="s">
        <v>8118</v>
      </c>
      <c r="KFQ7" t="s">
        <v>8119</v>
      </c>
      <c r="KFR7" t="s">
        <v>8120</v>
      </c>
      <c r="KFS7" t="s">
        <v>8121</v>
      </c>
      <c r="KFT7" t="s">
        <v>8122</v>
      </c>
      <c r="KFU7" t="s">
        <v>8123</v>
      </c>
      <c r="KFV7" t="s">
        <v>8124</v>
      </c>
      <c r="KFW7" t="s">
        <v>8125</v>
      </c>
      <c r="KFX7" t="s">
        <v>8126</v>
      </c>
      <c r="KFY7" t="s">
        <v>8127</v>
      </c>
      <c r="KFZ7" t="s">
        <v>8128</v>
      </c>
      <c r="KGA7" t="s">
        <v>8129</v>
      </c>
      <c r="KGB7" t="s">
        <v>8130</v>
      </c>
      <c r="KGC7" t="s">
        <v>8131</v>
      </c>
      <c r="KGD7" t="s">
        <v>8132</v>
      </c>
      <c r="KGE7" t="s">
        <v>8133</v>
      </c>
      <c r="KGF7" t="s">
        <v>8134</v>
      </c>
      <c r="KGG7" t="s">
        <v>8135</v>
      </c>
      <c r="KGH7" t="s">
        <v>8136</v>
      </c>
      <c r="KGI7" t="s">
        <v>8137</v>
      </c>
      <c r="KGJ7" t="s">
        <v>8138</v>
      </c>
      <c r="KGK7" t="s">
        <v>8139</v>
      </c>
      <c r="KGL7" t="s">
        <v>8140</v>
      </c>
      <c r="KGM7" t="s">
        <v>8141</v>
      </c>
      <c r="KGN7" t="s">
        <v>8142</v>
      </c>
      <c r="KGO7" t="s">
        <v>8143</v>
      </c>
      <c r="KGP7" t="s">
        <v>8144</v>
      </c>
      <c r="KGQ7" t="s">
        <v>8145</v>
      </c>
      <c r="KGR7" t="s">
        <v>8146</v>
      </c>
      <c r="KGS7" t="s">
        <v>8147</v>
      </c>
      <c r="KGT7" t="s">
        <v>8148</v>
      </c>
      <c r="KGU7" t="s">
        <v>8149</v>
      </c>
      <c r="KGV7" t="s">
        <v>8150</v>
      </c>
      <c r="KGW7" t="s">
        <v>8151</v>
      </c>
      <c r="KGX7" t="s">
        <v>8152</v>
      </c>
      <c r="KGY7" t="s">
        <v>8153</v>
      </c>
      <c r="KGZ7" t="s">
        <v>8154</v>
      </c>
      <c r="KHA7" t="s">
        <v>8155</v>
      </c>
      <c r="KHB7" t="s">
        <v>8156</v>
      </c>
      <c r="KHC7" t="s">
        <v>8157</v>
      </c>
      <c r="KHD7" t="s">
        <v>8158</v>
      </c>
      <c r="KHE7" t="s">
        <v>8159</v>
      </c>
      <c r="KHF7" t="s">
        <v>8160</v>
      </c>
      <c r="KHG7" t="s">
        <v>8161</v>
      </c>
      <c r="KHH7" t="s">
        <v>8162</v>
      </c>
      <c r="KHI7" t="s">
        <v>8163</v>
      </c>
      <c r="KHJ7" t="s">
        <v>8164</v>
      </c>
      <c r="KHK7" t="s">
        <v>8165</v>
      </c>
      <c r="KHL7" t="s">
        <v>8166</v>
      </c>
      <c r="KHM7" t="s">
        <v>8167</v>
      </c>
      <c r="KHN7" t="s">
        <v>8168</v>
      </c>
      <c r="KHO7" t="s">
        <v>8169</v>
      </c>
      <c r="KHP7" t="s">
        <v>8170</v>
      </c>
      <c r="KHQ7" t="s">
        <v>8171</v>
      </c>
      <c r="KHR7" t="s">
        <v>8172</v>
      </c>
      <c r="KHS7" t="s">
        <v>8173</v>
      </c>
      <c r="KHT7" t="s">
        <v>8174</v>
      </c>
      <c r="KHU7" t="s">
        <v>8175</v>
      </c>
      <c r="KHV7" t="s">
        <v>8176</v>
      </c>
      <c r="KHW7" t="s">
        <v>8177</v>
      </c>
      <c r="KHX7" t="s">
        <v>8178</v>
      </c>
      <c r="KHY7" t="s">
        <v>8179</v>
      </c>
      <c r="KHZ7" t="s">
        <v>8180</v>
      </c>
      <c r="KIA7" t="s">
        <v>8181</v>
      </c>
      <c r="KIB7" t="s">
        <v>8182</v>
      </c>
      <c r="KIC7" t="s">
        <v>8183</v>
      </c>
      <c r="KID7" t="s">
        <v>8184</v>
      </c>
      <c r="KIE7" t="s">
        <v>8185</v>
      </c>
      <c r="KIF7" t="s">
        <v>8186</v>
      </c>
      <c r="KIG7" t="s">
        <v>8187</v>
      </c>
      <c r="KIH7" t="s">
        <v>8188</v>
      </c>
      <c r="KII7" t="s">
        <v>8189</v>
      </c>
      <c r="KIJ7" t="s">
        <v>8190</v>
      </c>
      <c r="KIK7" t="s">
        <v>8191</v>
      </c>
      <c r="KIL7" t="s">
        <v>8192</v>
      </c>
      <c r="KIM7" t="s">
        <v>8193</v>
      </c>
      <c r="KIN7" t="s">
        <v>8194</v>
      </c>
      <c r="KIO7" t="s">
        <v>8195</v>
      </c>
      <c r="KIP7" t="s">
        <v>8196</v>
      </c>
      <c r="KIQ7" t="s">
        <v>8197</v>
      </c>
      <c r="KIR7" t="s">
        <v>8198</v>
      </c>
      <c r="KIS7" t="s">
        <v>8199</v>
      </c>
      <c r="KIT7" t="s">
        <v>8200</v>
      </c>
      <c r="KIU7" t="s">
        <v>8201</v>
      </c>
      <c r="KIV7" t="s">
        <v>8202</v>
      </c>
      <c r="KIW7" t="s">
        <v>8203</v>
      </c>
      <c r="KIX7" t="s">
        <v>8204</v>
      </c>
      <c r="KIY7" t="s">
        <v>8205</v>
      </c>
      <c r="KIZ7" t="s">
        <v>8206</v>
      </c>
      <c r="KJA7" t="s">
        <v>8207</v>
      </c>
      <c r="KJB7" t="s">
        <v>8208</v>
      </c>
      <c r="KJC7" t="s">
        <v>8209</v>
      </c>
      <c r="KJD7" t="s">
        <v>8210</v>
      </c>
      <c r="KJE7" t="s">
        <v>8211</v>
      </c>
      <c r="KJF7" t="s">
        <v>8212</v>
      </c>
      <c r="KJG7" t="s">
        <v>8213</v>
      </c>
      <c r="KJH7" t="s">
        <v>8214</v>
      </c>
      <c r="KJI7" t="s">
        <v>8215</v>
      </c>
      <c r="KJJ7" t="s">
        <v>8216</v>
      </c>
      <c r="KJK7" t="s">
        <v>8217</v>
      </c>
      <c r="KJL7" t="s">
        <v>8218</v>
      </c>
      <c r="KJM7" t="s">
        <v>8219</v>
      </c>
      <c r="KJN7" t="s">
        <v>8220</v>
      </c>
      <c r="KJO7" t="s">
        <v>8221</v>
      </c>
      <c r="KJP7" t="s">
        <v>8222</v>
      </c>
      <c r="KJQ7" t="s">
        <v>8223</v>
      </c>
      <c r="KJR7" t="s">
        <v>8224</v>
      </c>
      <c r="KJS7" t="s">
        <v>8225</v>
      </c>
      <c r="KJT7" t="s">
        <v>8226</v>
      </c>
      <c r="KJU7" t="s">
        <v>8227</v>
      </c>
      <c r="KJV7" t="s">
        <v>8228</v>
      </c>
      <c r="KJW7" t="s">
        <v>8229</v>
      </c>
      <c r="KJX7" t="s">
        <v>8230</v>
      </c>
      <c r="KJY7" t="s">
        <v>8231</v>
      </c>
      <c r="KJZ7" t="s">
        <v>8232</v>
      </c>
      <c r="KKA7" t="s">
        <v>8233</v>
      </c>
      <c r="KKB7" t="s">
        <v>8234</v>
      </c>
      <c r="KKC7" t="s">
        <v>8235</v>
      </c>
      <c r="KKD7" t="s">
        <v>8236</v>
      </c>
      <c r="KKE7" t="s">
        <v>8237</v>
      </c>
      <c r="KKF7" t="s">
        <v>8238</v>
      </c>
      <c r="KKG7" t="s">
        <v>8239</v>
      </c>
      <c r="KKH7" t="s">
        <v>8240</v>
      </c>
      <c r="KKI7" t="s">
        <v>8241</v>
      </c>
      <c r="KKJ7" t="s">
        <v>8242</v>
      </c>
      <c r="KKK7" t="s">
        <v>8243</v>
      </c>
      <c r="KKL7" t="s">
        <v>8244</v>
      </c>
      <c r="KKM7" t="s">
        <v>8245</v>
      </c>
      <c r="KKN7" t="s">
        <v>8246</v>
      </c>
      <c r="KKO7" t="s">
        <v>8247</v>
      </c>
      <c r="KKP7" t="s">
        <v>8248</v>
      </c>
      <c r="KKQ7" t="s">
        <v>8249</v>
      </c>
      <c r="KKR7" t="s">
        <v>8250</v>
      </c>
      <c r="KKS7" t="s">
        <v>8251</v>
      </c>
      <c r="KKT7" t="s">
        <v>8252</v>
      </c>
      <c r="KKU7" t="s">
        <v>8253</v>
      </c>
      <c r="KKV7" t="s">
        <v>8254</v>
      </c>
      <c r="KKW7" t="s">
        <v>8255</v>
      </c>
      <c r="KKX7" t="s">
        <v>8256</v>
      </c>
      <c r="KKY7" t="s">
        <v>8257</v>
      </c>
      <c r="KKZ7" t="s">
        <v>8258</v>
      </c>
      <c r="KLA7" t="s">
        <v>8259</v>
      </c>
      <c r="KLB7" t="s">
        <v>8260</v>
      </c>
      <c r="KLC7" t="s">
        <v>8261</v>
      </c>
      <c r="KLD7" t="s">
        <v>8262</v>
      </c>
      <c r="KLE7" t="s">
        <v>8263</v>
      </c>
      <c r="KLF7" t="s">
        <v>8264</v>
      </c>
      <c r="KLG7" t="s">
        <v>8265</v>
      </c>
      <c r="KLH7" t="s">
        <v>8266</v>
      </c>
      <c r="KLI7" t="s">
        <v>8267</v>
      </c>
      <c r="KLJ7" t="s">
        <v>8268</v>
      </c>
      <c r="KLK7" t="s">
        <v>8269</v>
      </c>
      <c r="KLL7" t="s">
        <v>8270</v>
      </c>
      <c r="KLM7" t="s">
        <v>8271</v>
      </c>
      <c r="KLN7" t="s">
        <v>8272</v>
      </c>
      <c r="KLO7" t="s">
        <v>8273</v>
      </c>
      <c r="KLP7" t="s">
        <v>8274</v>
      </c>
      <c r="KLQ7" t="s">
        <v>8275</v>
      </c>
      <c r="KLR7" t="s">
        <v>8276</v>
      </c>
      <c r="KLS7" t="s">
        <v>8277</v>
      </c>
      <c r="KLT7" t="s">
        <v>8278</v>
      </c>
      <c r="KLU7" t="s">
        <v>8279</v>
      </c>
      <c r="KLV7" t="s">
        <v>8280</v>
      </c>
      <c r="KLW7" t="s">
        <v>8281</v>
      </c>
      <c r="KLX7" t="s">
        <v>8282</v>
      </c>
      <c r="KLY7" t="s">
        <v>8283</v>
      </c>
      <c r="KLZ7" t="s">
        <v>8284</v>
      </c>
      <c r="KMA7" t="s">
        <v>8285</v>
      </c>
      <c r="KMB7" t="s">
        <v>8286</v>
      </c>
      <c r="KMC7" t="s">
        <v>8287</v>
      </c>
      <c r="KMD7" t="s">
        <v>8288</v>
      </c>
      <c r="KME7" t="s">
        <v>8289</v>
      </c>
      <c r="KMF7" t="s">
        <v>8290</v>
      </c>
      <c r="KMG7" t="s">
        <v>8291</v>
      </c>
      <c r="KMH7" t="s">
        <v>8292</v>
      </c>
      <c r="KMI7" t="s">
        <v>8293</v>
      </c>
      <c r="KMJ7" t="s">
        <v>8294</v>
      </c>
      <c r="KMK7" t="s">
        <v>8295</v>
      </c>
      <c r="KML7" t="s">
        <v>8296</v>
      </c>
      <c r="KMM7" t="s">
        <v>8297</v>
      </c>
      <c r="KMN7" t="s">
        <v>8298</v>
      </c>
      <c r="KMO7" t="s">
        <v>8299</v>
      </c>
      <c r="KMP7" t="s">
        <v>8300</v>
      </c>
      <c r="KMQ7" t="s">
        <v>8301</v>
      </c>
      <c r="KMR7" t="s">
        <v>8302</v>
      </c>
      <c r="KMS7" t="s">
        <v>8303</v>
      </c>
      <c r="KMT7" t="s">
        <v>8304</v>
      </c>
      <c r="KMU7" t="s">
        <v>8305</v>
      </c>
      <c r="KMV7" t="s">
        <v>8306</v>
      </c>
      <c r="KMW7" t="s">
        <v>8307</v>
      </c>
      <c r="KMX7" t="s">
        <v>8308</v>
      </c>
      <c r="KMY7" t="s">
        <v>8309</v>
      </c>
      <c r="KMZ7" t="s">
        <v>8310</v>
      </c>
      <c r="KNA7" t="s">
        <v>8311</v>
      </c>
      <c r="KNB7" t="s">
        <v>8312</v>
      </c>
      <c r="KNC7" t="s">
        <v>8313</v>
      </c>
      <c r="KND7" t="s">
        <v>8314</v>
      </c>
      <c r="KNE7" t="s">
        <v>8315</v>
      </c>
      <c r="KNF7" t="s">
        <v>8316</v>
      </c>
      <c r="KNG7" t="s">
        <v>8317</v>
      </c>
      <c r="KNH7" t="s">
        <v>8318</v>
      </c>
      <c r="KNI7" t="s">
        <v>8319</v>
      </c>
      <c r="KNJ7" t="s">
        <v>8320</v>
      </c>
      <c r="KNK7" t="s">
        <v>8321</v>
      </c>
      <c r="KNL7" t="s">
        <v>8322</v>
      </c>
      <c r="KNM7" t="s">
        <v>8323</v>
      </c>
      <c r="KNN7" t="s">
        <v>8324</v>
      </c>
      <c r="KNO7" t="s">
        <v>8325</v>
      </c>
      <c r="KNP7" t="s">
        <v>8326</v>
      </c>
      <c r="KNQ7" t="s">
        <v>8327</v>
      </c>
      <c r="KNR7" t="s">
        <v>8328</v>
      </c>
      <c r="KNS7" t="s">
        <v>8329</v>
      </c>
      <c r="KNT7" t="s">
        <v>8330</v>
      </c>
      <c r="KNU7" t="s">
        <v>8331</v>
      </c>
      <c r="KNV7" t="s">
        <v>8332</v>
      </c>
      <c r="KNW7" t="s">
        <v>8333</v>
      </c>
      <c r="KNX7" t="s">
        <v>8334</v>
      </c>
      <c r="KNY7" t="s">
        <v>8335</v>
      </c>
      <c r="KNZ7" t="s">
        <v>8336</v>
      </c>
      <c r="KOA7" t="s">
        <v>8337</v>
      </c>
      <c r="KOB7" t="s">
        <v>8338</v>
      </c>
      <c r="KOC7" t="s">
        <v>8339</v>
      </c>
      <c r="KOD7" t="s">
        <v>8340</v>
      </c>
      <c r="KOE7" t="s">
        <v>8341</v>
      </c>
      <c r="KOF7" t="s">
        <v>8342</v>
      </c>
      <c r="KOG7" t="s">
        <v>8343</v>
      </c>
      <c r="KOH7" t="s">
        <v>8344</v>
      </c>
      <c r="KOI7" t="s">
        <v>8345</v>
      </c>
      <c r="KOJ7" t="s">
        <v>8346</v>
      </c>
      <c r="KOK7" t="s">
        <v>8347</v>
      </c>
      <c r="KOL7" t="s">
        <v>8348</v>
      </c>
      <c r="KOM7" t="s">
        <v>8349</v>
      </c>
      <c r="KON7" t="s">
        <v>8350</v>
      </c>
      <c r="KOO7" t="s">
        <v>8351</v>
      </c>
      <c r="KOP7" t="s">
        <v>8352</v>
      </c>
      <c r="KOQ7" t="s">
        <v>8353</v>
      </c>
      <c r="KOR7" t="s">
        <v>8354</v>
      </c>
      <c r="KOS7" t="s">
        <v>8355</v>
      </c>
      <c r="KOT7" t="s">
        <v>8356</v>
      </c>
      <c r="KOU7" t="s">
        <v>8357</v>
      </c>
      <c r="KOV7" t="s">
        <v>8358</v>
      </c>
      <c r="KOW7" t="s">
        <v>8359</v>
      </c>
      <c r="KOX7" t="s">
        <v>8360</v>
      </c>
      <c r="KOY7" t="s">
        <v>8361</v>
      </c>
      <c r="KOZ7" t="s">
        <v>8362</v>
      </c>
      <c r="KPA7" t="s">
        <v>8363</v>
      </c>
      <c r="KPB7" t="s">
        <v>8364</v>
      </c>
      <c r="KPC7" t="s">
        <v>8365</v>
      </c>
      <c r="KPD7" t="s">
        <v>8366</v>
      </c>
      <c r="KPE7" t="s">
        <v>8367</v>
      </c>
      <c r="KPF7" t="s">
        <v>8368</v>
      </c>
      <c r="KPG7" t="s">
        <v>8369</v>
      </c>
      <c r="KPH7" t="s">
        <v>8370</v>
      </c>
      <c r="KPI7" t="s">
        <v>8371</v>
      </c>
      <c r="KPJ7" t="s">
        <v>8372</v>
      </c>
      <c r="KPK7" t="s">
        <v>8373</v>
      </c>
      <c r="KPL7" t="s">
        <v>8374</v>
      </c>
      <c r="KPM7" t="s">
        <v>8375</v>
      </c>
      <c r="KPN7" t="s">
        <v>8376</v>
      </c>
      <c r="KPO7" t="s">
        <v>8377</v>
      </c>
      <c r="KPP7" t="s">
        <v>8378</v>
      </c>
      <c r="KPQ7" t="s">
        <v>8379</v>
      </c>
      <c r="KPR7" t="s">
        <v>8380</v>
      </c>
      <c r="KPS7" t="s">
        <v>8381</v>
      </c>
      <c r="KPT7" t="s">
        <v>8382</v>
      </c>
      <c r="KPU7" t="s">
        <v>8383</v>
      </c>
      <c r="KPV7" t="s">
        <v>8384</v>
      </c>
      <c r="KPW7" t="s">
        <v>8385</v>
      </c>
      <c r="KPX7" t="s">
        <v>8386</v>
      </c>
      <c r="KPY7" t="s">
        <v>8387</v>
      </c>
      <c r="KPZ7" t="s">
        <v>8388</v>
      </c>
      <c r="KQA7" t="s">
        <v>8389</v>
      </c>
      <c r="KQB7" t="s">
        <v>8390</v>
      </c>
      <c r="KQC7" t="s">
        <v>8391</v>
      </c>
      <c r="KQD7" t="s">
        <v>8392</v>
      </c>
      <c r="KQE7" t="s">
        <v>8393</v>
      </c>
      <c r="KQF7" t="s">
        <v>8394</v>
      </c>
      <c r="KQG7" t="s">
        <v>8395</v>
      </c>
      <c r="KQH7" t="s">
        <v>8396</v>
      </c>
      <c r="KQI7" t="s">
        <v>8397</v>
      </c>
      <c r="KQJ7" t="s">
        <v>8398</v>
      </c>
      <c r="KQK7" t="s">
        <v>8399</v>
      </c>
      <c r="KQL7" t="s">
        <v>8400</v>
      </c>
      <c r="KQM7" t="s">
        <v>8401</v>
      </c>
      <c r="KQN7" t="s">
        <v>8402</v>
      </c>
      <c r="KQO7" t="s">
        <v>8403</v>
      </c>
      <c r="KQP7" t="s">
        <v>8404</v>
      </c>
      <c r="KQQ7" t="s">
        <v>8405</v>
      </c>
      <c r="KQR7" t="s">
        <v>8406</v>
      </c>
      <c r="KQS7" t="s">
        <v>8407</v>
      </c>
      <c r="KQT7" t="s">
        <v>8408</v>
      </c>
      <c r="KQU7" t="s">
        <v>8409</v>
      </c>
      <c r="KQV7" t="s">
        <v>8410</v>
      </c>
      <c r="KQW7" t="s">
        <v>8411</v>
      </c>
      <c r="KQX7" t="s">
        <v>8412</v>
      </c>
      <c r="KQY7" t="s">
        <v>8413</v>
      </c>
      <c r="KQZ7" t="s">
        <v>8414</v>
      </c>
      <c r="KRA7" t="s">
        <v>8415</v>
      </c>
      <c r="KRB7" t="s">
        <v>8416</v>
      </c>
      <c r="KRC7" t="s">
        <v>8417</v>
      </c>
      <c r="KRD7" t="s">
        <v>8418</v>
      </c>
      <c r="KRE7" t="s">
        <v>8419</v>
      </c>
      <c r="KRF7" t="s">
        <v>8420</v>
      </c>
      <c r="KRG7" t="s">
        <v>8421</v>
      </c>
      <c r="KRH7" t="s">
        <v>8422</v>
      </c>
      <c r="KRI7" t="s">
        <v>8423</v>
      </c>
      <c r="KRJ7" t="s">
        <v>8424</v>
      </c>
      <c r="KRK7" t="s">
        <v>8425</v>
      </c>
      <c r="KRL7" t="s">
        <v>8426</v>
      </c>
      <c r="KRM7" t="s">
        <v>8427</v>
      </c>
      <c r="KRN7" t="s">
        <v>8428</v>
      </c>
      <c r="KRO7" t="s">
        <v>8429</v>
      </c>
      <c r="KRP7" t="s">
        <v>8430</v>
      </c>
      <c r="KRQ7" t="s">
        <v>8431</v>
      </c>
      <c r="KRR7" t="s">
        <v>8432</v>
      </c>
      <c r="KRS7" t="s">
        <v>8433</v>
      </c>
      <c r="KRT7" t="s">
        <v>8434</v>
      </c>
      <c r="KRU7" t="s">
        <v>8435</v>
      </c>
      <c r="KRV7" t="s">
        <v>8436</v>
      </c>
      <c r="KRW7" t="s">
        <v>8437</v>
      </c>
      <c r="KRX7" t="s">
        <v>8438</v>
      </c>
      <c r="KRY7" t="s">
        <v>8439</v>
      </c>
      <c r="KRZ7" t="s">
        <v>8440</v>
      </c>
      <c r="KSA7" t="s">
        <v>8441</v>
      </c>
      <c r="KSB7" t="s">
        <v>8442</v>
      </c>
      <c r="KSC7" t="s">
        <v>8443</v>
      </c>
      <c r="KSD7" t="s">
        <v>8444</v>
      </c>
      <c r="KSE7" t="s">
        <v>8445</v>
      </c>
      <c r="KSF7" t="s">
        <v>8446</v>
      </c>
      <c r="KSG7" t="s">
        <v>8447</v>
      </c>
      <c r="KSH7" t="s">
        <v>8448</v>
      </c>
      <c r="KSI7" t="s">
        <v>8449</v>
      </c>
      <c r="KSJ7" t="s">
        <v>8450</v>
      </c>
      <c r="KSK7" t="s">
        <v>8451</v>
      </c>
      <c r="KSL7" t="s">
        <v>8452</v>
      </c>
      <c r="KSM7" t="s">
        <v>8453</v>
      </c>
      <c r="KSN7" t="s">
        <v>8454</v>
      </c>
      <c r="KSO7" t="s">
        <v>8455</v>
      </c>
      <c r="KSP7" t="s">
        <v>8456</v>
      </c>
      <c r="KSQ7" t="s">
        <v>8457</v>
      </c>
      <c r="KSR7" t="s">
        <v>8458</v>
      </c>
      <c r="KSS7" t="s">
        <v>8459</v>
      </c>
      <c r="KST7" t="s">
        <v>8460</v>
      </c>
      <c r="KSU7" t="s">
        <v>8461</v>
      </c>
      <c r="KSV7" t="s">
        <v>8462</v>
      </c>
      <c r="KSW7" t="s">
        <v>8463</v>
      </c>
      <c r="KSX7" t="s">
        <v>8464</v>
      </c>
      <c r="KSY7" t="s">
        <v>8465</v>
      </c>
      <c r="KSZ7" t="s">
        <v>8466</v>
      </c>
      <c r="KTA7" t="s">
        <v>8467</v>
      </c>
      <c r="KTB7" t="s">
        <v>8468</v>
      </c>
      <c r="KTC7" t="s">
        <v>8469</v>
      </c>
      <c r="KTD7" t="s">
        <v>8470</v>
      </c>
      <c r="KTE7" t="s">
        <v>8471</v>
      </c>
      <c r="KTF7" t="s">
        <v>8472</v>
      </c>
      <c r="KTG7" t="s">
        <v>8473</v>
      </c>
      <c r="KTH7" t="s">
        <v>8474</v>
      </c>
      <c r="KTI7" t="s">
        <v>8475</v>
      </c>
      <c r="KTJ7" t="s">
        <v>8476</v>
      </c>
      <c r="KTK7" t="s">
        <v>8477</v>
      </c>
      <c r="KTL7" t="s">
        <v>8478</v>
      </c>
      <c r="KTM7" t="s">
        <v>8479</v>
      </c>
      <c r="KTN7" t="s">
        <v>8480</v>
      </c>
      <c r="KTO7" t="s">
        <v>8481</v>
      </c>
      <c r="KTP7" t="s">
        <v>8482</v>
      </c>
      <c r="KTQ7" t="s">
        <v>8483</v>
      </c>
      <c r="KTR7" t="s">
        <v>8484</v>
      </c>
      <c r="KTS7" t="s">
        <v>8485</v>
      </c>
      <c r="KTT7" t="s">
        <v>8486</v>
      </c>
      <c r="KTU7" t="s">
        <v>8487</v>
      </c>
      <c r="KTV7" t="s">
        <v>8488</v>
      </c>
      <c r="KTW7" t="s">
        <v>8489</v>
      </c>
      <c r="KTX7" t="s">
        <v>8490</v>
      </c>
      <c r="KTY7" t="s">
        <v>8491</v>
      </c>
      <c r="KTZ7" t="s">
        <v>8492</v>
      </c>
      <c r="KUA7" t="s">
        <v>8493</v>
      </c>
      <c r="KUB7" t="s">
        <v>8494</v>
      </c>
      <c r="KUC7" t="s">
        <v>8495</v>
      </c>
      <c r="KUD7" t="s">
        <v>8496</v>
      </c>
      <c r="KUE7" t="s">
        <v>8497</v>
      </c>
      <c r="KUF7" t="s">
        <v>8498</v>
      </c>
      <c r="KUG7" t="s">
        <v>8499</v>
      </c>
      <c r="KUH7" t="s">
        <v>8500</v>
      </c>
      <c r="KUI7" t="s">
        <v>8501</v>
      </c>
      <c r="KUJ7" t="s">
        <v>8502</v>
      </c>
      <c r="KUK7" t="s">
        <v>8503</v>
      </c>
      <c r="KUL7" t="s">
        <v>8504</v>
      </c>
      <c r="KUM7" t="s">
        <v>8505</v>
      </c>
      <c r="KUN7" t="s">
        <v>8506</v>
      </c>
      <c r="KUO7" t="s">
        <v>8507</v>
      </c>
      <c r="KUP7" t="s">
        <v>8508</v>
      </c>
      <c r="KUQ7" t="s">
        <v>8509</v>
      </c>
      <c r="KUR7" t="s">
        <v>8510</v>
      </c>
      <c r="KUS7" t="s">
        <v>8511</v>
      </c>
      <c r="KUT7" t="s">
        <v>8512</v>
      </c>
      <c r="KUU7" t="s">
        <v>8513</v>
      </c>
      <c r="KUV7" t="s">
        <v>8514</v>
      </c>
      <c r="KUW7" t="s">
        <v>8515</v>
      </c>
      <c r="KUX7" t="s">
        <v>8516</v>
      </c>
      <c r="KUY7" t="s">
        <v>8517</v>
      </c>
      <c r="KUZ7" t="s">
        <v>8518</v>
      </c>
      <c r="KVA7" t="s">
        <v>8519</v>
      </c>
      <c r="KVB7" t="s">
        <v>8520</v>
      </c>
      <c r="KVC7" t="s">
        <v>8521</v>
      </c>
      <c r="KVD7" t="s">
        <v>8522</v>
      </c>
      <c r="KVE7" t="s">
        <v>8523</v>
      </c>
      <c r="KVF7" t="s">
        <v>8524</v>
      </c>
      <c r="KVG7" t="s">
        <v>8525</v>
      </c>
      <c r="KVH7" t="s">
        <v>8526</v>
      </c>
      <c r="KVI7" t="s">
        <v>8527</v>
      </c>
      <c r="KVJ7" t="s">
        <v>8528</v>
      </c>
      <c r="KVK7" t="s">
        <v>8529</v>
      </c>
      <c r="KVL7" t="s">
        <v>8530</v>
      </c>
      <c r="KVM7" t="s">
        <v>8531</v>
      </c>
      <c r="KVN7" t="s">
        <v>8532</v>
      </c>
      <c r="KVO7" t="s">
        <v>8533</v>
      </c>
      <c r="KVP7" t="s">
        <v>8534</v>
      </c>
      <c r="KVQ7" t="s">
        <v>8535</v>
      </c>
      <c r="KVR7" t="s">
        <v>8536</v>
      </c>
      <c r="KVS7" t="s">
        <v>8537</v>
      </c>
      <c r="KVT7" t="s">
        <v>8538</v>
      </c>
      <c r="KVU7" t="s">
        <v>8539</v>
      </c>
      <c r="KVV7" t="s">
        <v>8540</v>
      </c>
      <c r="KVW7" t="s">
        <v>8541</v>
      </c>
      <c r="KVX7" t="s">
        <v>8542</v>
      </c>
      <c r="KVY7" t="s">
        <v>8543</v>
      </c>
      <c r="KVZ7" t="s">
        <v>8544</v>
      </c>
      <c r="KWA7" t="s">
        <v>8545</v>
      </c>
      <c r="KWB7" t="s">
        <v>8546</v>
      </c>
      <c r="KWC7" t="s">
        <v>8547</v>
      </c>
      <c r="KWD7" t="s">
        <v>8548</v>
      </c>
      <c r="KWE7" t="s">
        <v>8549</v>
      </c>
      <c r="KWF7" t="s">
        <v>8550</v>
      </c>
      <c r="KWG7" t="s">
        <v>8551</v>
      </c>
      <c r="KWH7" t="s">
        <v>8552</v>
      </c>
      <c r="KWI7" t="s">
        <v>8553</v>
      </c>
      <c r="KWJ7" t="s">
        <v>8554</v>
      </c>
      <c r="KWK7" t="s">
        <v>8555</v>
      </c>
      <c r="KWL7" t="s">
        <v>8556</v>
      </c>
      <c r="KWM7" t="s">
        <v>8557</v>
      </c>
      <c r="KWN7" t="s">
        <v>8558</v>
      </c>
      <c r="KWO7" t="s">
        <v>8559</v>
      </c>
      <c r="KWP7" t="s">
        <v>8560</v>
      </c>
      <c r="KWQ7" t="s">
        <v>8561</v>
      </c>
      <c r="KWR7" t="s">
        <v>8562</v>
      </c>
      <c r="KWS7" t="s">
        <v>8563</v>
      </c>
      <c r="KWT7" t="s">
        <v>8564</v>
      </c>
      <c r="KWU7" t="s">
        <v>8565</v>
      </c>
      <c r="KWV7" t="s">
        <v>8566</v>
      </c>
      <c r="KWW7" t="s">
        <v>8567</v>
      </c>
      <c r="KWX7" t="s">
        <v>8568</v>
      </c>
      <c r="KWY7" t="s">
        <v>8569</v>
      </c>
      <c r="KWZ7" t="s">
        <v>8570</v>
      </c>
      <c r="KXA7" t="s">
        <v>8571</v>
      </c>
      <c r="KXB7" t="s">
        <v>8572</v>
      </c>
      <c r="KXC7" t="s">
        <v>8573</v>
      </c>
      <c r="KXD7" t="s">
        <v>8574</v>
      </c>
      <c r="KXE7" t="s">
        <v>8575</v>
      </c>
      <c r="KXF7" t="s">
        <v>8576</v>
      </c>
      <c r="KXG7" t="s">
        <v>8577</v>
      </c>
      <c r="KXH7" t="s">
        <v>8578</v>
      </c>
      <c r="KXI7" t="s">
        <v>8579</v>
      </c>
      <c r="KXJ7" t="s">
        <v>8580</v>
      </c>
      <c r="KXK7" t="s">
        <v>8581</v>
      </c>
      <c r="KXL7" t="s">
        <v>8582</v>
      </c>
      <c r="KXM7" t="s">
        <v>8583</v>
      </c>
      <c r="KXN7" t="s">
        <v>8584</v>
      </c>
      <c r="KXO7" t="s">
        <v>8585</v>
      </c>
      <c r="KXP7" t="s">
        <v>8586</v>
      </c>
      <c r="KXQ7" t="s">
        <v>8587</v>
      </c>
      <c r="KXR7" t="s">
        <v>8588</v>
      </c>
      <c r="KXS7" t="s">
        <v>8589</v>
      </c>
      <c r="KXT7" t="s">
        <v>8590</v>
      </c>
      <c r="KXU7" t="s">
        <v>8591</v>
      </c>
      <c r="KXV7" t="s">
        <v>8592</v>
      </c>
      <c r="KXW7" t="s">
        <v>8593</v>
      </c>
      <c r="KXX7" t="s">
        <v>8594</v>
      </c>
      <c r="KXY7" t="s">
        <v>8595</v>
      </c>
      <c r="KXZ7" t="s">
        <v>8596</v>
      </c>
      <c r="KYA7" t="s">
        <v>8597</v>
      </c>
      <c r="KYB7" t="s">
        <v>8598</v>
      </c>
      <c r="KYC7" t="s">
        <v>8599</v>
      </c>
      <c r="KYD7" t="s">
        <v>8600</v>
      </c>
      <c r="KYE7" t="s">
        <v>8601</v>
      </c>
      <c r="KYF7" t="s">
        <v>8602</v>
      </c>
      <c r="KYG7" t="s">
        <v>8603</v>
      </c>
      <c r="KYH7" t="s">
        <v>8604</v>
      </c>
      <c r="KYI7" t="s">
        <v>8605</v>
      </c>
      <c r="KYJ7" t="s">
        <v>8606</v>
      </c>
      <c r="KYK7" t="s">
        <v>8607</v>
      </c>
      <c r="KYL7" t="s">
        <v>8608</v>
      </c>
      <c r="KYM7" t="s">
        <v>8609</v>
      </c>
      <c r="KYN7" t="s">
        <v>8610</v>
      </c>
      <c r="KYO7" t="s">
        <v>8611</v>
      </c>
      <c r="KYP7" t="s">
        <v>8612</v>
      </c>
      <c r="KYQ7" t="s">
        <v>8613</v>
      </c>
      <c r="KYR7" t="s">
        <v>8614</v>
      </c>
      <c r="KYS7" t="s">
        <v>8615</v>
      </c>
      <c r="KYT7" t="s">
        <v>8616</v>
      </c>
      <c r="KYU7" t="s">
        <v>8617</v>
      </c>
      <c r="KYV7" t="s">
        <v>8618</v>
      </c>
      <c r="KYW7" t="s">
        <v>8619</v>
      </c>
      <c r="KYX7" t="s">
        <v>8620</v>
      </c>
      <c r="KYY7" t="s">
        <v>8621</v>
      </c>
      <c r="KYZ7" t="s">
        <v>8622</v>
      </c>
      <c r="KZA7" t="s">
        <v>8623</v>
      </c>
      <c r="KZB7" t="s">
        <v>8624</v>
      </c>
      <c r="KZC7" t="s">
        <v>8625</v>
      </c>
      <c r="KZD7" t="s">
        <v>8626</v>
      </c>
      <c r="KZE7" t="s">
        <v>8627</v>
      </c>
      <c r="KZF7" t="s">
        <v>8628</v>
      </c>
      <c r="KZG7" t="s">
        <v>8629</v>
      </c>
      <c r="KZH7" t="s">
        <v>8630</v>
      </c>
      <c r="KZI7" t="s">
        <v>8631</v>
      </c>
      <c r="KZJ7" t="s">
        <v>8632</v>
      </c>
      <c r="KZK7" t="s">
        <v>8633</v>
      </c>
      <c r="KZL7" t="s">
        <v>8634</v>
      </c>
      <c r="KZM7" t="s">
        <v>8635</v>
      </c>
      <c r="KZN7" t="s">
        <v>8636</v>
      </c>
      <c r="KZO7" t="s">
        <v>8637</v>
      </c>
      <c r="KZP7" t="s">
        <v>8638</v>
      </c>
      <c r="KZQ7" t="s">
        <v>8639</v>
      </c>
      <c r="KZR7" t="s">
        <v>8640</v>
      </c>
      <c r="KZS7" t="s">
        <v>8641</v>
      </c>
      <c r="KZT7" t="s">
        <v>8642</v>
      </c>
      <c r="KZU7" t="s">
        <v>8643</v>
      </c>
      <c r="KZV7" t="s">
        <v>8644</v>
      </c>
      <c r="KZW7" t="s">
        <v>8645</v>
      </c>
      <c r="KZX7" t="s">
        <v>8646</v>
      </c>
      <c r="KZY7" t="s">
        <v>8647</v>
      </c>
      <c r="KZZ7" t="s">
        <v>8648</v>
      </c>
      <c r="LAA7" t="s">
        <v>8649</v>
      </c>
      <c r="LAB7" t="s">
        <v>8650</v>
      </c>
      <c r="LAC7" t="s">
        <v>8651</v>
      </c>
      <c r="LAD7" t="s">
        <v>8652</v>
      </c>
      <c r="LAE7" t="s">
        <v>8653</v>
      </c>
      <c r="LAF7" t="s">
        <v>8654</v>
      </c>
      <c r="LAG7" t="s">
        <v>8655</v>
      </c>
      <c r="LAH7" t="s">
        <v>8656</v>
      </c>
      <c r="LAI7" t="s">
        <v>8657</v>
      </c>
      <c r="LAJ7" t="s">
        <v>8658</v>
      </c>
      <c r="LAK7" t="s">
        <v>8659</v>
      </c>
      <c r="LAL7" t="s">
        <v>8660</v>
      </c>
      <c r="LAM7" t="s">
        <v>8661</v>
      </c>
      <c r="LAN7" t="s">
        <v>8662</v>
      </c>
      <c r="LAO7" t="s">
        <v>8663</v>
      </c>
      <c r="LAP7" t="s">
        <v>8664</v>
      </c>
      <c r="LAQ7" t="s">
        <v>8665</v>
      </c>
      <c r="LAR7" t="s">
        <v>8666</v>
      </c>
      <c r="LAS7" t="s">
        <v>8667</v>
      </c>
      <c r="LAT7" t="s">
        <v>8668</v>
      </c>
      <c r="LAU7" t="s">
        <v>8669</v>
      </c>
      <c r="LAV7" t="s">
        <v>8670</v>
      </c>
      <c r="LAW7" t="s">
        <v>8671</v>
      </c>
      <c r="LAX7" t="s">
        <v>8672</v>
      </c>
      <c r="LAY7" t="s">
        <v>8673</v>
      </c>
      <c r="LAZ7" t="s">
        <v>8674</v>
      </c>
      <c r="LBA7" t="s">
        <v>8675</v>
      </c>
      <c r="LBB7" t="s">
        <v>8676</v>
      </c>
      <c r="LBC7" t="s">
        <v>8677</v>
      </c>
      <c r="LBD7" t="s">
        <v>8678</v>
      </c>
      <c r="LBE7" t="s">
        <v>8679</v>
      </c>
      <c r="LBF7" t="s">
        <v>8680</v>
      </c>
      <c r="LBG7" t="s">
        <v>8681</v>
      </c>
      <c r="LBH7" t="s">
        <v>8682</v>
      </c>
      <c r="LBI7" t="s">
        <v>8683</v>
      </c>
      <c r="LBJ7" t="s">
        <v>8684</v>
      </c>
      <c r="LBK7" t="s">
        <v>8685</v>
      </c>
      <c r="LBL7" t="s">
        <v>8686</v>
      </c>
      <c r="LBM7" t="s">
        <v>8687</v>
      </c>
      <c r="LBN7" t="s">
        <v>8688</v>
      </c>
      <c r="LBO7" t="s">
        <v>8689</v>
      </c>
      <c r="LBP7" t="s">
        <v>8690</v>
      </c>
      <c r="LBQ7" t="s">
        <v>8691</v>
      </c>
      <c r="LBR7" t="s">
        <v>8692</v>
      </c>
      <c r="LBS7" t="s">
        <v>8693</v>
      </c>
      <c r="LBT7" t="s">
        <v>8694</v>
      </c>
      <c r="LBU7" t="s">
        <v>8695</v>
      </c>
      <c r="LBV7" t="s">
        <v>8696</v>
      </c>
      <c r="LBW7" t="s">
        <v>8697</v>
      </c>
      <c r="LBX7" t="s">
        <v>8698</v>
      </c>
      <c r="LBY7" t="s">
        <v>8699</v>
      </c>
      <c r="LBZ7" t="s">
        <v>8700</v>
      </c>
      <c r="LCA7" t="s">
        <v>8701</v>
      </c>
      <c r="LCB7" t="s">
        <v>8702</v>
      </c>
      <c r="LCC7" t="s">
        <v>8703</v>
      </c>
      <c r="LCD7" t="s">
        <v>8704</v>
      </c>
      <c r="LCE7" t="s">
        <v>8705</v>
      </c>
      <c r="LCF7" t="s">
        <v>8706</v>
      </c>
      <c r="LCG7" t="s">
        <v>8707</v>
      </c>
      <c r="LCH7" t="s">
        <v>8708</v>
      </c>
      <c r="LCI7" t="s">
        <v>8709</v>
      </c>
      <c r="LCJ7" t="s">
        <v>8710</v>
      </c>
      <c r="LCK7" t="s">
        <v>8711</v>
      </c>
      <c r="LCL7" t="s">
        <v>8712</v>
      </c>
      <c r="LCM7" t="s">
        <v>8713</v>
      </c>
      <c r="LCN7" t="s">
        <v>8714</v>
      </c>
      <c r="LCO7" t="s">
        <v>8715</v>
      </c>
      <c r="LCP7" t="s">
        <v>8716</v>
      </c>
      <c r="LCQ7" t="s">
        <v>8717</v>
      </c>
      <c r="LCR7" t="s">
        <v>8718</v>
      </c>
      <c r="LCS7" t="s">
        <v>8719</v>
      </c>
      <c r="LCT7" t="s">
        <v>8720</v>
      </c>
      <c r="LCU7" t="s">
        <v>8721</v>
      </c>
      <c r="LCV7" t="s">
        <v>8722</v>
      </c>
      <c r="LCW7" t="s">
        <v>8723</v>
      </c>
      <c r="LCX7" t="s">
        <v>8724</v>
      </c>
      <c r="LCY7" t="s">
        <v>8725</v>
      </c>
      <c r="LCZ7" t="s">
        <v>8726</v>
      </c>
      <c r="LDA7" t="s">
        <v>8727</v>
      </c>
      <c r="LDB7" t="s">
        <v>8728</v>
      </c>
      <c r="LDC7" t="s">
        <v>8729</v>
      </c>
      <c r="LDD7" t="s">
        <v>8730</v>
      </c>
      <c r="LDE7" t="s">
        <v>8731</v>
      </c>
      <c r="LDF7" t="s">
        <v>8732</v>
      </c>
      <c r="LDG7" t="s">
        <v>8733</v>
      </c>
      <c r="LDH7" t="s">
        <v>8734</v>
      </c>
      <c r="LDI7" t="s">
        <v>8735</v>
      </c>
      <c r="LDJ7" t="s">
        <v>8736</v>
      </c>
      <c r="LDK7" t="s">
        <v>8737</v>
      </c>
      <c r="LDL7" t="s">
        <v>8738</v>
      </c>
      <c r="LDM7" t="s">
        <v>8739</v>
      </c>
      <c r="LDN7" t="s">
        <v>8740</v>
      </c>
      <c r="LDO7" t="s">
        <v>8741</v>
      </c>
      <c r="LDP7" t="s">
        <v>8742</v>
      </c>
      <c r="LDQ7" t="s">
        <v>8743</v>
      </c>
      <c r="LDR7" t="s">
        <v>8744</v>
      </c>
      <c r="LDS7" t="s">
        <v>8745</v>
      </c>
      <c r="LDT7" t="s">
        <v>8746</v>
      </c>
      <c r="LDU7" t="s">
        <v>8747</v>
      </c>
      <c r="LDV7" t="s">
        <v>8748</v>
      </c>
      <c r="LDW7" t="s">
        <v>8749</v>
      </c>
      <c r="LDX7" t="s">
        <v>8750</v>
      </c>
      <c r="LDY7" t="s">
        <v>8751</v>
      </c>
      <c r="LDZ7" t="s">
        <v>8752</v>
      </c>
      <c r="LEA7" t="s">
        <v>8753</v>
      </c>
      <c r="LEB7" t="s">
        <v>8754</v>
      </c>
      <c r="LEC7" t="s">
        <v>8755</v>
      </c>
      <c r="LED7" t="s">
        <v>8756</v>
      </c>
      <c r="LEE7" t="s">
        <v>8757</v>
      </c>
      <c r="LEF7" t="s">
        <v>8758</v>
      </c>
      <c r="LEG7" t="s">
        <v>8759</v>
      </c>
      <c r="LEH7" t="s">
        <v>8760</v>
      </c>
      <c r="LEI7" t="s">
        <v>8761</v>
      </c>
      <c r="LEJ7" t="s">
        <v>8762</v>
      </c>
      <c r="LEK7" t="s">
        <v>8763</v>
      </c>
      <c r="LEL7" t="s">
        <v>8764</v>
      </c>
      <c r="LEM7" t="s">
        <v>8765</v>
      </c>
      <c r="LEN7" t="s">
        <v>8766</v>
      </c>
      <c r="LEO7" t="s">
        <v>8767</v>
      </c>
      <c r="LEP7" t="s">
        <v>8768</v>
      </c>
      <c r="LEQ7" t="s">
        <v>8769</v>
      </c>
      <c r="LER7" t="s">
        <v>8770</v>
      </c>
      <c r="LES7" t="s">
        <v>8771</v>
      </c>
      <c r="LET7" t="s">
        <v>8772</v>
      </c>
      <c r="LEU7" t="s">
        <v>8773</v>
      </c>
      <c r="LEV7" t="s">
        <v>8774</v>
      </c>
      <c r="LEW7" t="s">
        <v>8775</v>
      </c>
      <c r="LEX7" t="s">
        <v>8776</v>
      </c>
      <c r="LEY7" t="s">
        <v>8777</v>
      </c>
      <c r="LEZ7" t="s">
        <v>8778</v>
      </c>
      <c r="LFA7" t="s">
        <v>8779</v>
      </c>
      <c r="LFB7" t="s">
        <v>8780</v>
      </c>
      <c r="LFC7" t="s">
        <v>8781</v>
      </c>
      <c r="LFD7" t="s">
        <v>8782</v>
      </c>
      <c r="LFE7" t="s">
        <v>8783</v>
      </c>
      <c r="LFF7" t="s">
        <v>8784</v>
      </c>
      <c r="LFG7" t="s">
        <v>8785</v>
      </c>
      <c r="LFH7" t="s">
        <v>8786</v>
      </c>
      <c r="LFI7" t="s">
        <v>8787</v>
      </c>
      <c r="LFJ7" t="s">
        <v>8788</v>
      </c>
      <c r="LFK7" t="s">
        <v>8789</v>
      </c>
      <c r="LFL7" t="s">
        <v>8790</v>
      </c>
      <c r="LFM7" t="s">
        <v>8791</v>
      </c>
      <c r="LFN7" t="s">
        <v>8792</v>
      </c>
      <c r="LFO7" t="s">
        <v>8793</v>
      </c>
      <c r="LFP7" t="s">
        <v>8794</v>
      </c>
      <c r="LFQ7" t="s">
        <v>8795</v>
      </c>
      <c r="LFR7" t="s">
        <v>8796</v>
      </c>
      <c r="LFS7" t="s">
        <v>8797</v>
      </c>
      <c r="LFT7" t="s">
        <v>8798</v>
      </c>
      <c r="LFU7" t="s">
        <v>8799</v>
      </c>
      <c r="LFV7" t="s">
        <v>8800</v>
      </c>
      <c r="LFW7" t="s">
        <v>8801</v>
      </c>
      <c r="LFX7" t="s">
        <v>8802</v>
      </c>
      <c r="LFY7" t="s">
        <v>8803</v>
      </c>
      <c r="LFZ7" t="s">
        <v>8804</v>
      </c>
      <c r="LGA7" t="s">
        <v>8805</v>
      </c>
      <c r="LGB7" t="s">
        <v>8806</v>
      </c>
      <c r="LGC7" t="s">
        <v>8807</v>
      </c>
      <c r="LGD7" t="s">
        <v>8808</v>
      </c>
      <c r="LGE7" t="s">
        <v>8809</v>
      </c>
      <c r="LGF7" t="s">
        <v>8810</v>
      </c>
      <c r="LGG7" t="s">
        <v>8811</v>
      </c>
      <c r="LGH7" t="s">
        <v>8812</v>
      </c>
      <c r="LGI7" t="s">
        <v>8813</v>
      </c>
      <c r="LGJ7" t="s">
        <v>8814</v>
      </c>
      <c r="LGK7" t="s">
        <v>8815</v>
      </c>
      <c r="LGL7" t="s">
        <v>8816</v>
      </c>
      <c r="LGM7" t="s">
        <v>8817</v>
      </c>
      <c r="LGN7" t="s">
        <v>8818</v>
      </c>
      <c r="LGO7" t="s">
        <v>8819</v>
      </c>
      <c r="LGP7" t="s">
        <v>8820</v>
      </c>
      <c r="LGQ7" t="s">
        <v>8821</v>
      </c>
      <c r="LGR7" t="s">
        <v>8822</v>
      </c>
      <c r="LGS7" t="s">
        <v>8823</v>
      </c>
      <c r="LGT7" t="s">
        <v>8824</v>
      </c>
      <c r="LGU7" t="s">
        <v>8825</v>
      </c>
      <c r="LGV7" t="s">
        <v>8826</v>
      </c>
      <c r="LGW7" t="s">
        <v>8827</v>
      </c>
      <c r="LGX7" t="s">
        <v>8828</v>
      </c>
      <c r="LGY7" t="s">
        <v>8829</v>
      </c>
      <c r="LGZ7" t="s">
        <v>8830</v>
      </c>
      <c r="LHA7" t="s">
        <v>8831</v>
      </c>
      <c r="LHB7" t="s">
        <v>8832</v>
      </c>
      <c r="LHC7" t="s">
        <v>8833</v>
      </c>
      <c r="LHD7" t="s">
        <v>8834</v>
      </c>
      <c r="LHE7" t="s">
        <v>8835</v>
      </c>
      <c r="LHF7" t="s">
        <v>8836</v>
      </c>
      <c r="LHG7" t="s">
        <v>8837</v>
      </c>
      <c r="LHH7" t="s">
        <v>8838</v>
      </c>
      <c r="LHI7" t="s">
        <v>8839</v>
      </c>
      <c r="LHJ7" t="s">
        <v>8840</v>
      </c>
      <c r="LHK7" t="s">
        <v>8841</v>
      </c>
      <c r="LHL7" t="s">
        <v>8842</v>
      </c>
      <c r="LHM7" t="s">
        <v>8843</v>
      </c>
      <c r="LHN7" t="s">
        <v>8844</v>
      </c>
      <c r="LHO7" t="s">
        <v>8845</v>
      </c>
      <c r="LHP7" t="s">
        <v>8846</v>
      </c>
      <c r="LHQ7" t="s">
        <v>8847</v>
      </c>
      <c r="LHR7" t="s">
        <v>8848</v>
      </c>
      <c r="LHS7" t="s">
        <v>8849</v>
      </c>
      <c r="LHT7" t="s">
        <v>8850</v>
      </c>
      <c r="LHU7" t="s">
        <v>8851</v>
      </c>
      <c r="LHV7" t="s">
        <v>8852</v>
      </c>
      <c r="LHW7" t="s">
        <v>8853</v>
      </c>
      <c r="LHX7" t="s">
        <v>8854</v>
      </c>
      <c r="LHY7" t="s">
        <v>8855</v>
      </c>
      <c r="LHZ7" t="s">
        <v>8856</v>
      </c>
      <c r="LIA7" t="s">
        <v>8857</v>
      </c>
      <c r="LIB7" t="s">
        <v>8858</v>
      </c>
      <c r="LIC7" t="s">
        <v>8859</v>
      </c>
      <c r="LID7" t="s">
        <v>8860</v>
      </c>
      <c r="LIE7" t="s">
        <v>8861</v>
      </c>
      <c r="LIF7" t="s">
        <v>8862</v>
      </c>
      <c r="LIG7" t="s">
        <v>8863</v>
      </c>
      <c r="LIH7" t="s">
        <v>8864</v>
      </c>
      <c r="LII7" t="s">
        <v>8865</v>
      </c>
      <c r="LIJ7" t="s">
        <v>8866</v>
      </c>
      <c r="LIK7" t="s">
        <v>8867</v>
      </c>
      <c r="LIL7" t="s">
        <v>8868</v>
      </c>
      <c r="LIM7" t="s">
        <v>8869</v>
      </c>
      <c r="LIN7" t="s">
        <v>8870</v>
      </c>
      <c r="LIO7" t="s">
        <v>8871</v>
      </c>
      <c r="LIP7" t="s">
        <v>8872</v>
      </c>
      <c r="LIQ7" t="s">
        <v>8873</v>
      </c>
      <c r="LIR7" t="s">
        <v>8874</v>
      </c>
      <c r="LIS7" t="s">
        <v>8875</v>
      </c>
      <c r="LIT7" t="s">
        <v>8876</v>
      </c>
      <c r="LIU7" t="s">
        <v>8877</v>
      </c>
      <c r="LIV7" t="s">
        <v>8878</v>
      </c>
      <c r="LIW7" t="s">
        <v>8879</v>
      </c>
      <c r="LIX7" t="s">
        <v>8880</v>
      </c>
      <c r="LIY7" t="s">
        <v>8881</v>
      </c>
      <c r="LIZ7" t="s">
        <v>8882</v>
      </c>
      <c r="LJA7" t="s">
        <v>8883</v>
      </c>
      <c r="LJB7" t="s">
        <v>8884</v>
      </c>
      <c r="LJC7" t="s">
        <v>8885</v>
      </c>
      <c r="LJD7" t="s">
        <v>8886</v>
      </c>
      <c r="LJE7" t="s">
        <v>8887</v>
      </c>
      <c r="LJF7" t="s">
        <v>8888</v>
      </c>
      <c r="LJG7" t="s">
        <v>8889</v>
      </c>
      <c r="LJH7" t="s">
        <v>8890</v>
      </c>
      <c r="LJI7" t="s">
        <v>8891</v>
      </c>
      <c r="LJJ7" t="s">
        <v>8892</v>
      </c>
      <c r="LJK7" t="s">
        <v>8893</v>
      </c>
      <c r="LJL7" t="s">
        <v>8894</v>
      </c>
      <c r="LJM7" t="s">
        <v>8895</v>
      </c>
      <c r="LJN7" t="s">
        <v>8896</v>
      </c>
      <c r="LJO7" t="s">
        <v>8897</v>
      </c>
      <c r="LJP7" t="s">
        <v>8898</v>
      </c>
      <c r="LJQ7" t="s">
        <v>8899</v>
      </c>
      <c r="LJR7" t="s">
        <v>8900</v>
      </c>
      <c r="LJS7" t="s">
        <v>8901</v>
      </c>
      <c r="LJT7" t="s">
        <v>8902</v>
      </c>
      <c r="LJU7" t="s">
        <v>8903</v>
      </c>
      <c r="LJV7" t="s">
        <v>8904</v>
      </c>
      <c r="LJW7" t="s">
        <v>8905</v>
      </c>
      <c r="LJX7" t="s">
        <v>8906</v>
      </c>
      <c r="LJY7" t="s">
        <v>8907</v>
      </c>
      <c r="LJZ7" t="s">
        <v>8908</v>
      </c>
      <c r="LKA7" t="s">
        <v>8909</v>
      </c>
      <c r="LKB7" t="s">
        <v>8910</v>
      </c>
      <c r="LKC7" t="s">
        <v>8911</v>
      </c>
      <c r="LKD7" t="s">
        <v>8912</v>
      </c>
      <c r="LKE7" t="s">
        <v>8913</v>
      </c>
      <c r="LKF7" t="s">
        <v>8914</v>
      </c>
      <c r="LKG7" t="s">
        <v>8915</v>
      </c>
      <c r="LKH7" t="s">
        <v>8916</v>
      </c>
      <c r="LKI7" t="s">
        <v>8917</v>
      </c>
      <c r="LKJ7" t="s">
        <v>8918</v>
      </c>
      <c r="LKK7" t="s">
        <v>8919</v>
      </c>
      <c r="LKL7" t="s">
        <v>8920</v>
      </c>
      <c r="LKM7" t="s">
        <v>8921</v>
      </c>
      <c r="LKN7" t="s">
        <v>8922</v>
      </c>
      <c r="LKO7" t="s">
        <v>8923</v>
      </c>
      <c r="LKP7" t="s">
        <v>8924</v>
      </c>
      <c r="LKQ7" t="s">
        <v>8925</v>
      </c>
      <c r="LKR7" t="s">
        <v>8926</v>
      </c>
      <c r="LKS7" t="s">
        <v>8927</v>
      </c>
      <c r="LKT7" t="s">
        <v>8928</v>
      </c>
      <c r="LKU7" t="s">
        <v>8929</v>
      </c>
      <c r="LKV7" t="s">
        <v>8930</v>
      </c>
      <c r="LKW7" t="s">
        <v>8931</v>
      </c>
      <c r="LKX7" t="s">
        <v>8932</v>
      </c>
      <c r="LKY7" t="s">
        <v>8933</v>
      </c>
      <c r="LKZ7" t="s">
        <v>8934</v>
      </c>
      <c r="LLA7" t="s">
        <v>8935</v>
      </c>
      <c r="LLB7" t="s">
        <v>8936</v>
      </c>
      <c r="LLC7" t="s">
        <v>8937</v>
      </c>
      <c r="LLD7" t="s">
        <v>8938</v>
      </c>
      <c r="LLE7" t="s">
        <v>8939</v>
      </c>
      <c r="LLF7" t="s">
        <v>8940</v>
      </c>
      <c r="LLG7" t="s">
        <v>8941</v>
      </c>
      <c r="LLH7" t="s">
        <v>8942</v>
      </c>
      <c r="LLI7" t="s">
        <v>8943</v>
      </c>
      <c r="LLJ7" t="s">
        <v>8944</v>
      </c>
      <c r="LLK7" t="s">
        <v>8945</v>
      </c>
      <c r="LLL7" t="s">
        <v>8946</v>
      </c>
      <c r="LLM7" t="s">
        <v>8947</v>
      </c>
      <c r="LLN7" t="s">
        <v>8948</v>
      </c>
      <c r="LLO7" t="s">
        <v>8949</v>
      </c>
      <c r="LLP7" t="s">
        <v>8950</v>
      </c>
      <c r="LLQ7" t="s">
        <v>8951</v>
      </c>
      <c r="LLR7" t="s">
        <v>8952</v>
      </c>
      <c r="LLS7" t="s">
        <v>8953</v>
      </c>
      <c r="LLT7" t="s">
        <v>8954</v>
      </c>
      <c r="LLU7" t="s">
        <v>8955</v>
      </c>
      <c r="LLV7" t="s">
        <v>8956</v>
      </c>
      <c r="LLW7" t="s">
        <v>8957</v>
      </c>
      <c r="LLX7" t="s">
        <v>8958</v>
      </c>
      <c r="LLY7" t="s">
        <v>8959</v>
      </c>
      <c r="LLZ7" t="s">
        <v>8960</v>
      </c>
      <c r="LMA7" t="s">
        <v>8961</v>
      </c>
      <c r="LMB7" t="s">
        <v>8962</v>
      </c>
      <c r="LMC7" t="s">
        <v>8963</v>
      </c>
      <c r="LMD7" t="s">
        <v>8964</v>
      </c>
      <c r="LME7" t="s">
        <v>8965</v>
      </c>
      <c r="LMF7" t="s">
        <v>8966</v>
      </c>
      <c r="LMG7" t="s">
        <v>8967</v>
      </c>
      <c r="LMH7" t="s">
        <v>8968</v>
      </c>
      <c r="LMI7" t="s">
        <v>8969</v>
      </c>
      <c r="LMJ7" t="s">
        <v>8970</v>
      </c>
      <c r="LMK7" t="s">
        <v>8971</v>
      </c>
      <c r="LML7" t="s">
        <v>8972</v>
      </c>
      <c r="LMM7" t="s">
        <v>8973</v>
      </c>
      <c r="LMN7" t="s">
        <v>8974</v>
      </c>
      <c r="LMO7" t="s">
        <v>8975</v>
      </c>
      <c r="LMP7" t="s">
        <v>8976</v>
      </c>
      <c r="LMQ7" t="s">
        <v>8977</v>
      </c>
      <c r="LMR7" t="s">
        <v>8978</v>
      </c>
      <c r="LMS7" t="s">
        <v>8979</v>
      </c>
      <c r="LMT7" t="s">
        <v>8980</v>
      </c>
      <c r="LMU7" t="s">
        <v>8981</v>
      </c>
      <c r="LMV7" t="s">
        <v>8982</v>
      </c>
      <c r="LMW7" t="s">
        <v>8983</v>
      </c>
      <c r="LMX7" t="s">
        <v>8984</v>
      </c>
      <c r="LMY7" t="s">
        <v>8985</v>
      </c>
      <c r="LMZ7" t="s">
        <v>8986</v>
      </c>
      <c r="LNA7" t="s">
        <v>8987</v>
      </c>
      <c r="LNB7" t="s">
        <v>8988</v>
      </c>
      <c r="LNC7" t="s">
        <v>8989</v>
      </c>
      <c r="LND7" t="s">
        <v>8990</v>
      </c>
      <c r="LNE7" t="s">
        <v>8991</v>
      </c>
      <c r="LNF7" t="s">
        <v>8992</v>
      </c>
      <c r="LNG7" t="s">
        <v>8993</v>
      </c>
      <c r="LNH7" t="s">
        <v>8994</v>
      </c>
      <c r="LNI7" t="s">
        <v>8995</v>
      </c>
      <c r="LNJ7" t="s">
        <v>8996</v>
      </c>
      <c r="LNK7" t="s">
        <v>8997</v>
      </c>
      <c r="LNL7" t="s">
        <v>8998</v>
      </c>
      <c r="LNM7" t="s">
        <v>8999</v>
      </c>
      <c r="LNN7" t="s">
        <v>9000</v>
      </c>
      <c r="LNO7" t="s">
        <v>9001</v>
      </c>
      <c r="LNP7" t="s">
        <v>9002</v>
      </c>
      <c r="LNQ7" t="s">
        <v>9003</v>
      </c>
      <c r="LNR7" t="s">
        <v>9004</v>
      </c>
      <c r="LNS7" t="s">
        <v>9005</v>
      </c>
      <c r="LNT7" t="s">
        <v>9006</v>
      </c>
      <c r="LNU7" t="s">
        <v>9007</v>
      </c>
      <c r="LNV7" t="s">
        <v>9008</v>
      </c>
      <c r="LNW7" t="s">
        <v>9009</v>
      </c>
      <c r="LNX7" t="s">
        <v>9010</v>
      </c>
      <c r="LNY7" t="s">
        <v>9011</v>
      </c>
      <c r="LNZ7" t="s">
        <v>9012</v>
      </c>
      <c r="LOA7" t="s">
        <v>9013</v>
      </c>
      <c r="LOB7" t="s">
        <v>9014</v>
      </c>
      <c r="LOC7" t="s">
        <v>9015</v>
      </c>
      <c r="LOD7" t="s">
        <v>9016</v>
      </c>
      <c r="LOE7" t="s">
        <v>9017</v>
      </c>
      <c r="LOF7" t="s">
        <v>9018</v>
      </c>
      <c r="LOG7" t="s">
        <v>9019</v>
      </c>
      <c r="LOH7" t="s">
        <v>9020</v>
      </c>
      <c r="LOI7" t="s">
        <v>9021</v>
      </c>
      <c r="LOJ7" t="s">
        <v>9022</v>
      </c>
      <c r="LOK7" t="s">
        <v>9023</v>
      </c>
      <c r="LOL7" t="s">
        <v>9024</v>
      </c>
      <c r="LOM7" t="s">
        <v>9025</v>
      </c>
      <c r="LON7" t="s">
        <v>9026</v>
      </c>
      <c r="LOO7" t="s">
        <v>9027</v>
      </c>
      <c r="LOP7" t="s">
        <v>9028</v>
      </c>
      <c r="LOQ7" t="s">
        <v>9029</v>
      </c>
      <c r="LOR7" t="s">
        <v>9030</v>
      </c>
      <c r="LOS7" t="s">
        <v>9031</v>
      </c>
      <c r="LOT7" t="s">
        <v>9032</v>
      </c>
      <c r="LOU7" t="s">
        <v>9033</v>
      </c>
      <c r="LOV7" t="s">
        <v>9034</v>
      </c>
      <c r="LOW7" t="s">
        <v>9035</v>
      </c>
      <c r="LOX7" t="s">
        <v>9036</v>
      </c>
      <c r="LOY7" t="s">
        <v>9037</v>
      </c>
      <c r="LOZ7" t="s">
        <v>9038</v>
      </c>
      <c r="LPA7" t="s">
        <v>9039</v>
      </c>
      <c r="LPB7" t="s">
        <v>9040</v>
      </c>
      <c r="LPC7" t="s">
        <v>9041</v>
      </c>
      <c r="LPD7" t="s">
        <v>9042</v>
      </c>
      <c r="LPE7" t="s">
        <v>9043</v>
      </c>
      <c r="LPF7" t="s">
        <v>9044</v>
      </c>
      <c r="LPG7" t="s">
        <v>9045</v>
      </c>
      <c r="LPH7" t="s">
        <v>9046</v>
      </c>
      <c r="LPI7" t="s">
        <v>9047</v>
      </c>
      <c r="LPJ7" t="s">
        <v>9048</v>
      </c>
      <c r="LPK7" t="s">
        <v>9049</v>
      </c>
      <c r="LPL7" t="s">
        <v>9050</v>
      </c>
      <c r="LPM7" t="s">
        <v>9051</v>
      </c>
      <c r="LPN7" t="s">
        <v>9052</v>
      </c>
      <c r="LPO7" t="s">
        <v>9053</v>
      </c>
      <c r="LPP7" t="s">
        <v>9054</v>
      </c>
      <c r="LPQ7" t="s">
        <v>9055</v>
      </c>
      <c r="LPR7" t="s">
        <v>9056</v>
      </c>
      <c r="LPS7" t="s">
        <v>9057</v>
      </c>
      <c r="LPT7" t="s">
        <v>9058</v>
      </c>
      <c r="LPU7" t="s">
        <v>9059</v>
      </c>
      <c r="LPV7" t="s">
        <v>9060</v>
      </c>
      <c r="LPW7" t="s">
        <v>9061</v>
      </c>
      <c r="LPX7" t="s">
        <v>9062</v>
      </c>
      <c r="LPY7" t="s">
        <v>9063</v>
      </c>
      <c r="LPZ7" t="s">
        <v>9064</v>
      </c>
      <c r="LQA7" t="s">
        <v>9065</v>
      </c>
      <c r="LQB7" t="s">
        <v>9066</v>
      </c>
      <c r="LQC7" t="s">
        <v>9067</v>
      </c>
      <c r="LQD7" t="s">
        <v>9068</v>
      </c>
      <c r="LQE7" t="s">
        <v>9069</v>
      </c>
      <c r="LQF7" t="s">
        <v>9070</v>
      </c>
      <c r="LQG7" t="s">
        <v>9071</v>
      </c>
      <c r="LQH7" t="s">
        <v>9072</v>
      </c>
      <c r="LQI7" t="s">
        <v>9073</v>
      </c>
      <c r="LQJ7" t="s">
        <v>9074</v>
      </c>
      <c r="LQK7" t="s">
        <v>9075</v>
      </c>
      <c r="LQL7" t="s">
        <v>9076</v>
      </c>
      <c r="LQM7" t="s">
        <v>9077</v>
      </c>
      <c r="LQN7" t="s">
        <v>9078</v>
      </c>
      <c r="LQO7" t="s">
        <v>9079</v>
      </c>
      <c r="LQP7" t="s">
        <v>9080</v>
      </c>
      <c r="LQQ7" t="s">
        <v>9081</v>
      </c>
      <c r="LQR7" t="s">
        <v>9082</v>
      </c>
      <c r="LQS7" t="s">
        <v>9083</v>
      </c>
      <c r="LQT7" t="s">
        <v>9084</v>
      </c>
      <c r="LQU7" t="s">
        <v>9085</v>
      </c>
      <c r="LQV7" t="s">
        <v>9086</v>
      </c>
      <c r="LQW7" t="s">
        <v>9087</v>
      </c>
      <c r="LQX7" t="s">
        <v>9088</v>
      </c>
      <c r="LQY7" t="s">
        <v>9089</v>
      </c>
      <c r="LQZ7" t="s">
        <v>9090</v>
      </c>
      <c r="LRA7" t="s">
        <v>9091</v>
      </c>
      <c r="LRB7" t="s">
        <v>9092</v>
      </c>
      <c r="LRC7" t="s">
        <v>9093</v>
      </c>
      <c r="LRD7" t="s">
        <v>9094</v>
      </c>
      <c r="LRE7" t="s">
        <v>9095</v>
      </c>
      <c r="LRF7" t="s">
        <v>9096</v>
      </c>
      <c r="LRG7" t="s">
        <v>9097</v>
      </c>
      <c r="LRH7" t="s">
        <v>9098</v>
      </c>
      <c r="LRI7" t="s">
        <v>9099</v>
      </c>
      <c r="LRJ7" t="s">
        <v>9100</v>
      </c>
      <c r="LRK7" t="s">
        <v>9101</v>
      </c>
      <c r="LRL7" t="s">
        <v>9102</v>
      </c>
      <c r="LRM7" t="s">
        <v>9103</v>
      </c>
      <c r="LRN7" t="s">
        <v>9104</v>
      </c>
      <c r="LRO7" t="s">
        <v>9105</v>
      </c>
      <c r="LRP7" t="s">
        <v>9106</v>
      </c>
      <c r="LRQ7" t="s">
        <v>9107</v>
      </c>
      <c r="LRR7" t="s">
        <v>9108</v>
      </c>
      <c r="LRS7" t="s">
        <v>9109</v>
      </c>
      <c r="LRT7" t="s">
        <v>9110</v>
      </c>
      <c r="LRU7" t="s">
        <v>9111</v>
      </c>
      <c r="LRV7" t="s">
        <v>9112</v>
      </c>
      <c r="LRW7" t="s">
        <v>9113</v>
      </c>
      <c r="LRX7" t="s">
        <v>9114</v>
      </c>
      <c r="LRY7" t="s">
        <v>9115</v>
      </c>
      <c r="LRZ7" t="s">
        <v>9116</v>
      </c>
      <c r="LSA7" t="s">
        <v>9117</v>
      </c>
      <c r="LSB7" t="s">
        <v>9118</v>
      </c>
      <c r="LSC7" t="s">
        <v>9119</v>
      </c>
      <c r="LSD7" t="s">
        <v>9120</v>
      </c>
      <c r="LSE7" t="s">
        <v>9121</v>
      </c>
      <c r="LSF7" t="s">
        <v>9122</v>
      </c>
      <c r="LSG7" t="s">
        <v>9123</v>
      </c>
      <c r="LSH7" t="s">
        <v>9124</v>
      </c>
      <c r="LSI7" t="s">
        <v>9125</v>
      </c>
      <c r="LSJ7" t="s">
        <v>9126</v>
      </c>
      <c r="LSK7" t="s">
        <v>9127</v>
      </c>
      <c r="LSL7" t="s">
        <v>9128</v>
      </c>
      <c r="LSM7" t="s">
        <v>9129</v>
      </c>
      <c r="LSN7" t="s">
        <v>9130</v>
      </c>
      <c r="LSO7" t="s">
        <v>9131</v>
      </c>
      <c r="LSP7" t="s">
        <v>9132</v>
      </c>
      <c r="LSQ7" t="s">
        <v>9133</v>
      </c>
      <c r="LSR7" t="s">
        <v>9134</v>
      </c>
      <c r="LSS7" t="s">
        <v>9135</v>
      </c>
      <c r="LST7" t="s">
        <v>9136</v>
      </c>
      <c r="LSU7" t="s">
        <v>9137</v>
      </c>
      <c r="LSV7" t="s">
        <v>9138</v>
      </c>
      <c r="LSW7" t="s">
        <v>9139</v>
      </c>
      <c r="LSX7" t="s">
        <v>9140</v>
      </c>
      <c r="LSY7" t="s">
        <v>9141</v>
      </c>
      <c r="LSZ7" t="s">
        <v>9142</v>
      </c>
      <c r="LTA7" t="s">
        <v>9143</v>
      </c>
      <c r="LTB7" t="s">
        <v>9144</v>
      </c>
      <c r="LTC7" t="s">
        <v>9145</v>
      </c>
      <c r="LTD7" t="s">
        <v>9146</v>
      </c>
      <c r="LTE7" t="s">
        <v>9147</v>
      </c>
      <c r="LTF7" t="s">
        <v>9148</v>
      </c>
      <c r="LTG7" t="s">
        <v>9149</v>
      </c>
      <c r="LTH7" t="s">
        <v>9150</v>
      </c>
      <c r="LTI7" t="s">
        <v>9151</v>
      </c>
      <c r="LTJ7" t="s">
        <v>9152</v>
      </c>
      <c r="LTK7" t="s">
        <v>9153</v>
      </c>
      <c r="LTL7" t="s">
        <v>9154</v>
      </c>
      <c r="LTM7" t="s">
        <v>9155</v>
      </c>
      <c r="LTN7" t="s">
        <v>9156</v>
      </c>
      <c r="LTO7" t="s">
        <v>9157</v>
      </c>
      <c r="LTP7" t="s">
        <v>9158</v>
      </c>
      <c r="LTQ7" t="s">
        <v>9159</v>
      </c>
      <c r="LTR7" t="s">
        <v>9160</v>
      </c>
      <c r="LTS7" t="s">
        <v>9161</v>
      </c>
      <c r="LTT7" t="s">
        <v>9162</v>
      </c>
      <c r="LTU7" t="s">
        <v>9163</v>
      </c>
      <c r="LTV7" t="s">
        <v>9164</v>
      </c>
      <c r="LTW7" t="s">
        <v>9165</v>
      </c>
      <c r="LTX7" t="s">
        <v>9166</v>
      </c>
      <c r="LTY7" t="s">
        <v>9167</v>
      </c>
      <c r="LTZ7" t="s">
        <v>9168</v>
      </c>
      <c r="LUA7" t="s">
        <v>9169</v>
      </c>
      <c r="LUB7" t="s">
        <v>9170</v>
      </c>
      <c r="LUC7" t="s">
        <v>9171</v>
      </c>
      <c r="LUD7" t="s">
        <v>9172</v>
      </c>
      <c r="LUE7" t="s">
        <v>9173</v>
      </c>
      <c r="LUF7" t="s">
        <v>9174</v>
      </c>
      <c r="LUG7" t="s">
        <v>9175</v>
      </c>
      <c r="LUH7" t="s">
        <v>9176</v>
      </c>
      <c r="LUI7" t="s">
        <v>9177</v>
      </c>
      <c r="LUJ7" t="s">
        <v>9178</v>
      </c>
      <c r="LUK7" t="s">
        <v>9179</v>
      </c>
      <c r="LUL7" t="s">
        <v>9180</v>
      </c>
      <c r="LUM7" t="s">
        <v>9181</v>
      </c>
      <c r="LUN7" t="s">
        <v>9182</v>
      </c>
      <c r="LUO7" t="s">
        <v>9183</v>
      </c>
      <c r="LUP7" t="s">
        <v>9184</v>
      </c>
      <c r="LUQ7" t="s">
        <v>9185</v>
      </c>
      <c r="LUR7" t="s">
        <v>9186</v>
      </c>
      <c r="LUS7" t="s">
        <v>9187</v>
      </c>
      <c r="LUT7" t="s">
        <v>9188</v>
      </c>
      <c r="LUU7" t="s">
        <v>9189</v>
      </c>
      <c r="LUV7" t="s">
        <v>9190</v>
      </c>
      <c r="LUW7" t="s">
        <v>9191</v>
      </c>
      <c r="LUX7" t="s">
        <v>9192</v>
      </c>
      <c r="LUY7" t="s">
        <v>9193</v>
      </c>
      <c r="LUZ7" t="s">
        <v>9194</v>
      </c>
      <c r="LVA7" t="s">
        <v>9195</v>
      </c>
      <c r="LVB7" t="s">
        <v>9196</v>
      </c>
      <c r="LVC7" t="s">
        <v>9197</v>
      </c>
      <c r="LVD7" t="s">
        <v>9198</v>
      </c>
      <c r="LVE7" t="s">
        <v>9199</v>
      </c>
      <c r="LVF7" t="s">
        <v>9200</v>
      </c>
      <c r="LVG7" t="s">
        <v>9201</v>
      </c>
      <c r="LVH7" t="s">
        <v>9202</v>
      </c>
      <c r="LVI7" t="s">
        <v>9203</v>
      </c>
      <c r="LVJ7" t="s">
        <v>9204</v>
      </c>
      <c r="LVK7" t="s">
        <v>9205</v>
      </c>
      <c r="LVL7" t="s">
        <v>9206</v>
      </c>
      <c r="LVM7" t="s">
        <v>9207</v>
      </c>
      <c r="LVN7" t="s">
        <v>9208</v>
      </c>
      <c r="LVO7" t="s">
        <v>9209</v>
      </c>
      <c r="LVP7" t="s">
        <v>9210</v>
      </c>
      <c r="LVQ7" t="s">
        <v>9211</v>
      </c>
      <c r="LVR7" t="s">
        <v>9212</v>
      </c>
      <c r="LVS7" t="s">
        <v>9213</v>
      </c>
      <c r="LVT7" t="s">
        <v>9214</v>
      </c>
      <c r="LVU7" t="s">
        <v>9215</v>
      </c>
      <c r="LVV7" t="s">
        <v>9216</v>
      </c>
      <c r="LVW7" t="s">
        <v>9217</v>
      </c>
      <c r="LVX7" t="s">
        <v>9218</v>
      </c>
      <c r="LVY7" t="s">
        <v>9219</v>
      </c>
      <c r="LVZ7" t="s">
        <v>9220</v>
      </c>
      <c r="LWA7" t="s">
        <v>9221</v>
      </c>
      <c r="LWB7" t="s">
        <v>9222</v>
      </c>
      <c r="LWC7" t="s">
        <v>9223</v>
      </c>
      <c r="LWD7" t="s">
        <v>9224</v>
      </c>
      <c r="LWE7" t="s">
        <v>9225</v>
      </c>
      <c r="LWF7" t="s">
        <v>9226</v>
      </c>
      <c r="LWG7" t="s">
        <v>9227</v>
      </c>
      <c r="LWH7" t="s">
        <v>9228</v>
      </c>
      <c r="LWI7" t="s">
        <v>9229</v>
      </c>
      <c r="LWJ7" t="s">
        <v>9230</v>
      </c>
      <c r="LWK7" t="s">
        <v>9231</v>
      </c>
      <c r="LWL7" t="s">
        <v>9232</v>
      </c>
      <c r="LWM7" t="s">
        <v>9233</v>
      </c>
      <c r="LWN7" t="s">
        <v>9234</v>
      </c>
      <c r="LWO7" t="s">
        <v>9235</v>
      </c>
      <c r="LWP7" t="s">
        <v>9236</v>
      </c>
      <c r="LWQ7" t="s">
        <v>9237</v>
      </c>
      <c r="LWR7" t="s">
        <v>9238</v>
      </c>
      <c r="LWS7" t="s">
        <v>9239</v>
      </c>
      <c r="LWT7" t="s">
        <v>9240</v>
      </c>
      <c r="LWU7" t="s">
        <v>9241</v>
      </c>
      <c r="LWV7" t="s">
        <v>9242</v>
      </c>
      <c r="LWW7" t="s">
        <v>9243</v>
      </c>
      <c r="LWX7" t="s">
        <v>9244</v>
      </c>
      <c r="LWY7" t="s">
        <v>9245</v>
      </c>
      <c r="LWZ7" t="s">
        <v>9246</v>
      </c>
      <c r="LXA7" t="s">
        <v>9247</v>
      </c>
      <c r="LXB7" t="s">
        <v>9248</v>
      </c>
      <c r="LXC7" t="s">
        <v>9249</v>
      </c>
      <c r="LXD7" t="s">
        <v>9250</v>
      </c>
      <c r="LXE7" t="s">
        <v>9251</v>
      </c>
      <c r="LXF7" t="s">
        <v>9252</v>
      </c>
      <c r="LXG7" t="s">
        <v>9253</v>
      </c>
      <c r="LXH7" t="s">
        <v>9254</v>
      </c>
      <c r="LXI7" t="s">
        <v>9255</v>
      </c>
      <c r="LXJ7" t="s">
        <v>9256</v>
      </c>
      <c r="LXK7" t="s">
        <v>9257</v>
      </c>
      <c r="LXL7" t="s">
        <v>9258</v>
      </c>
      <c r="LXM7" t="s">
        <v>9259</v>
      </c>
      <c r="LXN7" t="s">
        <v>9260</v>
      </c>
      <c r="LXO7" t="s">
        <v>9261</v>
      </c>
      <c r="LXP7" t="s">
        <v>9262</v>
      </c>
      <c r="LXQ7" t="s">
        <v>9263</v>
      </c>
      <c r="LXR7" t="s">
        <v>9264</v>
      </c>
      <c r="LXS7" t="s">
        <v>9265</v>
      </c>
      <c r="LXT7" t="s">
        <v>9266</v>
      </c>
      <c r="LXU7" t="s">
        <v>9267</v>
      </c>
      <c r="LXV7" t="s">
        <v>9268</v>
      </c>
      <c r="LXW7" t="s">
        <v>9269</v>
      </c>
      <c r="LXX7" t="s">
        <v>9270</v>
      </c>
      <c r="LXY7" t="s">
        <v>9271</v>
      </c>
      <c r="LXZ7" t="s">
        <v>9272</v>
      </c>
      <c r="LYA7" t="s">
        <v>9273</v>
      </c>
      <c r="LYB7" t="s">
        <v>9274</v>
      </c>
      <c r="LYC7" t="s">
        <v>9275</v>
      </c>
      <c r="LYD7" t="s">
        <v>9276</v>
      </c>
      <c r="LYE7" t="s">
        <v>9277</v>
      </c>
      <c r="LYF7" t="s">
        <v>9278</v>
      </c>
      <c r="LYG7" t="s">
        <v>9279</v>
      </c>
      <c r="LYH7" t="s">
        <v>9280</v>
      </c>
      <c r="LYI7" t="s">
        <v>9281</v>
      </c>
      <c r="LYJ7" t="s">
        <v>9282</v>
      </c>
      <c r="LYK7" t="s">
        <v>9283</v>
      </c>
      <c r="LYL7" t="s">
        <v>9284</v>
      </c>
      <c r="LYM7" t="s">
        <v>9285</v>
      </c>
      <c r="LYN7" t="s">
        <v>9286</v>
      </c>
      <c r="LYO7" t="s">
        <v>9287</v>
      </c>
      <c r="LYP7" t="s">
        <v>9288</v>
      </c>
      <c r="LYQ7" t="s">
        <v>9289</v>
      </c>
      <c r="LYR7" t="s">
        <v>9290</v>
      </c>
      <c r="LYS7" t="s">
        <v>9291</v>
      </c>
      <c r="LYT7" t="s">
        <v>9292</v>
      </c>
      <c r="LYU7" t="s">
        <v>9293</v>
      </c>
      <c r="LYV7" t="s">
        <v>9294</v>
      </c>
      <c r="LYW7" t="s">
        <v>9295</v>
      </c>
      <c r="LYX7" t="s">
        <v>9296</v>
      </c>
      <c r="LYY7" t="s">
        <v>9297</v>
      </c>
      <c r="LYZ7" t="s">
        <v>9298</v>
      </c>
      <c r="LZA7" t="s">
        <v>9299</v>
      </c>
      <c r="LZB7" t="s">
        <v>9300</v>
      </c>
      <c r="LZC7" t="s">
        <v>9301</v>
      </c>
      <c r="LZD7" t="s">
        <v>9302</v>
      </c>
      <c r="LZE7" t="s">
        <v>9303</v>
      </c>
      <c r="LZF7" t="s">
        <v>9304</v>
      </c>
      <c r="LZG7" t="s">
        <v>9305</v>
      </c>
      <c r="LZH7" t="s">
        <v>9306</v>
      </c>
      <c r="LZI7" t="s">
        <v>9307</v>
      </c>
      <c r="LZJ7" t="s">
        <v>9308</v>
      </c>
      <c r="LZK7" t="s">
        <v>9309</v>
      </c>
      <c r="LZL7" t="s">
        <v>9310</v>
      </c>
      <c r="LZM7" t="s">
        <v>9311</v>
      </c>
      <c r="LZN7" t="s">
        <v>9312</v>
      </c>
      <c r="LZO7" t="s">
        <v>9313</v>
      </c>
      <c r="LZP7" t="s">
        <v>9314</v>
      </c>
      <c r="LZQ7" t="s">
        <v>9315</v>
      </c>
      <c r="LZR7" t="s">
        <v>9316</v>
      </c>
      <c r="LZS7" t="s">
        <v>9317</v>
      </c>
      <c r="LZT7" t="s">
        <v>9318</v>
      </c>
      <c r="LZU7" t="s">
        <v>9319</v>
      </c>
      <c r="LZV7" t="s">
        <v>9320</v>
      </c>
      <c r="LZW7" t="s">
        <v>9321</v>
      </c>
      <c r="LZX7" t="s">
        <v>9322</v>
      </c>
      <c r="LZY7" t="s">
        <v>9323</v>
      </c>
      <c r="LZZ7" t="s">
        <v>9324</v>
      </c>
      <c r="MAA7" t="s">
        <v>9325</v>
      </c>
      <c r="MAB7" t="s">
        <v>9326</v>
      </c>
      <c r="MAC7" t="s">
        <v>9327</v>
      </c>
      <c r="MAD7" t="s">
        <v>9328</v>
      </c>
      <c r="MAE7" t="s">
        <v>9329</v>
      </c>
      <c r="MAF7" t="s">
        <v>9330</v>
      </c>
      <c r="MAG7" t="s">
        <v>9331</v>
      </c>
      <c r="MAH7" t="s">
        <v>9332</v>
      </c>
      <c r="MAI7" t="s">
        <v>9333</v>
      </c>
      <c r="MAJ7" t="s">
        <v>9334</v>
      </c>
      <c r="MAK7" t="s">
        <v>9335</v>
      </c>
      <c r="MAL7" t="s">
        <v>9336</v>
      </c>
      <c r="MAM7" t="s">
        <v>9337</v>
      </c>
      <c r="MAN7" t="s">
        <v>9338</v>
      </c>
      <c r="MAO7" t="s">
        <v>9339</v>
      </c>
      <c r="MAP7" t="s">
        <v>9340</v>
      </c>
      <c r="MAQ7" t="s">
        <v>9341</v>
      </c>
      <c r="MAR7" t="s">
        <v>9342</v>
      </c>
      <c r="MAS7" t="s">
        <v>9343</v>
      </c>
      <c r="MAT7" t="s">
        <v>9344</v>
      </c>
      <c r="MAU7" t="s">
        <v>9345</v>
      </c>
      <c r="MAV7" t="s">
        <v>9346</v>
      </c>
      <c r="MAW7" t="s">
        <v>9347</v>
      </c>
      <c r="MAX7" t="s">
        <v>9348</v>
      </c>
      <c r="MAY7" t="s">
        <v>9349</v>
      </c>
      <c r="MAZ7" t="s">
        <v>9350</v>
      </c>
      <c r="MBA7" t="s">
        <v>9351</v>
      </c>
      <c r="MBB7" t="s">
        <v>9352</v>
      </c>
      <c r="MBC7" t="s">
        <v>9353</v>
      </c>
      <c r="MBD7" t="s">
        <v>9354</v>
      </c>
      <c r="MBE7" t="s">
        <v>9355</v>
      </c>
      <c r="MBF7" t="s">
        <v>9356</v>
      </c>
      <c r="MBG7" t="s">
        <v>9357</v>
      </c>
      <c r="MBH7" t="s">
        <v>9358</v>
      </c>
      <c r="MBI7" t="s">
        <v>9359</v>
      </c>
      <c r="MBJ7" t="s">
        <v>9360</v>
      </c>
      <c r="MBK7" t="s">
        <v>9361</v>
      </c>
      <c r="MBL7" t="s">
        <v>9362</v>
      </c>
      <c r="MBM7" t="s">
        <v>9363</v>
      </c>
      <c r="MBN7" t="s">
        <v>9364</v>
      </c>
      <c r="MBO7" t="s">
        <v>9365</v>
      </c>
      <c r="MBP7" t="s">
        <v>9366</v>
      </c>
      <c r="MBQ7" t="s">
        <v>9367</v>
      </c>
      <c r="MBR7" t="s">
        <v>9368</v>
      </c>
      <c r="MBS7" t="s">
        <v>9369</v>
      </c>
      <c r="MBT7" t="s">
        <v>9370</v>
      </c>
      <c r="MBU7" t="s">
        <v>9371</v>
      </c>
      <c r="MBV7" t="s">
        <v>9372</v>
      </c>
      <c r="MBW7" t="s">
        <v>9373</v>
      </c>
      <c r="MBX7" t="s">
        <v>9374</v>
      </c>
      <c r="MBY7" t="s">
        <v>9375</v>
      </c>
      <c r="MBZ7" t="s">
        <v>9376</v>
      </c>
      <c r="MCA7" t="s">
        <v>9377</v>
      </c>
      <c r="MCB7" t="s">
        <v>9378</v>
      </c>
      <c r="MCC7" t="s">
        <v>9379</v>
      </c>
      <c r="MCD7" t="s">
        <v>9380</v>
      </c>
      <c r="MCE7" t="s">
        <v>9381</v>
      </c>
      <c r="MCF7" t="s">
        <v>9382</v>
      </c>
      <c r="MCG7" t="s">
        <v>9383</v>
      </c>
      <c r="MCH7" t="s">
        <v>9384</v>
      </c>
      <c r="MCI7" t="s">
        <v>9385</v>
      </c>
      <c r="MCJ7" t="s">
        <v>9386</v>
      </c>
      <c r="MCK7" t="s">
        <v>9387</v>
      </c>
      <c r="MCL7" t="s">
        <v>9388</v>
      </c>
      <c r="MCM7" t="s">
        <v>9389</v>
      </c>
      <c r="MCN7" t="s">
        <v>9390</v>
      </c>
      <c r="MCO7" t="s">
        <v>9391</v>
      </c>
      <c r="MCP7" t="s">
        <v>9392</v>
      </c>
      <c r="MCQ7" t="s">
        <v>9393</v>
      </c>
      <c r="MCR7" t="s">
        <v>9394</v>
      </c>
      <c r="MCS7" t="s">
        <v>9395</v>
      </c>
      <c r="MCT7" t="s">
        <v>9396</v>
      </c>
      <c r="MCU7" t="s">
        <v>9397</v>
      </c>
      <c r="MCV7" t="s">
        <v>9398</v>
      </c>
      <c r="MCW7" t="s">
        <v>9399</v>
      </c>
      <c r="MCX7" t="s">
        <v>9400</v>
      </c>
      <c r="MCY7" t="s">
        <v>9401</v>
      </c>
      <c r="MCZ7" t="s">
        <v>9402</v>
      </c>
      <c r="MDA7" t="s">
        <v>9403</v>
      </c>
      <c r="MDB7" t="s">
        <v>9404</v>
      </c>
      <c r="MDC7" t="s">
        <v>9405</v>
      </c>
      <c r="MDD7" t="s">
        <v>9406</v>
      </c>
      <c r="MDE7" t="s">
        <v>9407</v>
      </c>
      <c r="MDF7" t="s">
        <v>9408</v>
      </c>
      <c r="MDG7" t="s">
        <v>9409</v>
      </c>
      <c r="MDH7" t="s">
        <v>9410</v>
      </c>
      <c r="MDI7" t="s">
        <v>9411</v>
      </c>
      <c r="MDJ7" t="s">
        <v>9412</v>
      </c>
      <c r="MDK7" t="s">
        <v>9413</v>
      </c>
      <c r="MDL7" t="s">
        <v>9414</v>
      </c>
      <c r="MDM7" t="s">
        <v>9415</v>
      </c>
      <c r="MDN7" t="s">
        <v>9416</v>
      </c>
      <c r="MDO7" t="s">
        <v>9417</v>
      </c>
      <c r="MDP7" t="s">
        <v>9418</v>
      </c>
      <c r="MDQ7" t="s">
        <v>9419</v>
      </c>
      <c r="MDR7" t="s">
        <v>9420</v>
      </c>
      <c r="MDS7" t="s">
        <v>9421</v>
      </c>
      <c r="MDT7" t="s">
        <v>9422</v>
      </c>
      <c r="MDU7" t="s">
        <v>9423</v>
      </c>
      <c r="MDV7" t="s">
        <v>9424</v>
      </c>
      <c r="MDW7" t="s">
        <v>9425</v>
      </c>
      <c r="MDX7" t="s">
        <v>9426</v>
      </c>
      <c r="MDY7" t="s">
        <v>9427</v>
      </c>
      <c r="MDZ7" t="s">
        <v>9428</v>
      </c>
      <c r="MEA7" t="s">
        <v>9429</v>
      </c>
      <c r="MEB7" t="s">
        <v>9430</v>
      </c>
      <c r="MEC7" t="s">
        <v>9431</v>
      </c>
      <c r="MED7" t="s">
        <v>9432</v>
      </c>
      <c r="MEE7" t="s">
        <v>9433</v>
      </c>
      <c r="MEF7" t="s">
        <v>9434</v>
      </c>
      <c r="MEG7" t="s">
        <v>9435</v>
      </c>
      <c r="MEH7" t="s">
        <v>9436</v>
      </c>
      <c r="MEI7" t="s">
        <v>9437</v>
      </c>
      <c r="MEJ7" t="s">
        <v>9438</v>
      </c>
      <c r="MEK7" t="s">
        <v>9439</v>
      </c>
      <c r="MEL7" t="s">
        <v>9440</v>
      </c>
      <c r="MEM7" t="s">
        <v>9441</v>
      </c>
      <c r="MEN7" t="s">
        <v>9442</v>
      </c>
      <c r="MEO7" t="s">
        <v>9443</v>
      </c>
      <c r="MEP7" t="s">
        <v>9444</v>
      </c>
      <c r="MEQ7" t="s">
        <v>9445</v>
      </c>
      <c r="MER7" t="s">
        <v>9446</v>
      </c>
      <c r="MES7" t="s">
        <v>9447</v>
      </c>
      <c r="MET7" t="s">
        <v>9448</v>
      </c>
      <c r="MEU7" t="s">
        <v>9449</v>
      </c>
      <c r="MEV7" t="s">
        <v>9450</v>
      </c>
      <c r="MEW7" t="s">
        <v>9451</v>
      </c>
      <c r="MEX7" t="s">
        <v>9452</v>
      </c>
      <c r="MEY7" t="s">
        <v>9453</v>
      </c>
      <c r="MEZ7" t="s">
        <v>9454</v>
      </c>
      <c r="MFA7" t="s">
        <v>9455</v>
      </c>
      <c r="MFB7" t="s">
        <v>9456</v>
      </c>
      <c r="MFC7" t="s">
        <v>9457</v>
      </c>
      <c r="MFD7" t="s">
        <v>9458</v>
      </c>
      <c r="MFE7" t="s">
        <v>9459</v>
      </c>
      <c r="MFF7" t="s">
        <v>9460</v>
      </c>
      <c r="MFG7" t="s">
        <v>9461</v>
      </c>
      <c r="MFH7" t="s">
        <v>9462</v>
      </c>
      <c r="MFI7" t="s">
        <v>9463</v>
      </c>
      <c r="MFJ7" t="s">
        <v>9464</v>
      </c>
      <c r="MFK7" t="s">
        <v>9465</v>
      </c>
      <c r="MFL7" t="s">
        <v>9466</v>
      </c>
      <c r="MFM7" t="s">
        <v>9467</v>
      </c>
      <c r="MFN7" t="s">
        <v>9468</v>
      </c>
      <c r="MFO7" t="s">
        <v>9469</v>
      </c>
      <c r="MFP7" t="s">
        <v>9470</v>
      </c>
      <c r="MFQ7" t="s">
        <v>9471</v>
      </c>
      <c r="MFR7" t="s">
        <v>9472</v>
      </c>
      <c r="MFS7" t="s">
        <v>9473</v>
      </c>
      <c r="MFT7" t="s">
        <v>9474</v>
      </c>
      <c r="MFU7" t="s">
        <v>9475</v>
      </c>
      <c r="MFV7" t="s">
        <v>9476</v>
      </c>
      <c r="MFW7" t="s">
        <v>9477</v>
      </c>
      <c r="MFX7" t="s">
        <v>9478</v>
      </c>
      <c r="MFY7" t="s">
        <v>9479</v>
      </c>
      <c r="MFZ7" t="s">
        <v>9480</v>
      </c>
      <c r="MGA7" t="s">
        <v>9481</v>
      </c>
      <c r="MGB7" t="s">
        <v>9482</v>
      </c>
      <c r="MGC7" t="s">
        <v>9483</v>
      </c>
      <c r="MGD7" t="s">
        <v>9484</v>
      </c>
      <c r="MGE7" t="s">
        <v>9485</v>
      </c>
      <c r="MGF7" t="s">
        <v>9486</v>
      </c>
      <c r="MGG7" t="s">
        <v>9487</v>
      </c>
      <c r="MGH7" t="s">
        <v>9488</v>
      </c>
      <c r="MGI7" t="s">
        <v>9489</v>
      </c>
      <c r="MGJ7" t="s">
        <v>9490</v>
      </c>
      <c r="MGK7" t="s">
        <v>9491</v>
      </c>
      <c r="MGL7" t="s">
        <v>9492</v>
      </c>
      <c r="MGM7" t="s">
        <v>9493</v>
      </c>
      <c r="MGN7" t="s">
        <v>9494</v>
      </c>
      <c r="MGO7" t="s">
        <v>9495</v>
      </c>
      <c r="MGP7" t="s">
        <v>9496</v>
      </c>
      <c r="MGQ7" t="s">
        <v>9497</v>
      </c>
      <c r="MGR7" t="s">
        <v>9498</v>
      </c>
      <c r="MGS7" t="s">
        <v>9499</v>
      </c>
      <c r="MGT7" t="s">
        <v>9500</v>
      </c>
      <c r="MGU7" t="s">
        <v>9501</v>
      </c>
      <c r="MGV7" t="s">
        <v>9502</v>
      </c>
      <c r="MGW7" t="s">
        <v>9503</v>
      </c>
      <c r="MGX7" t="s">
        <v>9504</v>
      </c>
      <c r="MGY7" t="s">
        <v>9505</v>
      </c>
      <c r="MGZ7" t="s">
        <v>9506</v>
      </c>
      <c r="MHA7" t="s">
        <v>9507</v>
      </c>
      <c r="MHB7" t="s">
        <v>9508</v>
      </c>
      <c r="MHC7" t="s">
        <v>9509</v>
      </c>
      <c r="MHD7" t="s">
        <v>9510</v>
      </c>
      <c r="MHE7" t="s">
        <v>9511</v>
      </c>
      <c r="MHF7" t="s">
        <v>9512</v>
      </c>
      <c r="MHG7" t="s">
        <v>9513</v>
      </c>
      <c r="MHH7" t="s">
        <v>9514</v>
      </c>
      <c r="MHI7" t="s">
        <v>9515</v>
      </c>
      <c r="MHJ7" t="s">
        <v>9516</v>
      </c>
      <c r="MHK7" t="s">
        <v>9517</v>
      </c>
      <c r="MHL7" t="s">
        <v>9518</v>
      </c>
      <c r="MHM7" t="s">
        <v>9519</v>
      </c>
      <c r="MHN7" t="s">
        <v>9520</v>
      </c>
      <c r="MHO7" t="s">
        <v>9521</v>
      </c>
      <c r="MHP7" t="s">
        <v>9522</v>
      </c>
      <c r="MHQ7" t="s">
        <v>9523</v>
      </c>
      <c r="MHR7" t="s">
        <v>9524</v>
      </c>
      <c r="MHS7" t="s">
        <v>9525</v>
      </c>
      <c r="MHT7" t="s">
        <v>9526</v>
      </c>
      <c r="MHU7" t="s">
        <v>9527</v>
      </c>
      <c r="MHV7" t="s">
        <v>9528</v>
      </c>
      <c r="MHW7" t="s">
        <v>9529</v>
      </c>
      <c r="MHX7" t="s">
        <v>9530</v>
      </c>
      <c r="MHY7" t="s">
        <v>9531</v>
      </c>
      <c r="MHZ7" t="s">
        <v>9532</v>
      </c>
      <c r="MIA7" t="s">
        <v>9533</v>
      </c>
      <c r="MIB7" t="s">
        <v>9534</v>
      </c>
      <c r="MIC7" t="s">
        <v>9535</v>
      </c>
      <c r="MID7" t="s">
        <v>9536</v>
      </c>
      <c r="MIE7" t="s">
        <v>9537</v>
      </c>
      <c r="MIF7" t="s">
        <v>9538</v>
      </c>
      <c r="MIG7" t="s">
        <v>9539</v>
      </c>
      <c r="MIH7" t="s">
        <v>9540</v>
      </c>
      <c r="MII7" t="s">
        <v>9541</v>
      </c>
      <c r="MIJ7" t="s">
        <v>9542</v>
      </c>
      <c r="MIK7" t="s">
        <v>9543</v>
      </c>
      <c r="MIL7" t="s">
        <v>9544</v>
      </c>
      <c r="MIM7" t="s">
        <v>9545</v>
      </c>
      <c r="MIN7" t="s">
        <v>9546</v>
      </c>
      <c r="MIO7" t="s">
        <v>9547</v>
      </c>
      <c r="MIP7" t="s">
        <v>9548</v>
      </c>
      <c r="MIQ7" t="s">
        <v>9549</v>
      </c>
      <c r="MIR7" t="s">
        <v>9550</v>
      </c>
      <c r="MIS7" t="s">
        <v>9551</v>
      </c>
      <c r="MIT7" t="s">
        <v>9552</v>
      </c>
      <c r="MIU7" t="s">
        <v>9553</v>
      </c>
      <c r="MIV7" t="s">
        <v>9554</v>
      </c>
      <c r="MIW7" t="s">
        <v>9555</v>
      </c>
      <c r="MIX7" t="s">
        <v>9556</v>
      </c>
      <c r="MIY7" t="s">
        <v>9557</v>
      </c>
      <c r="MIZ7" t="s">
        <v>9558</v>
      </c>
      <c r="MJA7" t="s">
        <v>9559</v>
      </c>
      <c r="MJB7" t="s">
        <v>9560</v>
      </c>
      <c r="MJC7" t="s">
        <v>9561</v>
      </c>
      <c r="MJD7" t="s">
        <v>9562</v>
      </c>
      <c r="MJE7" t="s">
        <v>9563</v>
      </c>
      <c r="MJF7" t="s">
        <v>9564</v>
      </c>
      <c r="MJG7" t="s">
        <v>9565</v>
      </c>
      <c r="MJH7" t="s">
        <v>9566</v>
      </c>
      <c r="MJI7" t="s">
        <v>9567</v>
      </c>
      <c r="MJJ7" t="s">
        <v>9568</v>
      </c>
      <c r="MJK7" t="s">
        <v>9569</v>
      </c>
      <c r="MJL7" t="s">
        <v>9570</v>
      </c>
      <c r="MJM7" t="s">
        <v>9571</v>
      </c>
      <c r="MJN7" t="s">
        <v>9572</v>
      </c>
      <c r="MJO7" t="s">
        <v>9573</v>
      </c>
      <c r="MJP7" t="s">
        <v>9574</v>
      </c>
      <c r="MJQ7" t="s">
        <v>9575</v>
      </c>
      <c r="MJR7" t="s">
        <v>9576</v>
      </c>
      <c r="MJS7" t="s">
        <v>9577</v>
      </c>
      <c r="MJT7" t="s">
        <v>9578</v>
      </c>
      <c r="MJU7" t="s">
        <v>9579</v>
      </c>
      <c r="MJV7" t="s">
        <v>9580</v>
      </c>
      <c r="MJW7" t="s">
        <v>9581</v>
      </c>
      <c r="MJX7" t="s">
        <v>9582</v>
      </c>
      <c r="MJY7" t="s">
        <v>9583</v>
      </c>
      <c r="MJZ7" t="s">
        <v>9584</v>
      </c>
      <c r="MKA7" t="s">
        <v>9585</v>
      </c>
      <c r="MKB7" t="s">
        <v>9586</v>
      </c>
      <c r="MKC7" t="s">
        <v>9587</v>
      </c>
      <c r="MKD7" t="s">
        <v>9588</v>
      </c>
      <c r="MKE7" t="s">
        <v>9589</v>
      </c>
      <c r="MKF7" t="s">
        <v>9590</v>
      </c>
      <c r="MKG7" t="s">
        <v>9591</v>
      </c>
      <c r="MKH7" t="s">
        <v>9592</v>
      </c>
      <c r="MKI7" t="s">
        <v>9593</v>
      </c>
      <c r="MKJ7" t="s">
        <v>9594</v>
      </c>
      <c r="MKK7" t="s">
        <v>9595</v>
      </c>
      <c r="MKL7" t="s">
        <v>9596</v>
      </c>
      <c r="MKM7" t="s">
        <v>9597</v>
      </c>
      <c r="MKN7" t="s">
        <v>9598</v>
      </c>
      <c r="MKO7" t="s">
        <v>9599</v>
      </c>
      <c r="MKP7" t="s">
        <v>9600</v>
      </c>
      <c r="MKQ7" t="s">
        <v>9601</v>
      </c>
      <c r="MKR7" t="s">
        <v>9602</v>
      </c>
      <c r="MKS7" t="s">
        <v>9603</v>
      </c>
      <c r="MKT7" t="s">
        <v>9604</v>
      </c>
      <c r="MKU7" t="s">
        <v>9605</v>
      </c>
      <c r="MKV7" t="s">
        <v>9606</v>
      </c>
      <c r="MKW7" t="s">
        <v>9607</v>
      </c>
      <c r="MKX7" t="s">
        <v>9608</v>
      </c>
      <c r="MKY7" t="s">
        <v>9609</v>
      </c>
      <c r="MKZ7" t="s">
        <v>9610</v>
      </c>
      <c r="MLA7" t="s">
        <v>9611</v>
      </c>
      <c r="MLB7" t="s">
        <v>9612</v>
      </c>
      <c r="MLC7" t="s">
        <v>9613</v>
      </c>
      <c r="MLD7" t="s">
        <v>9614</v>
      </c>
      <c r="MLE7" t="s">
        <v>9615</v>
      </c>
      <c r="MLF7" t="s">
        <v>9616</v>
      </c>
      <c r="MLG7" t="s">
        <v>9617</v>
      </c>
      <c r="MLH7" t="s">
        <v>9618</v>
      </c>
      <c r="MLI7" t="s">
        <v>9619</v>
      </c>
      <c r="MLJ7" t="s">
        <v>9620</v>
      </c>
      <c r="MLK7" t="s">
        <v>9621</v>
      </c>
      <c r="MLL7" t="s">
        <v>9622</v>
      </c>
      <c r="MLM7" t="s">
        <v>9623</v>
      </c>
      <c r="MLN7" t="s">
        <v>9624</v>
      </c>
      <c r="MLO7" t="s">
        <v>9625</v>
      </c>
      <c r="MLP7" t="s">
        <v>9626</v>
      </c>
      <c r="MLQ7" t="s">
        <v>9627</v>
      </c>
      <c r="MLR7" t="s">
        <v>9628</v>
      </c>
      <c r="MLS7" t="s">
        <v>9629</v>
      </c>
      <c r="MLT7" t="s">
        <v>9630</v>
      </c>
      <c r="MLU7" t="s">
        <v>9631</v>
      </c>
      <c r="MLV7" t="s">
        <v>9632</v>
      </c>
      <c r="MLW7" t="s">
        <v>9633</v>
      </c>
      <c r="MLX7" t="s">
        <v>9634</v>
      </c>
      <c r="MLY7" t="s">
        <v>9635</v>
      </c>
      <c r="MLZ7" t="s">
        <v>9636</v>
      </c>
      <c r="MMA7" t="s">
        <v>9637</v>
      </c>
      <c r="MMB7" t="s">
        <v>9638</v>
      </c>
      <c r="MMC7" t="s">
        <v>9639</v>
      </c>
      <c r="MMD7" t="s">
        <v>9640</v>
      </c>
      <c r="MME7" t="s">
        <v>9641</v>
      </c>
      <c r="MMF7" t="s">
        <v>9642</v>
      </c>
      <c r="MMG7" t="s">
        <v>9643</v>
      </c>
      <c r="MMH7" t="s">
        <v>9644</v>
      </c>
      <c r="MMI7" t="s">
        <v>9645</v>
      </c>
      <c r="MMJ7" t="s">
        <v>9646</v>
      </c>
      <c r="MMK7" t="s">
        <v>9647</v>
      </c>
      <c r="MML7" t="s">
        <v>9648</v>
      </c>
      <c r="MMM7" t="s">
        <v>9649</v>
      </c>
      <c r="MMN7" t="s">
        <v>9650</v>
      </c>
      <c r="MMO7" t="s">
        <v>9651</v>
      </c>
      <c r="MMP7" t="s">
        <v>9652</v>
      </c>
      <c r="MMQ7" t="s">
        <v>9653</v>
      </c>
      <c r="MMR7" t="s">
        <v>9654</v>
      </c>
      <c r="MMS7" t="s">
        <v>9655</v>
      </c>
      <c r="MMT7" t="s">
        <v>9656</v>
      </c>
      <c r="MMU7" t="s">
        <v>9657</v>
      </c>
      <c r="MMV7" t="s">
        <v>9658</v>
      </c>
      <c r="MMW7" t="s">
        <v>9659</v>
      </c>
      <c r="MMX7" t="s">
        <v>9660</v>
      </c>
      <c r="MMY7" t="s">
        <v>9661</v>
      </c>
      <c r="MMZ7" t="s">
        <v>9662</v>
      </c>
      <c r="MNA7" t="s">
        <v>9663</v>
      </c>
      <c r="MNB7" t="s">
        <v>9664</v>
      </c>
      <c r="MNC7" t="s">
        <v>9665</v>
      </c>
      <c r="MND7" t="s">
        <v>9666</v>
      </c>
      <c r="MNE7" t="s">
        <v>9667</v>
      </c>
      <c r="MNF7" t="s">
        <v>9668</v>
      </c>
      <c r="MNG7" t="s">
        <v>9669</v>
      </c>
      <c r="MNH7" t="s">
        <v>9670</v>
      </c>
      <c r="MNI7" t="s">
        <v>9671</v>
      </c>
      <c r="MNJ7" t="s">
        <v>9672</v>
      </c>
      <c r="MNK7" t="s">
        <v>9673</v>
      </c>
      <c r="MNL7" t="s">
        <v>9674</v>
      </c>
      <c r="MNM7" t="s">
        <v>9675</v>
      </c>
      <c r="MNN7" t="s">
        <v>9676</v>
      </c>
      <c r="MNO7" t="s">
        <v>9677</v>
      </c>
      <c r="MNP7" t="s">
        <v>9678</v>
      </c>
      <c r="MNQ7" t="s">
        <v>9679</v>
      </c>
      <c r="MNR7" t="s">
        <v>9680</v>
      </c>
      <c r="MNS7" t="s">
        <v>9681</v>
      </c>
      <c r="MNT7" t="s">
        <v>9682</v>
      </c>
      <c r="MNU7" t="s">
        <v>9683</v>
      </c>
      <c r="MNV7" t="s">
        <v>9684</v>
      </c>
      <c r="MNW7" t="s">
        <v>9685</v>
      </c>
      <c r="MNX7" t="s">
        <v>9686</v>
      </c>
      <c r="MNY7" t="s">
        <v>9687</v>
      </c>
      <c r="MNZ7" t="s">
        <v>9688</v>
      </c>
      <c r="MOA7" t="s">
        <v>9689</v>
      </c>
      <c r="MOB7" t="s">
        <v>9690</v>
      </c>
      <c r="MOC7" t="s">
        <v>9691</v>
      </c>
      <c r="MOD7" t="s">
        <v>9692</v>
      </c>
      <c r="MOE7" t="s">
        <v>9693</v>
      </c>
      <c r="MOF7" t="s">
        <v>9694</v>
      </c>
      <c r="MOG7" t="s">
        <v>9695</v>
      </c>
      <c r="MOH7" t="s">
        <v>9696</v>
      </c>
      <c r="MOI7" t="s">
        <v>9697</v>
      </c>
      <c r="MOJ7" t="s">
        <v>9698</v>
      </c>
      <c r="MOK7" t="s">
        <v>9699</v>
      </c>
      <c r="MOL7" t="s">
        <v>9700</v>
      </c>
      <c r="MOM7" t="s">
        <v>9701</v>
      </c>
      <c r="MON7" t="s">
        <v>9702</v>
      </c>
      <c r="MOO7" t="s">
        <v>9703</v>
      </c>
      <c r="MOP7" t="s">
        <v>9704</v>
      </c>
      <c r="MOQ7" t="s">
        <v>9705</v>
      </c>
      <c r="MOR7" t="s">
        <v>9706</v>
      </c>
      <c r="MOS7" t="s">
        <v>9707</v>
      </c>
      <c r="MOT7" t="s">
        <v>9708</v>
      </c>
      <c r="MOU7" t="s">
        <v>9709</v>
      </c>
      <c r="MOV7" t="s">
        <v>9710</v>
      </c>
      <c r="MOW7" t="s">
        <v>9711</v>
      </c>
      <c r="MOX7" t="s">
        <v>9712</v>
      </c>
      <c r="MOY7" t="s">
        <v>9713</v>
      </c>
      <c r="MOZ7" t="s">
        <v>9714</v>
      </c>
      <c r="MPA7" t="s">
        <v>9715</v>
      </c>
      <c r="MPB7" t="s">
        <v>9716</v>
      </c>
      <c r="MPC7" t="s">
        <v>9717</v>
      </c>
      <c r="MPD7" t="s">
        <v>9718</v>
      </c>
      <c r="MPE7" t="s">
        <v>9719</v>
      </c>
      <c r="MPF7" t="s">
        <v>9720</v>
      </c>
      <c r="MPG7" t="s">
        <v>9721</v>
      </c>
      <c r="MPH7" t="s">
        <v>9722</v>
      </c>
      <c r="MPI7" t="s">
        <v>9723</v>
      </c>
      <c r="MPJ7" t="s">
        <v>9724</v>
      </c>
      <c r="MPK7" t="s">
        <v>9725</v>
      </c>
      <c r="MPL7" t="s">
        <v>9726</v>
      </c>
      <c r="MPM7" t="s">
        <v>9727</v>
      </c>
      <c r="MPN7" t="s">
        <v>9728</v>
      </c>
      <c r="MPO7" t="s">
        <v>9729</v>
      </c>
      <c r="MPP7" t="s">
        <v>9730</v>
      </c>
      <c r="MPQ7" t="s">
        <v>9731</v>
      </c>
      <c r="MPR7" t="s">
        <v>9732</v>
      </c>
      <c r="MPS7" t="s">
        <v>9733</v>
      </c>
      <c r="MPT7" t="s">
        <v>9734</v>
      </c>
      <c r="MPU7" t="s">
        <v>9735</v>
      </c>
      <c r="MPV7" t="s">
        <v>9736</v>
      </c>
      <c r="MPW7" t="s">
        <v>9737</v>
      </c>
      <c r="MPX7" t="s">
        <v>9738</v>
      </c>
      <c r="MPY7" t="s">
        <v>9739</v>
      </c>
      <c r="MPZ7" t="s">
        <v>9740</v>
      </c>
      <c r="MQA7" t="s">
        <v>9741</v>
      </c>
      <c r="MQB7" t="s">
        <v>9742</v>
      </c>
      <c r="MQC7" t="s">
        <v>9743</v>
      </c>
      <c r="MQD7" t="s">
        <v>9744</v>
      </c>
      <c r="MQE7" t="s">
        <v>9745</v>
      </c>
      <c r="MQF7" t="s">
        <v>9746</v>
      </c>
      <c r="MQG7" t="s">
        <v>9747</v>
      </c>
      <c r="MQH7" t="s">
        <v>9748</v>
      </c>
      <c r="MQI7" t="s">
        <v>9749</v>
      </c>
      <c r="MQJ7" t="s">
        <v>9750</v>
      </c>
      <c r="MQK7" t="s">
        <v>9751</v>
      </c>
      <c r="MQL7" t="s">
        <v>9752</v>
      </c>
      <c r="MQM7" t="s">
        <v>9753</v>
      </c>
      <c r="MQN7" t="s">
        <v>9754</v>
      </c>
      <c r="MQO7" t="s">
        <v>9755</v>
      </c>
      <c r="MQP7" t="s">
        <v>9756</v>
      </c>
      <c r="MQQ7" t="s">
        <v>9757</v>
      </c>
      <c r="MQR7" t="s">
        <v>9758</v>
      </c>
      <c r="MQS7" t="s">
        <v>9759</v>
      </c>
      <c r="MQT7" t="s">
        <v>9760</v>
      </c>
      <c r="MQU7" t="s">
        <v>9761</v>
      </c>
      <c r="MQV7" t="s">
        <v>9762</v>
      </c>
      <c r="MQW7" t="s">
        <v>9763</v>
      </c>
      <c r="MQX7" t="s">
        <v>9764</v>
      </c>
      <c r="MQY7" t="s">
        <v>9765</v>
      </c>
      <c r="MQZ7" t="s">
        <v>9766</v>
      </c>
      <c r="MRA7" t="s">
        <v>9767</v>
      </c>
      <c r="MRB7" t="s">
        <v>9768</v>
      </c>
      <c r="MRC7" t="s">
        <v>9769</v>
      </c>
      <c r="MRD7" t="s">
        <v>9770</v>
      </c>
      <c r="MRE7" t="s">
        <v>9771</v>
      </c>
      <c r="MRF7" t="s">
        <v>9772</v>
      </c>
      <c r="MRG7" t="s">
        <v>9773</v>
      </c>
      <c r="MRH7" t="s">
        <v>9774</v>
      </c>
      <c r="MRI7" t="s">
        <v>9775</v>
      </c>
      <c r="MRJ7" t="s">
        <v>9776</v>
      </c>
      <c r="MRK7" t="s">
        <v>9777</v>
      </c>
      <c r="MRL7" t="s">
        <v>9778</v>
      </c>
      <c r="MRM7" t="s">
        <v>9779</v>
      </c>
      <c r="MRN7" t="s">
        <v>9780</v>
      </c>
      <c r="MRO7" t="s">
        <v>9781</v>
      </c>
      <c r="MRP7" t="s">
        <v>9782</v>
      </c>
      <c r="MRQ7" t="s">
        <v>9783</v>
      </c>
      <c r="MRR7" t="s">
        <v>9784</v>
      </c>
      <c r="MRS7" t="s">
        <v>9785</v>
      </c>
      <c r="MRT7" t="s">
        <v>9786</v>
      </c>
      <c r="MRU7" t="s">
        <v>9787</v>
      </c>
      <c r="MRV7" t="s">
        <v>9788</v>
      </c>
      <c r="MRW7" t="s">
        <v>9789</v>
      </c>
      <c r="MRX7" t="s">
        <v>9790</v>
      </c>
      <c r="MRY7" t="s">
        <v>9791</v>
      </c>
      <c r="MRZ7" t="s">
        <v>9792</v>
      </c>
      <c r="MSA7" t="s">
        <v>9793</v>
      </c>
      <c r="MSB7" t="s">
        <v>9794</v>
      </c>
      <c r="MSC7" t="s">
        <v>9795</v>
      </c>
      <c r="MSD7" t="s">
        <v>9796</v>
      </c>
      <c r="MSE7" t="s">
        <v>9797</v>
      </c>
      <c r="MSF7" t="s">
        <v>9798</v>
      </c>
      <c r="MSG7" t="s">
        <v>9799</v>
      </c>
      <c r="MSH7" t="s">
        <v>9800</v>
      </c>
      <c r="MSI7" t="s">
        <v>9801</v>
      </c>
      <c r="MSJ7" t="s">
        <v>9802</v>
      </c>
      <c r="MSK7" t="s">
        <v>9803</v>
      </c>
      <c r="MSL7" t="s">
        <v>9804</v>
      </c>
      <c r="MSM7" t="s">
        <v>9805</v>
      </c>
      <c r="MSN7" t="s">
        <v>9806</v>
      </c>
      <c r="MSO7" t="s">
        <v>9807</v>
      </c>
      <c r="MSP7" t="s">
        <v>9808</v>
      </c>
      <c r="MSQ7" t="s">
        <v>9809</v>
      </c>
      <c r="MSR7" t="s">
        <v>9810</v>
      </c>
      <c r="MSS7" t="s">
        <v>9811</v>
      </c>
      <c r="MST7" t="s">
        <v>9812</v>
      </c>
      <c r="MSU7" t="s">
        <v>9813</v>
      </c>
      <c r="MSV7" t="s">
        <v>9814</v>
      </c>
      <c r="MSW7" t="s">
        <v>9815</v>
      </c>
      <c r="MSX7" t="s">
        <v>9816</v>
      </c>
      <c r="MSY7" t="s">
        <v>9817</v>
      </c>
      <c r="MSZ7" t="s">
        <v>9818</v>
      </c>
      <c r="MTA7" t="s">
        <v>9819</v>
      </c>
      <c r="MTB7" t="s">
        <v>9820</v>
      </c>
      <c r="MTC7" t="s">
        <v>9821</v>
      </c>
      <c r="MTD7" t="s">
        <v>9822</v>
      </c>
      <c r="MTE7" t="s">
        <v>9823</v>
      </c>
      <c r="MTF7" t="s">
        <v>9824</v>
      </c>
      <c r="MTG7" t="s">
        <v>9825</v>
      </c>
      <c r="MTH7" t="s">
        <v>9826</v>
      </c>
      <c r="MTI7" t="s">
        <v>9827</v>
      </c>
      <c r="MTJ7" t="s">
        <v>9828</v>
      </c>
      <c r="MTK7" t="s">
        <v>9829</v>
      </c>
      <c r="MTL7" t="s">
        <v>9830</v>
      </c>
      <c r="MTM7" t="s">
        <v>9831</v>
      </c>
      <c r="MTN7" t="s">
        <v>9832</v>
      </c>
      <c r="MTO7" t="s">
        <v>9833</v>
      </c>
      <c r="MTP7" t="s">
        <v>9834</v>
      </c>
      <c r="MTQ7" t="s">
        <v>9835</v>
      </c>
      <c r="MTR7" t="s">
        <v>9836</v>
      </c>
      <c r="MTS7" t="s">
        <v>9837</v>
      </c>
      <c r="MTT7" t="s">
        <v>9838</v>
      </c>
      <c r="MTU7" t="s">
        <v>9839</v>
      </c>
      <c r="MTV7" t="s">
        <v>9840</v>
      </c>
      <c r="MTW7" t="s">
        <v>9841</v>
      </c>
      <c r="MTX7" t="s">
        <v>9842</v>
      </c>
      <c r="MTY7" t="s">
        <v>9843</v>
      </c>
      <c r="MTZ7" t="s">
        <v>9844</v>
      </c>
      <c r="MUA7" t="s">
        <v>9845</v>
      </c>
      <c r="MUB7" t="s">
        <v>9846</v>
      </c>
      <c r="MUC7" t="s">
        <v>9847</v>
      </c>
      <c r="MUD7" t="s">
        <v>9848</v>
      </c>
      <c r="MUE7" t="s">
        <v>9849</v>
      </c>
      <c r="MUF7" t="s">
        <v>9850</v>
      </c>
      <c r="MUG7" t="s">
        <v>9851</v>
      </c>
      <c r="MUH7" t="s">
        <v>9852</v>
      </c>
      <c r="MUI7" t="s">
        <v>9853</v>
      </c>
      <c r="MUJ7" t="s">
        <v>9854</v>
      </c>
      <c r="MUK7" t="s">
        <v>9855</v>
      </c>
      <c r="MUL7" t="s">
        <v>9856</v>
      </c>
      <c r="MUM7" t="s">
        <v>9857</v>
      </c>
      <c r="MUN7" t="s">
        <v>9858</v>
      </c>
      <c r="MUO7" t="s">
        <v>9859</v>
      </c>
      <c r="MUP7" t="s">
        <v>9860</v>
      </c>
      <c r="MUQ7" t="s">
        <v>9861</v>
      </c>
      <c r="MUR7" t="s">
        <v>9862</v>
      </c>
      <c r="MUS7" t="s">
        <v>9863</v>
      </c>
      <c r="MUT7" t="s">
        <v>9864</v>
      </c>
      <c r="MUU7" t="s">
        <v>9865</v>
      </c>
      <c r="MUV7" t="s">
        <v>9866</v>
      </c>
      <c r="MUW7" t="s">
        <v>9867</v>
      </c>
      <c r="MUX7" t="s">
        <v>9868</v>
      </c>
      <c r="MUY7" t="s">
        <v>9869</v>
      </c>
      <c r="MUZ7" t="s">
        <v>9870</v>
      </c>
      <c r="MVA7" t="s">
        <v>9871</v>
      </c>
      <c r="MVB7" t="s">
        <v>9872</v>
      </c>
      <c r="MVC7" t="s">
        <v>9873</v>
      </c>
      <c r="MVD7" t="s">
        <v>9874</v>
      </c>
      <c r="MVE7" t="s">
        <v>9875</v>
      </c>
      <c r="MVF7" t="s">
        <v>9876</v>
      </c>
      <c r="MVG7" t="s">
        <v>9877</v>
      </c>
      <c r="MVH7" t="s">
        <v>9878</v>
      </c>
      <c r="MVI7" t="s">
        <v>9879</v>
      </c>
      <c r="MVJ7" t="s">
        <v>9880</v>
      </c>
      <c r="MVK7" t="s">
        <v>9881</v>
      </c>
      <c r="MVL7" t="s">
        <v>9882</v>
      </c>
      <c r="MVM7" t="s">
        <v>9883</v>
      </c>
      <c r="MVN7" t="s">
        <v>9884</v>
      </c>
      <c r="MVO7" t="s">
        <v>9885</v>
      </c>
      <c r="MVP7" t="s">
        <v>9886</v>
      </c>
      <c r="MVQ7" t="s">
        <v>9887</v>
      </c>
      <c r="MVR7" t="s">
        <v>9888</v>
      </c>
      <c r="MVS7" t="s">
        <v>9889</v>
      </c>
      <c r="MVT7" t="s">
        <v>9890</v>
      </c>
      <c r="MVU7" t="s">
        <v>9891</v>
      </c>
      <c r="MVV7" t="s">
        <v>9892</v>
      </c>
      <c r="MVW7" t="s">
        <v>9893</v>
      </c>
      <c r="MVX7" t="s">
        <v>9894</v>
      </c>
      <c r="MVY7" t="s">
        <v>9895</v>
      </c>
      <c r="MVZ7" t="s">
        <v>9896</v>
      </c>
      <c r="MWA7" t="s">
        <v>9897</v>
      </c>
      <c r="MWB7" t="s">
        <v>9898</v>
      </c>
      <c r="MWC7" t="s">
        <v>9899</v>
      </c>
      <c r="MWD7" t="s">
        <v>9900</v>
      </c>
      <c r="MWE7" t="s">
        <v>9901</v>
      </c>
      <c r="MWF7" t="s">
        <v>9902</v>
      </c>
      <c r="MWG7" t="s">
        <v>9903</v>
      </c>
      <c r="MWH7" t="s">
        <v>9904</v>
      </c>
      <c r="MWI7" t="s">
        <v>9905</v>
      </c>
      <c r="MWJ7" t="s">
        <v>9906</v>
      </c>
      <c r="MWK7" t="s">
        <v>9907</v>
      </c>
      <c r="MWL7" t="s">
        <v>9908</v>
      </c>
      <c r="MWM7" t="s">
        <v>9909</v>
      </c>
      <c r="MWN7" t="s">
        <v>9910</v>
      </c>
      <c r="MWO7" t="s">
        <v>9911</v>
      </c>
      <c r="MWP7" t="s">
        <v>9912</v>
      </c>
      <c r="MWQ7" t="s">
        <v>9913</v>
      </c>
      <c r="MWR7" t="s">
        <v>9914</v>
      </c>
      <c r="MWS7" t="s">
        <v>9915</v>
      </c>
      <c r="MWT7" t="s">
        <v>9916</v>
      </c>
      <c r="MWU7" t="s">
        <v>9917</v>
      </c>
      <c r="MWV7" t="s">
        <v>9918</v>
      </c>
      <c r="MWW7" t="s">
        <v>9919</v>
      </c>
      <c r="MWX7" t="s">
        <v>9920</v>
      </c>
      <c r="MWY7" t="s">
        <v>9921</v>
      </c>
      <c r="MWZ7" t="s">
        <v>9922</v>
      </c>
      <c r="MXA7" t="s">
        <v>9923</v>
      </c>
      <c r="MXB7" t="s">
        <v>9924</v>
      </c>
      <c r="MXC7" t="s">
        <v>9925</v>
      </c>
      <c r="MXD7" t="s">
        <v>9926</v>
      </c>
      <c r="MXE7" t="s">
        <v>9927</v>
      </c>
      <c r="MXF7" t="s">
        <v>9928</v>
      </c>
      <c r="MXG7" t="s">
        <v>9929</v>
      </c>
      <c r="MXH7" t="s">
        <v>9930</v>
      </c>
      <c r="MXI7" t="s">
        <v>9931</v>
      </c>
      <c r="MXJ7" t="s">
        <v>9932</v>
      </c>
      <c r="MXK7" t="s">
        <v>9933</v>
      </c>
      <c r="MXL7" t="s">
        <v>9934</v>
      </c>
      <c r="MXM7" t="s">
        <v>9935</v>
      </c>
      <c r="MXN7" t="s">
        <v>9936</v>
      </c>
      <c r="MXO7" t="s">
        <v>9937</v>
      </c>
      <c r="MXP7" t="s">
        <v>9938</v>
      </c>
      <c r="MXQ7" t="s">
        <v>9939</v>
      </c>
      <c r="MXR7" t="s">
        <v>9940</v>
      </c>
      <c r="MXS7" t="s">
        <v>9941</v>
      </c>
      <c r="MXT7" t="s">
        <v>9942</v>
      </c>
      <c r="MXU7" t="s">
        <v>9943</v>
      </c>
      <c r="MXV7" t="s">
        <v>9944</v>
      </c>
      <c r="MXW7" t="s">
        <v>9945</v>
      </c>
      <c r="MXX7" t="s">
        <v>9946</v>
      </c>
      <c r="MXY7" t="s">
        <v>9947</v>
      </c>
      <c r="MXZ7" t="s">
        <v>9948</v>
      </c>
      <c r="MYA7" t="s">
        <v>9949</v>
      </c>
      <c r="MYB7" t="s">
        <v>9950</v>
      </c>
      <c r="MYC7" t="s">
        <v>9951</v>
      </c>
      <c r="MYD7" t="s">
        <v>9952</v>
      </c>
      <c r="MYE7" t="s">
        <v>9953</v>
      </c>
      <c r="MYF7" t="s">
        <v>9954</v>
      </c>
      <c r="MYG7" t="s">
        <v>9955</v>
      </c>
      <c r="MYH7" t="s">
        <v>9956</v>
      </c>
      <c r="MYI7" t="s">
        <v>9957</v>
      </c>
      <c r="MYJ7" t="s">
        <v>9958</v>
      </c>
      <c r="MYK7" t="s">
        <v>9959</v>
      </c>
      <c r="MYL7" t="s">
        <v>9960</v>
      </c>
      <c r="MYM7" t="s">
        <v>9961</v>
      </c>
      <c r="MYN7" t="s">
        <v>9962</v>
      </c>
      <c r="MYO7" t="s">
        <v>9963</v>
      </c>
      <c r="MYP7" t="s">
        <v>9964</v>
      </c>
      <c r="MYQ7" t="s">
        <v>9965</v>
      </c>
      <c r="MYR7" t="s">
        <v>9966</v>
      </c>
      <c r="MYS7" t="s">
        <v>9967</v>
      </c>
      <c r="MYT7" t="s">
        <v>9968</v>
      </c>
      <c r="MYU7" t="s">
        <v>9969</v>
      </c>
      <c r="MYV7" t="s">
        <v>9970</v>
      </c>
      <c r="MYW7" t="s">
        <v>9971</v>
      </c>
      <c r="MYX7" t="s">
        <v>9972</v>
      </c>
      <c r="MYY7" t="s">
        <v>9973</v>
      </c>
      <c r="MYZ7" t="s">
        <v>9974</v>
      </c>
      <c r="MZA7" t="s">
        <v>9975</v>
      </c>
      <c r="MZB7" t="s">
        <v>9976</v>
      </c>
      <c r="MZC7" t="s">
        <v>9977</v>
      </c>
      <c r="MZD7" t="s">
        <v>9978</v>
      </c>
      <c r="MZE7" t="s">
        <v>9979</v>
      </c>
      <c r="MZF7" t="s">
        <v>9980</v>
      </c>
      <c r="MZG7" t="s">
        <v>9981</v>
      </c>
      <c r="MZH7" t="s">
        <v>9982</v>
      </c>
      <c r="MZI7" t="s">
        <v>9983</v>
      </c>
      <c r="MZJ7" t="s">
        <v>9984</v>
      </c>
      <c r="MZK7" t="s">
        <v>9985</v>
      </c>
      <c r="MZL7" t="s">
        <v>9986</v>
      </c>
      <c r="MZM7" t="s">
        <v>9987</v>
      </c>
      <c r="MZN7" t="s">
        <v>9988</v>
      </c>
      <c r="MZO7" t="s">
        <v>9989</v>
      </c>
      <c r="MZP7" t="s">
        <v>9990</v>
      </c>
      <c r="MZQ7" t="s">
        <v>9991</v>
      </c>
      <c r="MZR7" t="s">
        <v>9992</v>
      </c>
      <c r="MZS7" t="s">
        <v>9993</v>
      </c>
      <c r="MZT7" t="s">
        <v>9994</v>
      </c>
      <c r="MZU7" t="s">
        <v>9995</v>
      </c>
      <c r="MZV7" t="s">
        <v>9996</v>
      </c>
      <c r="MZW7" t="s">
        <v>9997</v>
      </c>
      <c r="MZX7" t="s">
        <v>9998</v>
      </c>
      <c r="MZY7" t="s">
        <v>9999</v>
      </c>
      <c r="MZZ7" t="s">
        <v>10000</v>
      </c>
      <c r="NAA7" t="s">
        <v>10001</v>
      </c>
      <c r="NAB7" t="s">
        <v>10002</v>
      </c>
      <c r="NAC7" t="s">
        <v>10003</v>
      </c>
      <c r="NAD7" t="s">
        <v>10004</v>
      </c>
      <c r="NAE7" t="s">
        <v>10005</v>
      </c>
      <c r="NAF7" t="s">
        <v>10006</v>
      </c>
      <c r="NAG7" t="s">
        <v>10007</v>
      </c>
      <c r="NAH7" t="s">
        <v>10008</v>
      </c>
      <c r="NAI7" t="s">
        <v>10009</v>
      </c>
      <c r="NAJ7" t="s">
        <v>10010</v>
      </c>
      <c r="NAK7" t="s">
        <v>10011</v>
      </c>
      <c r="NAL7" t="s">
        <v>10012</v>
      </c>
      <c r="NAM7" t="s">
        <v>10013</v>
      </c>
      <c r="NAN7" t="s">
        <v>10014</v>
      </c>
      <c r="NAO7" t="s">
        <v>10015</v>
      </c>
      <c r="NAP7" t="s">
        <v>10016</v>
      </c>
      <c r="NAQ7" t="s">
        <v>10017</v>
      </c>
      <c r="NAR7" t="s">
        <v>10018</v>
      </c>
      <c r="NAS7" t="s">
        <v>10019</v>
      </c>
      <c r="NAT7" t="s">
        <v>10020</v>
      </c>
      <c r="NAU7" t="s">
        <v>10021</v>
      </c>
      <c r="NAV7" t="s">
        <v>10022</v>
      </c>
      <c r="NAW7" t="s">
        <v>10023</v>
      </c>
      <c r="NAX7" t="s">
        <v>10024</v>
      </c>
      <c r="NAY7" t="s">
        <v>10025</v>
      </c>
      <c r="NAZ7" t="s">
        <v>10026</v>
      </c>
      <c r="NBA7" t="s">
        <v>10027</v>
      </c>
      <c r="NBB7" t="s">
        <v>10028</v>
      </c>
      <c r="NBC7" t="s">
        <v>10029</v>
      </c>
      <c r="NBD7" t="s">
        <v>10030</v>
      </c>
      <c r="NBE7" t="s">
        <v>10031</v>
      </c>
      <c r="NBF7" t="s">
        <v>10032</v>
      </c>
      <c r="NBG7" t="s">
        <v>10033</v>
      </c>
      <c r="NBH7" t="s">
        <v>10034</v>
      </c>
      <c r="NBI7" t="s">
        <v>10035</v>
      </c>
      <c r="NBJ7" t="s">
        <v>10036</v>
      </c>
      <c r="NBK7" t="s">
        <v>10037</v>
      </c>
      <c r="NBL7" t="s">
        <v>10038</v>
      </c>
      <c r="NBM7" t="s">
        <v>10039</v>
      </c>
      <c r="NBN7" t="s">
        <v>10040</v>
      </c>
      <c r="NBO7" t="s">
        <v>10041</v>
      </c>
      <c r="NBP7" t="s">
        <v>10042</v>
      </c>
      <c r="NBQ7" t="s">
        <v>10043</v>
      </c>
      <c r="NBR7" t="s">
        <v>10044</v>
      </c>
      <c r="NBS7" t="s">
        <v>10045</v>
      </c>
      <c r="NBT7" t="s">
        <v>10046</v>
      </c>
      <c r="NBU7" t="s">
        <v>10047</v>
      </c>
      <c r="NBV7" t="s">
        <v>10048</v>
      </c>
      <c r="NBW7" t="s">
        <v>10049</v>
      </c>
      <c r="NBX7" t="s">
        <v>10050</v>
      </c>
      <c r="NBY7" t="s">
        <v>10051</v>
      </c>
      <c r="NBZ7" t="s">
        <v>10052</v>
      </c>
      <c r="NCA7" t="s">
        <v>10053</v>
      </c>
      <c r="NCB7" t="s">
        <v>10054</v>
      </c>
      <c r="NCC7" t="s">
        <v>10055</v>
      </c>
      <c r="NCD7" t="s">
        <v>10056</v>
      </c>
      <c r="NCE7" t="s">
        <v>10057</v>
      </c>
      <c r="NCF7" t="s">
        <v>10058</v>
      </c>
      <c r="NCG7" t="s">
        <v>10059</v>
      </c>
      <c r="NCH7" t="s">
        <v>10060</v>
      </c>
      <c r="NCI7" t="s">
        <v>10061</v>
      </c>
      <c r="NCJ7" t="s">
        <v>10062</v>
      </c>
      <c r="NCK7" t="s">
        <v>10063</v>
      </c>
      <c r="NCL7" t="s">
        <v>10064</v>
      </c>
      <c r="NCM7" t="s">
        <v>10065</v>
      </c>
      <c r="NCN7" t="s">
        <v>10066</v>
      </c>
      <c r="NCO7" t="s">
        <v>10067</v>
      </c>
      <c r="NCP7" t="s">
        <v>10068</v>
      </c>
      <c r="NCQ7" t="s">
        <v>10069</v>
      </c>
      <c r="NCR7" t="s">
        <v>10070</v>
      </c>
      <c r="NCS7" t="s">
        <v>10071</v>
      </c>
      <c r="NCT7" t="s">
        <v>10072</v>
      </c>
      <c r="NCU7" t="s">
        <v>10073</v>
      </c>
      <c r="NCV7" t="s">
        <v>10074</v>
      </c>
      <c r="NCW7" t="s">
        <v>10075</v>
      </c>
      <c r="NCX7" t="s">
        <v>10076</v>
      </c>
      <c r="NCY7" t="s">
        <v>10077</v>
      </c>
      <c r="NCZ7" t="s">
        <v>10078</v>
      </c>
      <c r="NDA7" t="s">
        <v>10079</v>
      </c>
      <c r="NDB7" t="s">
        <v>10080</v>
      </c>
      <c r="NDC7" t="s">
        <v>10081</v>
      </c>
      <c r="NDD7" t="s">
        <v>10082</v>
      </c>
      <c r="NDE7" t="s">
        <v>10083</v>
      </c>
      <c r="NDF7" t="s">
        <v>10084</v>
      </c>
      <c r="NDG7" t="s">
        <v>10085</v>
      </c>
      <c r="NDH7" t="s">
        <v>10086</v>
      </c>
      <c r="NDI7" t="s">
        <v>10087</v>
      </c>
      <c r="NDJ7" t="s">
        <v>10088</v>
      </c>
      <c r="NDK7" t="s">
        <v>10089</v>
      </c>
      <c r="NDL7" t="s">
        <v>10090</v>
      </c>
      <c r="NDM7" t="s">
        <v>10091</v>
      </c>
      <c r="NDN7" t="s">
        <v>10092</v>
      </c>
      <c r="NDO7" t="s">
        <v>10093</v>
      </c>
      <c r="NDP7" t="s">
        <v>10094</v>
      </c>
      <c r="NDQ7" t="s">
        <v>10095</v>
      </c>
      <c r="NDR7" t="s">
        <v>10096</v>
      </c>
      <c r="NDS7" t="s">
        <v>10097</v>
      </c>
      <c r="NDT7" t="s">
        <v>10098</v>
      </c>
      <c r="NDU7" t="s">
        <v>10099</v>
      </c>
      <c r="NDV7" t="s">
        <v>10100</v>
      </c>
      <c r="NDW7" t="s">
        <v>10101</v>
      </c>
      <c r="NDX7" t="s">
        <v>10102</v>
      </c>
      <c r="NDY7" t="s">
        <v>10103</v>
      </c>
      <c r="NDZ7" t="s">
        <v>10104</v>
      </c>
      <c r="NEA7" t="s">
        <v>10105</v>
      </c>
      <c r="NEB7" t="s">
        <v>10106</v>
      </c>
      <c r="NEC7" t="s">
        <v>10107</v>
      </c>
      <c r="NED7" t="s">
        <v>10108</v>
      </c>
      <c r="NEE7" t="s">
        <v>10109</v>
      </c>
      <c r="NEF7" t="s">
        <v>10110</v>
      </c>
      <c r="NEG7" t="s">
        <v>10111</v>
      </c>
      <c r="NEH7" t="s">
        <v>10112</v>
      </c>
      <c r="NEI7" t="s">
        <v>10113</v>
      </c>
      <c r="NEJ7" t="s">
        <v>10114</v>
      </c>
      <c r="NEK7" t="s">
        <v>10115</v>
      </c>
      <c r="NEL7" t="s">
        <v>10116</v>
      </c>
      <c r="NEM7" t="s">
        <v>10117</v>
      </c>
      <c r="NEN7" t="s">
        <v>10118</v>
      </c>
      <c r="NEO7" t="s">
        <v>10119</v>
      </c>
      <c r="NEP7" t="s">
        <v>10120</v>
      </c>
      <c r="NEQ7" t="s">
        <v>10121</v>
      </c>
      <c r="NER7" t="s">
        <v>10122</v>
      </c>
      <c r="NES7" t="s">
        <v>10123</v>
      </c>
      <c r="NET7" t="s">
        <v>10124</v>
      </c>
      <c r="NEU7" t="s">
        <v>10125</v>
      </c>
      <c r="NEV7" t="s">
        <v>10126</v>
      </c>
      <c r="NEW7" t="s">
        <v>10127</v>
      </c>
      <c r="NEX7" t="s">
        <v>10128</v>
      </c>
      <c r="NEY7" t="s">
        <v>10129</v>
      </c>
      <c r="NEZ7" t="s">
        <v>10130</v>
      </c>
      <c r="NFA7" t="s">
        <v>10131</v>
      </c>
      <c r="NFB7" t="s">
        <v>10132</v>
      </c>
      <c r="NFC7" t="s">
        <v>10133</v>
      </c>
      <c r="NFD7" t="s">
        <v>10134</v>
      </c>
      <c r="NFE7" t="s">
        <v>10135</v>
      </c>
      <c r="NFF7" t="s">
        <v>10136</v>
      </c>
      <c r="NFG7" t="s">
        <v>10137</v>
      </c>
      <c r="NFH7" t="s">
        <v>10138</v>
      </c>
      <c r="NFI7" t="s">
        <v>10139</v>
      </c>
      <c r="NFJ7" t="s">
        <v>10140</v>
      </c>
      <c r="NFK7" t="s">
        <v>10141</v>
      </c>
      <c r="NFL7" t="s">
        <v>10142</v>
      </c>
      <c r="NFM7" t="s">
        <v>10143</v>
      </c>
      <c r="NFN7" t="s">
        <v>10144</v>
      </c>
      <c r="NFO7" t="s">
        <v>10145</v>
      </c>
      <c r="NFP7" t="s">
        <v>10146</v>
      </c>
      <c r="NFQ7" t="s">
        <v>10147</v>
      </c>
      <c r="NFR7" t="s">
        <v>10148</v>
      </c>
      <c r="NFS7" t="s">
        <v>10149</v>
      </c>
      <c r="NFT7" t="s">
        <v>10150</v>
      </c>
      <c r="NFU7" t="s">
        <v>10151</v>
      </c>
      <c r="NFV7" t="s">
        <v>10152</v>
      </c>
      <c r="NFW7" t="s">
        <v>10153</v>
      </c>
      <c r="NFX7" t="s">
        <v>10154</v>
      </c>
      <c r="NFY7" t="s">
        <v>10155</v>
      </c>
      <c r="NFZ7" t="s">
        <v>10156</v>
      </c>
      <c r="NGA7" t="s">
        <v>10157</v>
      </c>
      <c r="NGB7" t="s">
        <v>10158</v>
      </c>
      <c r="NGC7" t="s">
        <v>10159</v>
      </c>
      <c r="NGD7" t="s">
        <v>10160</v>
      </c>
      <c r="NGE7" t="s">
        <v>10161</v>
      </c>
      <c r="NGF7" t="s">
        <v>10162</v>
      </c>
      <c r="NGG7" t="s">
        <v>10163</v>
      </c>
      <c r="NGH7" t="s">
        <v>10164</v>
      </c>
      <c r="NGI7" t="s">
        <v>10165</v>
      </c>
      <c r="NGJ7" t="s">
        <v>10166</v>
      </c>
      <c r="NGK7" t="s">
        <v>10167</v>
      </c>
      <c r="NGL7" t="s">
        <v>10168</v>
      </c>
      <c r="NGM7" t="s">
        <v>10169</v>
      </c>
      <c r="NGN7" t="s">
        <v>10170</v>
      </c>
      <c r="NGO7" t="s">
        <v>10171</v>
      </c>
      <c r="NGP7" t="s">
        <v>10172</v>
      </c>
      <c r="NGQ7" t="s">
        <v>10173</v>
      </c>
      <c r="NGR7" t="s">
        <v>10174</v>
      </c>
      <c r="NGS7" t="s">
        <v>10175</v>
      </c>
      <c r="NGT7" t="s">
        <v>10176</v>
      </c>
      <c r="NGU7" t="s">
        <v>10177</v>
      </c>
      <c r="NGV7" t="s">
        <v>10178</v>
      </c>
      <c r="NGW7" t="s">
        <v>10179</v>
      </c>
      <c r="NGX7" t="s">
        <v>10180</v>
      </c>
      <c r="NGY7" t="s">
        <v>10181</v>
      </c>
      <c r="NGZ7" t="s">
        <v>10182</v>
      </c>
      <c r="NHA7" t="s">
        <v>10183</v>
      </c>
      <c r="NHB7" t="s">
        <v>10184</v>
      </c>
      <c r="NHC7" t="s">
        <v>10185</v>
      </c>
      <c r="NHD7" t="s">
        <v>10186</v>
      </c>
      <c r="NHE7" t="s">
        <v>10187</v>
      </c>
      <c r="NHF7" t="s">
        <v>10188</v>
      </c>
      <c r="NHG7" t="s">
        <v>10189</v>
      </c>
      <c r="NHH7" t="s">
        <v>10190</v>
      </c>
      <c r="NHI7" t="s">
        <v>10191</v>
      </c>
      <c r="NHJ7" t="s">
        <v>10192</v>
      </c>
      <c r="NHK7" t="s">
        <v>10193</v>
      </c>
      <c r="NHL7" t="s">
        <v>10194</v>
      </c>
      <c r="NHM7" t="s">
        <v>10195</v>
      </c>
      <c r="NHN7" t="s">
        <v>10196</v>
      </c>
      <c r="NHO7" t="s">
        <v>10197</v>
      </c>
      <c r="NHP7" t="s">
        <v>10198</v>
      </c>
      <c r="NHQ7" t="s">
        <v>10199</v>
      </c>
      <c r="NHR7" t="s">
        <v>10200</v>
      </c>
      <c r="NHS7" t="s">
        <v>10201</v>
      </c>
      <c r="NHT7" t="s">
        <v>10202</v>
      </c>
      <c r="NHU7" t="s">
        <v>10203</v>
      </c>
      <c r="NHV7" t="s">
        <v>10204</v>
      </c>
      <c r="NHW7" t="s">
        <v>10205</v>
      </c>
      <c r="NHX7" t="s">
        <v>10206</v>
      </c>
      <c r="NHY7" t="s">
        <v>10207</v>
      </c>
      <c r="NHZ7" t="s">
        <v>10208</v>
      </c>
      <c r="NIA7" t="s">
        <v>10209</v>
      </c>
      <c r="NIB7" t="s">
        <v>10210</v>
      </c>
      <c r="NIC7" t="s">
        <v>10211</v>
      </c>
      <c r="NID7" t="s">
        <v>10212</v>
      </c>
      <c r="NIE7" t="s">
        <v>10213</v>
      </c>
      <c r="NIF7" t="s">
        <v>10214</v>
      </c>
      <c r="NIG7" t="s">
        <v>10215</v>
      </c>
      <c r="NIH7" t="s">
        <v>10216</v>
      </c>
      <c r="NII7" t="s">
        <v>10217</v>
      </c>
      <c r="NIJ7" t="s">
        <v>10218</v>
      </c>
      <c r="NIK7" t="s">
        <v>10219</v>
      </c>
      <c r="NIL7" t="s">
        <v>10220</v>
      </c>
      <c r="NIM7" t="s">
        <v>10221</v>
      </c>
      <c r="NIN7" t="s">
        <v>10222</v>
      </c>
      <c r="NIO7" t="s">
        <v>10223</v>
      </c>
      <c r="NIP7" t="s">
        <v>10224</v>
      </c>
      <c r="NIQ7" t="s">
        <v>10225</v>
      </c>
      <c r="NIR7" t="s">
        <v>10226</v>
      </c>
      <c r="NIS7" t="s">
        <v>10227</v>
      </c>
      <c r="NIT7" t="s">
        <v>10228</v>
      </c>
      <c r="NIU7" t="s">
        <v>10229</v>
      </c>
      <c r="NIV7" t="s">
        <v>10230</v>
      </c>
      <c r="NIW7" t="s">
        <v>10231</v>
      </c>
      <c r="NIX7" t="s">
        <v>10232</v>
      </c>
      <c r="NIY7" t="s">
        <v>10233</v>
      </c>
      <c r="NIZ7" t="s">
        <v>10234</v>
      </c>
      <c r="NJA7" t="s">
        <v>10235</v>
      </c>
      <c r="NJB7" t="s">
        <v>10236</v>
      </c>
      <c r="NJC7" t="s">
        <v>10237</v>
      </c>
      <c r="NJD7" t="s">
        <v>10238</v>
      </c>
      <c r="NJE7" t="s">
        <v>10239</v>
      </c>
      <c r="NJF7" t="s">
        <v>10240</v>
      </c>
      <c r="NJG7" t="s">
        <v>10241</v>
      </c>
      <c r="NJH7" t="s">
        <v>10242</v>
      </c>
      <c r="NJI7" t="s">
        <v>10243</v>
      </c>
      <c r="NJJ7" t="s">
        <v>10244</v>
      </c>
      <c r="NJK7" t="s">
        <v>10245</v>
      </c>
      <c r="NJL7" t="s">
        <v>10246</v>
      </c>
      <c r="NJM7" t="s">
        <v>10247</v>
      </c>
      <c r="NJN7" t="s">
        <v>10248</v>
      </c>
      <c r="NJO7" t="s">
        <v>10249</v>
      </c>
      <c r="NJP7" t="s">
        <v>10250</v>
      </c>
      <c r="NJQ7" t="s">
        <v>10251</v>
      </c>
      <c r="NJR7" t="s">
        <v>10252</v>
      </c>
      <c r="NJS7" t="s">
        <v>10253</v>
      </c>
      <c r="NJT7" t="s">
        <v>10254</v>
      </c>
      <c r="NJU7" t="s">
        <v>10255</v>
      </c>
      <c r="NJV7" t="s">
        <v>10256</v>
      </c>
      <c r="NJW7" t="s">
        <v>10257</v>
      </c>
      <c r="NJX7" t="s">
        <v>10258</v>
      </c>
      <c r="NJY7" t="s">
        <v>10259</v>
      </c>
      <c r="NJZ7" t="s">
        <v>10260</v>
      </c>
      <c r="NKA7" t="s">
        <v>10261</v>
      </c>
      <c r="NKB7" t="s">
        <v>10262</v>
      </c>
      <c r="NKC7" t="s">
        <v>10263</v>
      </c>
      <c r="NKD7" t="s">
        <v>10264</v>
      </c>
      <c r="NKE7" t="s">
        <v>10265</v>
      </c>
      <c r="NKF7" t="s">
        <v>10266</v>
      </c>
      <c r="NKG7" t="s">
        <v>10267</v>
      </c>
      <c r="NKH7" t="s">
        <v>10268</v>
      </c>
      <c r="NKI7" t="s">
        <v>10269</v>
      </c>
      <c r="NKJ7" t="s">
        <v>10270</v>
      </c>
      <c r="NKK7" t="s">
        <v>10271</v>
      </c>
      <c r="NKL7" t="s">
        <v>10272</v>
      </c>
      <c r="NKM7" t="s">
        <v>10273</v>
      </c>
      <c r="NKN7" t="s">
        <v>10274</v>
      </c>
      <c r="NKO7" t="s">
        <v>10275</v>
      </c>
      <c r="NKP7" t="s">
        <v>10276</v>
      </c>
      <c r="NKQ7" t="s">
        <v>10277</v>
      </c>
      <c r="NKR7" t="s">
        <v>10278</v>
      </c>
      <c r="NKS7" t="s">
        <v>10279</v>
      </c>
      <c r="NKT7" t="s">
        <v>10280</v>
      </c>
      <c r="NKU7" t="s">
        <v>10281</v>
      </c>
      <c r="NKV7" t="s">
        <v>10282</v>
      </c>
      <c r="NKW7" t="s">
        <v>10283</v>
      </c>
      <c r="NKX7" t="s">
        <v>10284</v>
      </c>
      <c r="NKY7" t="s">
        <v>10285</v>
      </c>
      <c r="NKZ7" t="s">
        <v>10286</v>
      </c>
      <c r="NLA7" t="s">
        <v>10287</v>
      </c>
      <c r="NLB7" t="s">
        <v>10288</v>
      </c>
      <c r="NLC7" t="s">
        <v>10289</v>
      </c>
      <c r="NLD7" t="s">
        <v>10290</v>
      </c>
      <c r="NLE7" t="s">
        <v>10291</v>
      </c>
      <c r="NLF7" t="s">
        <v>10292</v>
      </c>
      <c r="NLG7" t="s">
        <v>10293</v>
      </c>
      <c r="NLH7" t="s">
        <v>10294</v>
      </c>
      <c r="NLI7" t="s">
        <v>10295</v>
      </c>
      <c r="NLJ7" t="s">
        <v>10296</v>
      </c>
      <c r="NLK7" t="s">
        <v>10297</v>
      </c>
      <c r="NLL7" t="s">
        <v>10298</v>
      </c>
      <c r="NLM7" t="s">
        <v>10299</v>
      </c>
      <c r="NLN7" t="s">
        <v>10300</v>
      </c>
      <c r="NLO7" t="s">
        <v>10301</v>
      </c>
      <c r="NLP7" t="s">
        <v>10302</v>
      </c>
      <c r="NLQ7" t="s">
        <v>10303</v>
      </c>
      <c r="NLR7" t="s">
        <v>10304</v>
      </c>
      <c r="NLS7" t="s">
        <v>10305</v>
      </c>
      <c r="NLT7" t="s">
        <v>10306</v>
      </c>
      <c r="NLU7" t="s">
        <v>10307</v>
      </c>
      <c r="NLV7" t="s">
        <v>10308</v>
      </c>
      <c r="NLW7" t="s">
        <v>10309</v>
      </c>
      <c r="NLX7" t="s">
        <v>10310</v>
      </c>
      <c r="NLY7" t="s">
        <v>10311</v>
      </c>
      <c r="NLZ7" t="s">
        <v>10312</v>
      </c>
      <c r="NMA7" t="s">
        <v>10313</v>
      </c>
      <c r="NMB7" t="s">
        <v>10314</v>
      </c>
      <c r="NMC7" t="s">
        <v>10315</v>
      </c>
      <c r="NMD7" t="s">
        <v>10316</v>
      </c>
      <c r="NME7" t="s">
        <v>10317</v>
      </c>
      <c r="NMF7" t="s">
        <v>10318</v>
      </c>
      <c r="NMG7" t="s">
        <v>10319</v>
      </c>
      <c r="NMH7" t="s">
        <v>10320</v>
      </c>
      <c r="NMI7" t="s">
        <v>10321</v>
      </c>
      <c r="NMJ7" t="s">
        <v>10322</v>
      </c>
      <c r="NMK7" t="s">
        <v>10323</v>
      </c>
      <c r="NML7" t="s">
        <v>10324</v>
      </c>
      <c r="NMM7" t="s">
        <v>10325</v>
      </c>
      <c r="NMN7" t="s">
        <v>10326</v>
      </c>
      <c r="NMO7" t="s">
        <v>10327</v>
      </c>
      <c r="NMP7" t="s">
        <v>10328</v>
      </c>
      <c r="NMQ7" t="s">
        <v>10329</v>
      </c>
      <c r="NMR7" t="s">
        <v>10330</v>
      </c>
      <c r="NMS7" t="s">
        <v>10331</v>
      </c>
      <c r="NMT7" t="s">
        <v>10332</v>
      </c>
      <c r="NMU7" t="s">
        <v>10333</v>
      </c>
      <c r="NMV7" t="s">
        <v>10334</v>
      </c>
      <c r="NMW7" t="s">
        <v>10335</v>
      </c>
      <c r="NMX7" t="s">
        <v>10336</v>
      </c>
      <c r="NMY7" t="s">
        <v>10337</v>
      </c>
      <c r="NMZ7" t="s">
        <v>10338</v>
      </c>
      <c r="NNA7" t="s">
        <v>10339</v>
      </c>
      <c r="NNB7" t="s">
        <v>10340</v>
      </c>
      <c r="NNC7" t="s">
        <v>10341</v>
      </c>
      <c r="NND7" t="s">
        <v>10342</v>
      </c>
      <c r="NNE7" t="s">
        <v>10343</v>
      </c>
      <c r="NNF7" t="s">
        <v>10344</v>
      </c>
      <c r="NNG7" t="s">
        <v>10345</v>
      </c>
      <c r="NNH7" t="s">
        <v>10346</v>
      </c>
      <c r="NNI7" t="s">
        <v>10347</v>
      </c>
      <c r="NNJ7" t="s">
        <v>10348</v>
      </c>
      <c r="NNK7" t="s">
        <v>10349</v>
      </c>
      <c r="NNL7" t="s">
        <v>10350</v>
      </c>
      <c r="NNM7" t="s">
        <v>10351</v>
      </c>
      <c r="NNN7" t="s">
        <v>10352</v>
      </c>
      <c r="NNO7" t="s">
        <v>10353</v>
      </c>
      <c r="NNP7" t="s">
        <v>10354</v>
      </c>
      <c r="NNQ7" t="s">
        <v>10355</v>
      </c>
      <c r="NNR7" t="s">
        <v>10356</v>
      </c>
      <c r="NNS7" t="s">
        <v>10357</v>
      </c>
      <c r="NNT7" t="s">
        <v>10358</v>
      </c>
      <c r="NNU7" t="s">
        <v>10359</v>
      </c>
      <c r="NNV7" t="s">
        <v>10360</v>
      </c>
      <c r="NNW7" t="s">
        <v>10361</v>
      </c>
      <c r="NNX7" t="s">
        <v>10362</v>
      </c>
      <c r="NNY7" t="s">
        <v>10363</v>
      </c>
      <c r="NNZ7" t="s">
        <v>10364</v>
      </c>
      <c r="NOA7" t="s">
        <v>10365</v>
      </c>
      <c r="NOB7" t="s">
        <v>10366</v>
      </c>
      <c r="NOC7" t="s">
        <v>10367</v>
      </c>
      <c r="NOD7" t="s">
        <v>10368</v>
      </c>
      <c r="NOE7" t="s">
        <v>10369</v>
      </c>
      <c r="NOF7" t="s">
        <v>10370</v>
      </c>
      <c r="NOG7" t="s">
        <v>10371</v>
      </c>
      <c r="NOH7" t="s">
        <v>10372</v>
      </c>
      <c r="NOI7" t="s">
        <v>10373</v>
      </c>
      <c r="NOJ7" t="s">
        <v>10374</v>
      </c>
      <c r="NOK7" t="s">
        <v>10375</v>
      </c>
      <c r="NOL7" t="s">
        <v>10376</v>
      </c>
      <c r="NOM7" t="s">
        <v>10377</v>
      </c>
      <c r="NON7" t="s">
        <v>10378</v>
      </c>
      <c r="NOO7" t="s">
        <v>10379</v>
      </c>
      <c r="NOP7" t="s">
        <v>10380</v>
      </c>
      <c r="NOQ7" t="s">
        <v>10381</v>
      </c>
      <c r="NOR7" t="s">
        <v>10382</v>
      </c>
      <c r="NOS7" t="s">
        <v>10383</v>
      </c>
      <c r="NOT7" t="s">
        <v>10384</v>
      </c>
      <c r="NOU7" t="s">
        <v>10385</v>
      </c>
      <c r="NOV7" t="s">
        <v>10386</v>
      </c>
      <c r="NOW7" t="s">
        <v>10387</v>
      </c>
      <c r="NOX7" t="s">
        <v>10388</v>
      </c>
      <c r="NOY7" t="s">
        <v>10389</v>
      </c>
      <c r="NOZ7" t="s">
        <v>10390</v>
      </c>
      <c r="NPA7" t="s">
        <v>10391</v>
      </c>
      <c r="NPB7" t="s">
        <v>10392</v>
      </c>
      <c r="NPC7" t="s">
        <v>10393</v>
      </c>
      <c r="NPD7" t="s">
        <v>10394</v>
      </c>
      <c r="NPE7" t="s">
        <v>10395</v>
      </c>
      <c r="NPF7" t="s">
        <v>10396</v>
      </c>
      <c r="NPG7" t="s">
        <v>10397</v>
      </c>
      <c r="NPH7" t="s">
        <v>10398</v>
      </c>
      <c r="NPI7" t="s">
        <v>10399</v>
      </c>
      <c r="NPJ7" t="s">
        <v>10400</v>
      </c>
      <c r="NPK7" t="s">
        <v>10401</v>
      </c>
      <c r="NPL7" t="s">
        <v>10402</v>
      </c>
      <c r="NPM7" t="s">
        <v>10403</v>
      </c>
      <c r="NPN7" t="s">
        <v>10404</v>
      </c>
      <c r="NPO7" t="s">
        <v>10405</v>
      </c>
      <c r="NPP7" t="s">
        <v>10406</v>
      </c>
      <c r="NPQ7" t="s">
        <v>10407</v>
      </c>
      <c r="NPR7" t="s">
        <v>10408</v>
      </c>
      <c r="NPS7" t="s">
        <v>10409</v>
      </c>
      <c r="NPT7" t="s">
        <v>10410</v>
      </c>
      <c r="NPU7" t="s">
        <v>10411</v>
      </c>
      <c r="NPV7" t="s">
        <v>10412</v>
      </c>
      <c r="NPW7" t="s">
        <v>10413</v>
      </c>
      <c r="NPX7" t="s">
        <v>10414</v>
      </c>
      <c r="NPY7" t="s">
        <v>10415</v>
      </c>
      <c r="NPZ7" t="s">
        <v>10416</v>
      </c>
      <c r="NQA7" t="s">
        <v>10417</v>
      </c>
      <c r="NQB7" t="s">
        <v>10418</v>
      </c>
      <c r="NQC7" t="s">
        <v>10419</v>
      </c>
      <c r="NQD7" t="s">
        <v>10420</v>
      </c>
      <c r="NQE7" t="s">
        <v>10421</v>
      </c>
      <c r="NQF7" t="s">
        <v>10422</v>
      </c>
      <c r="NQG7" t="s">
        <v>10423</v>
      </c>
      <c r="NQH7" t="s">
        <v>10424</v>
      </c>
      <c r="NQI7" t="s">
        <v>10425</v>
      </c>
      <c r="NQJ7" t="s">
        <v>10426</v>
      </c>
      <c r="NQK7" t="s">
        <v>10427</v>
      </c>
      <c r="NQL7" t="s">
        <v>10428</v>
      </c>
      <c r="NQM7" t="s">
        <v>10429</v>
      </c>
      <c r="NQN7" t="s">
        <v>10430</v>
      </c>
      <c r="NQO7" t="s">
        <v>10431</v>
      </c>
      <c r="NQP7" t="s">
        <v>10432</v>
      </c>
      <c r="NQQ7" t="s">
        <v>10433</v>
      </c>
      <c r="NQR7" t="s">
        <v>10434</v>
      </c>
      <c r="NQS7" t="s">
        <v>10435</v>
      </c>
      <c r="NQT7" t="s">
        <v>10436</v>
      </c>
      <c r="NQU7" t="s">
        <v>10437</v>
      </c>
      <c r="NQV7" t="s">
        <v>10438</v>
      </c>
      <c r="NQW7" t="s">
        <v>10439</v>
      </c>
      <c r="NQX7" t="s">
        <v>10440</v>
      </c>
      <c r="NQY7" t="s">
        <v>10441</v>
      </c>
      <c r="NQZ7" t="s">
        <v>10442</v>
      </c>
      <c r="NRA7" t="s">
        <v>10443</v>
      </c>
      <c r="NRB7" t="s">
        <v>10444</v>
      </c>
      <c r="NRC7" t="s">
        <v>10445</v>
      </c>
      <c r="NRD7" t="s">
        <v>10446</v>
      </c>
      <c r="NRE7" t="s">
        <v>10447</v>
      </c>
      <c r="NRF7" t="s">
        <v>10448</v>
      </c>
      <c r="NRG7" t="s">
        <v>10449</v>
      </c>
      <c r="NRH7" t="s">
        <v>10450</v>
      </c>
      <c r="NRI7" t="s">
        <v>10451</v>
      </c>
      <c r="NRJ7" t="s">
        <v>10452</v>
      </c>
      <c r="NRK7" t="s">
        <v>10453</v>
      </c>
      <c r="NRL7" t="s">
        <v>10454</v>
      </c>
      <c r="NRM7" t="s">
        <v>10455</v>
      </c>
      <c r="NRN7" t="s">
        <v>10456</v>
      </c>
      <c r="NRO7" t="s">
        <v>10457</v>
      </c>
      <c r="NRP7" t="s">
        <v>10458</v>
      </c>
      <c r="NRQ7" t="s">
        <v>10459</v>
      </c>
      <c r="NRR7" t="s">
        <v>10460</v>
      </c>
      <c r="NRS7" t="s">
        <v>10461</v>
      </c>
      <c r="NRT7" t="s">
        <v>10462</v>
      </c>
      <c r="NRU7" t="s">
        <v>10463</v>
      </c>
      <c r="NRV7" t="s">
        <v>10464</v>
      </c>
      <c r="NRW7" t="s">
        <v>10465</v>
      </c>
      <c r="NRX7" t="s">
        <v>10466</v>
      </c>
      <c r="NRY7" t="s">
        <v>10467</v>
      </c>
      <c r="NRZ7" t="s">
        <v>10468</v>
      </c>
      <c r="NSA7" t="s">
        <v>10469</v>
      </c>
      <c r="NSB7" t="s">
        <v>10470</v>
      </c>
      <c r="NSC7" t="s">
        <v>10471</v>
      </c>
      <c r="NSD7" t="s">
        <v>10472</v>
      </c>
      <c r="NSE7" t="s">
        <v>10473</v>
      </c>
      <c r="NSF7" t="s">
        <v>10474</v>
      </c>
      <c r="NSG7" t="s">
        <v>10475</v>
      </c>
      <c r="NSH7" t="s">
        <v>10476</v>
      </c>
      <c r="NSI7" t="s">
        <v>10477</v>
      </c>
      <c r="NSJ7" t="s">
        <v>10478</v>
      </c>
      <c r="NSK7" t="s">
        <v>10479</v>
      </c>
      <c r="NSL7" t="s">
        <v>10480</v>
      </c>
      <c r="NSM7" t="s">
        <v>10481</v>
      </c>
      <c r="NSN7" t="s">
        <v>10482</v>
      </c>
      <c r="NSO7" t="s">
        <v>10483</v>
      </c>
      <c r="NSP7" t="s">
        <v>10484</v>
      </c>
      <c r="NSQ7" t="s">
        <v>10485</v>
      </c>
      <c r="NSR7" t="s">
        <v>10486</v>
      </c>
      <c r="NSS7" t="s">
        <v>10487</v>
      </c>
      <c r="NST7" t="s">
        <v>10488</v>
      </c>
      <c r="NSU7" t="s">
        <v>10489</v>
      </c>
      <c r="NSV7" t="s">
        <v>10490</v>
      </c>
      <c r="NSW7" t="s">
        <v>10491</v>
      </c>
      <c r="NSX7" t="s">
        <v>10492</v>
      </c>
      <c r="NSY7" t="s">
        <v>10493</v>
      </c>
      <c r="NSZ7" t="s">
        <v>10494</v>
      </c>
      <c r="NTA7" t="s">
        <v>10495</v>
      </c>
      <c r="NTB7" t="s">
        <v>10496</v>
      </c>
      <c r="NTC7" t="s">
        <v>10497</v>
      </c>
      <c r="NTD7" t="s">
        <v>10498</v>
      </c>
      <c r="NTE7" t="s">
        <v>10499</v>
      </c>
      <c r="NTF7" t="s">
        <v>10500</v>
      </c>
      <c r="NTG7" t="s">
        <v>10501</v>
      </c>
      <c r="NTH7" t="s">
        <v>10502</v>
      </c>
      <c r="NTI7" t="s">
        <v>10503</v>
      </c>
      <c r="NTJ7" t="s">
        <v>10504</v>
      </c>
      <c r="NTK7" t="s">
        <v>10505</v>
      </c>
      <c r="NTL7" t="s">
        <v>10506</v>
      </c>
      <c r="NTM7" t="s">
        <v>10507</v>
      </c>
      <c r="NTN7" t="s">
        <v>10508</v>
      </c>
      <c r="NTO7" t="s">
        <v>10509</v>
      </c>
      <c r="NTP7" t="s">
        <v>10510</v>
      </c>
      <c r="NTQ7" t="s">
        <v>10511</v>
      </c>
      <c r="NTR7" t="s">
        <v>10512</v>
      </c>
      <c r="NTS7" t="s">
        <v>10513</v>
      </c>
      <c r="NTT7" t="s">
        <v>10514</v>
      </c>
      <c r="NTU7" t="s">
        <v>10515</v>
      </c>
      <c r="NTV7" t="s">
        <v>10516</v>
      </c>
      <c r="NTW7" t="s">
        <v>10517</v>
      </c>
      <c r="NTX7" t="s">
        <v>10518</v>
      </c>
      <c r="NTY7" t="s">
        <v>10519</v>
      </c>
      <c r="NTZ7" t="s">
        <v>10520</v>
      </c>
      <c r="NUA7" t="s">
        <v>10521</v>
      </c>
      <c r="NUB7" t="s">
        <v>10522</v>
      </c>
      <c r="NUC7" t="s">
        <v>10523</v>
      </c>
      <c r="NUD7" t="s">
        <v>10524</v>
      </c>
      <c r="NUE7" t="s">
        <v>10525</v>
      </c>
      <c r="NUF7" t="s">
        <v>10526</v>
      </c>
      <c r="NUG7" t="s">
        <v>10527</v>
      </c>
      <c r="NUH7" t="s">
        <v>10528</v>
      </c>
      <c r="NUI7" t="s">
        <v>10529</v>
      </c>
      <c r="NUJ7" t="s">
        <v>10530</v>
      </c>
      <c r="NUK7" t="s">
        <v>10531</v>
      </c>
      <c r="NUL7" t="s">
        <v>10532</v>
      </c>
      <c r="NUM7" t="s">
        <v>10533</v>
      </c>
      <c r="NUN7" t="s">
        <v>10534</v>
      </c>
      <c r="NUO7" t="s">
        <v>10535</v>
      </c>
      <c r="NUP7" t="s">
        <v>10536</v>
      </c>
      <c r="NUQ7" t="s">
        <v>10537</v>
      </c>
      <c r="NUR7" t="s">
        <v>10538</v>
      </c>
      <c r="NUS7" t="s">
        <v>10539</v>
      </c>
      <c r="NUT7" t="s">
        <v>10540</v>
      </c>
      <c r="NUU7" t="s">
        <v>10541</v>
      </c>
      <c r="NUV7" t="s">
        <v>10542</v>
      </c>
      <c r="NUW7" t="s">
        <v>10543</v>
      </c>
      <c r="NUX7" t="s">
        <v>10544</v>
      </c>
      <c r="NUY7" t="s">
        <v>10545</v>
      </c>
      <c r="NUZ7" t="s">
        <v>10546</v>
      </c>
      <c r="NVA7" t="s">
        <v>10547</v>
      </c>
      <c r="NVB7" t="s">
        <v>10548</v>
      </c>
      <c r="NVC7" t="s">
        <v>10549</v>
      </c>
      <c r="NVD7" t="s">
        <v>10550</v>
      </c>
      <c r="NVE7" t="s">
        <v>10551</v>
      </c>
      <c r="NVF7" t="s">
        <v>10552</v>
      </c>
      <c r="NVG7" t="s">
        <v>10553</v>
      </c>
      <c r="NVH7" t="s">
        <v>10554</v>
      </c>
      <c r="NVI7" t="s">
        <v>10555</v>
      </c>
      <c r="NVJ7" t="s">
        <v>10556</v>
      </c>
      <c r="NVK7" t="s">
        <v>10557</v>
      </c>
      <c r="NVL7" t="s">
        <v>10558</v>
      </c>
      <c r="NVM7" t="s">
        <v>10559</v>
      </c>
      <c r="NVN7" t="s">
        <v>10560</v>
      </c>
      <c r="NVO7" t="s">
        <v>10561</v>
      </c>
      <c r="NVP7" t="s">
        <v>10562</v>
      </c>
      <c r="NVQ7" t="s">
        <v>10563</v>
      </c>
      <c r="NVR7" t="s">
        <v>10564</v>
      </c>
      <c r="NVS7" t="s">
        <v>10565</v>
      </c>
      <c r="NVT7" t="s">
        <v>10566</v>
      </c>
      <c r="NVU7" t="s">
        <v>10567</v>
      </c>
      <c r="NVV7" t="s">
        <v>10568</v>
      </c>
      <c r="NVW7" t="s">
        <v>10569</v>
      </c>
      <c r="NVX7" t="s">
        <v>10570</v>
      </c>
      <c r="NVY7" t="s">
        <v>10571</v>
      </c>
      <c r="NVZ7" t="s">
        <v>10572</v>
      </c>
      <c r="NWA7" t="s">
        <v>10573</v>
      </c>
      <c r="NWB7" t="s">
        <v>10574</v>
      </c>
      <c r="NWC7" t="s">
        <v>10575</v>
      </c>
      <c r="NWD7" t="s">
        <v>10576</v>
      </c>
      <c r="NWE7" t="s">
        <v>10577</v>
      </c>
      <c r="NWF7" t="s">
        <v>10578</v>
      </c>
      <c r="NWG7" t="s">
        <v>10579</v>
      </c>
      <c r="NWH7" t="s">
        <v>10580</v>
      </c>
      <c r="NWI7" t="s">
        <v>10581</v>
      </c>
      <c r="NWJ7" t="s">
        <v>10582</v>
      </c>
      <c r="NWK7" t="s">
        <v>10583</v>
      </c>
      <c r="NWL7" t="s">
        <v>10584</v>
      </c>
      <c r="NWM7" t="s">
        <v>10585</v>
      </c>
      <c r="NWN7" t="s">
        <v>10586</v>
      </c>
      <c r="NWO7" t="s">
        <v>10587</v>
      </c>
      <c r="NWP7" t="s">
        <v>10588</v>
      </c>
      <c r="NWQ7" t="s">
        <v>10589</v>
      </c>
      <c r="NWR7" t="s">
        <v>10590</v>
      </c>
      <c r="NWS7" t="s">
        <v>10591</v>
      </c>
      <c r="NWT7" t="s">
        <v>10592</v>
      </c>
      <c r="NWU7" t="s">
        <v>10593</v>
      </c>
      <c r="NWV7" t="s">
        <v>10594</v>
      </c>
      <c r="NWW7" t="s">
        <v>10595</v>
      </c>
      <c r="NWX7" t="s">
        <v>10596</v>
      </c>
      <c r="NWY7" t="s">
        <v>10597</v>
      </c>
      <c r="NWZ7" t="s">
        <v>10598</v>
      </c>
      <c r="NXA7" t="s">
        <v>10599</v>
      </c>
      <c r="NXB7" t="s">
        <v>10600</v>
      </c>
      <c r="NXC7" t="s">
        <v>10601</v>
      </c>
      <c r="NXD7" t="s">
        <v>10602</v>
      </c>
      <c r="NXE7" t="s">
        <v>10603</v>
      </c>
      <c r="NXF7" t="s">
        <v>10604</v>
      </c>
      <c r="NXG7" t="s">
        <v>10605</v>
      </c>
      <c r="NXH7" t="s">
        <v>10606</v>
      </c>
      <c r="NXI7" t="s">
        <v>10607</v>
      </c>
      <c r="NXJ7" t="s">
        <v>10608</v>
      </c>
      <c r="NXK7" t="s">
        <v>10609</v>
      </c>
      <c r="NXL7" t="s">
        <v>10610</v>
      </c>
      <c r="NXM7" t="s">
        <v>10611</v>
      </c>
      <c r="NXN7" t="s">
        <v>10612</v>
      </c>
      <c r="NXO7" t="s">
        <v>10613</v>
      </c>
      <c r="NXP7" t="s">
        <v>10614</v>
      </c>
      <c r="NXQ7" t="s">
        <v>10615</v>
      </c>
      <c r="NXR7" t="s">
        <v>10616</v>
      </c>
      <c r="NXS7" t="s">
        <v>10617</v>
      </c>
      <c r="NXT7" t="s">
        <v>10618</v>
      </c>
      <c r="NXU7" t="s">
        <v>10619</v>
      </c>
      <c r="NXV7" t="s">
        <v>10620</v>
      </c>
      <c r="NXW7" t="s">
        <v>10621</v>
      </c>
      <c r="NXX7" t="s">
        <v>10622</v>
      </c>
      <c r="NXY7" t="s">
        <v>10623</v>
      </c>
      <c r="NXZ7" t="s">
        <v>10624</v>
      </c>
      <c r="NYA7" t="s">
        <v>10625</v>
      </c>
      <c r="NYB7" t="s">
        <v>10626</v>
      </c>
      <c r="NYC7" t="s">
        <v>10627</v>
      </c>
      <c r="NYD7" t="s">
        <v>10628</v>
      </c>
      <c r="NYE7" t="s">
        <v>10629</v>
      </c>
      <c r="NYF7" t="s">
        <v>10630</v>
      </c>
      <c r="NYG7" t="s">
        <v>10631</v>
      </c>
      <c r="NYH7" t="s">
        <v>10632</v>
      </c>
      <c r="NYI7" t="s">
        <v>10633</v>
      </c>
      <c r="NYJ7" t="s">
        <v>10634</v>
      </c>
      <c r="NYK7" t="s">
        <v>10635</v>
      </c>
      <c r="NYL7" t="s">
        <v>10636</v>
      </c>
      <c r="NYM7" t="s">
        <v>10637</v>
      </c>
      <c r="NYN7" t="s">
        <v>10638</v>
      </c>
      <c r="NYO7" t="s">
        <v>10639</v>
      </c>
      <c r="NYP7" t="s">
        <v>10640</v>
      </c>
      <c r="NYQ7" t="s">
        <v>10641</v>
      </c>
      <c r="NYR7" t="s">
        <v>10642</v>
      </c>
      <c r="NYS7" t="s">
        <v>10643</v>
      </c>
      <c r="NYT7" t="s">
        <v>10644</v>
      </c>
      <c r="NYU7" t="s">
        <v>10645</v>
      </c>
      <c r="NYV7" t="s">
        <v>10646</v>
      </c>
      <c r="NYW7" t="s">
        <v>10647</v>
      </c>
      <c r="NYX7" t="s">
        <v>10648</v>
      </c>
      <c r="NYY7" t="s">
        <v>10649</v>
      </c>
      <c r="NYZ7" t="s">
        <v>10650</v>
      </c>
      <c r="NZA7" t="s">
        <v>10651</v>
      </c>
      <c r="NZB7" t="s">
        <v>10652</v>
      </c>
      <c r="NZC7" t="s">
        <v>10653</v>
      </c>
      <c r="NZD7" t="s">
        <v>10654</v>
      </c>
      <c r="NZE7" t="s">
        <v>10655</v>
      </c>
      <c r="NZF7" t="s">
        <v>10656</v>
      </c>
      <c r="NZG7" t="s">
        <v>10657</v>
      </c>
      <c r="NZH7" t="s">
        <v>10658</v>
      </c>
      <c r="NZI7" t="s">
        <v>10659</v>
      </c>
      <c r="NZJ7" t="s">
        <v>10660</v>
      </c>
      <c r="NZK7" t="s">
        <v>10661</v>
      </c>
      <c r="NZL7" t="s">
        <v>10662</v>
      </c>
      <c r="NZM7" t="s">
        <v>10663</v>
      </c>
      <c r="NZN7" t="s">
        <v>10664</v>
      </c>
      <c r="NZO7" t="s">
        <v>10665</v>
      </c>
      <c r="NZP7" t="s">
        <v>10666</v>
      </c>
      <c r="NZQ7" t="s">
        <v>10667</v>
      </c>
      <c r="NZR7" t="s">
        <v>10668</v>
      </c>
      <c r="NZS7" t="s">
        <v>10669</v>
      </c>
      <c r="NZT7" t="s">
        <v>10670</v>
      </c>
      <c r="NZU7" t="s">
        <v>10671</v>
      </c>
      <c r="NZV7" t="s">
        <v>10672</v>
      </c>
      <c r="NZW7" t="s">
        <v>10673</v>
      </c>
      <c r="NZX7" t="s">
        <v>10674</v>
      </c>
      <c r="NZY7" t="s">
        <v>10675</v>
      </c>
      <c r="NZZ7" t="s">
        <v>10676</v>
      </c>
      <c r="OAA7" t="s">
        <v>10677</v>
      </c>
      <c r="OAB7" t="s">
        <v>10678</v>
      </c>
      <c r="OAC7" t="s">
        <v>10679</v>
      </c>
      <c r="OAD7" t="s">
        <v>10680</v>
      </c>
      <c r="OAE7" t="s">
        <v>10681</v>
      </c>
      <c r="OAF7" t="s">
        <v>10682</v>
      </c>
      <c r="OAG7" t="s">
        <v>10683</v>
      </c>
      <c r="OAH7" t="s">
        <v>10684</v>
      </c>
      <c r="OAI7" t="s">
        <v>10685</v>
      </c>
      <c r="OAJ7" t="s">
        <v>10686</v>
      </c>
      <c r="OAK7" t="s">
        <v>10687</v>
      </c>
      <c r="OAL7" t="s">
        <v>10688</v>
      </c>
      <c r="OAM7" t="s">
        <v>10689</v>
      </c>
      <c r="OAN7" t="s">
        <v>10690</v>
      </c>
      <c r="OAO7" t="s">
        <v>10691</v>
      </c>
      <c r="OAP7" t="s">
        <v>10692</v>
      </c>
      <c r="OAQ7" t="s">
        <v>10693</v>
      </c>
      <c r="OAR7" t="s">
        <v>10694</v>
      </c>
      <c r="OAS7" t="s">
        <v>10695</v>
      </c>
      <c r="OAT7" t="s">
        <v>10696</v>
      </c>
      <c r="OAU7" t="s">
        <v>10697</v>
      </c>
      <c r="OAV7" t="s">
        <v>10698</v>
      </c>
      <c r="OAW7" t="s">
        <v>10699</v>
      </c>
      <c r="OAX7" t="s">
        <v>10700</v>
      </c>
      <c r="OAY7" t="s">
        <v>10701</v>
      </c>
      <c r="OAZ7" t="s">
        <v>10702</v>
      </c>
      <c r="OBA7" t="s">
        <v>10703</v>
      </c>
      <c r="OBB7" t="s">
        <v>10704</v>
      </c>
      <c r="OBC7" t="s">
        <v>10705</v>
      </c>
      <c r="OBD7" t="s">
        <v>10706</v>
      </c>
      <c r="OBE7" t="s">
        <v>10707</v>
      </c>
      <c r="OBF7" t="s">
        <v>10708</v>
      </c>
      <c r="OBG7" t="s">
        <v>10709</v>
      </c>
      <c r="OBH7" t="s">
        <v>10710</v>
      </c>
      <c r="OBI7" t="s">
        <v>10711</v>
      </c>
      <c r="OBJ7" t="s">
        <v>10712</v>
      </c>
      <c r="OBK7" t="s">
        <v>10713</v>
      </c>
      <c r="OBL7" t="s">
        <v>10714</v>
      </c>
      <c r="OBM7" t="s">
        <v>10715</v>
      </c>
      <c r="OBN7" t="s">
        <v>10716</v>
      </c>
      <c r="OBO7" t="s">
        <v>10717</v>
      </c>
      <c r="OBP7" t="s">
        <v>10718</v>
      </c>
      <c r="OBQ7" t="s">
        <v>10719</v>
      </c>
      <c r="OBR7" t="s">
        <v>10720</v>
      </c>
      <c r="OBS7" t="s">
        <v>10721</v>
      </c>
      <c r="OBT7" t="s">
        <v>10722</v>
      </c>
      <c r="OBU7" t="s">
        <v>10723</v>
      </c>
      <c r="OBV7" t="s">
        <v>10724</v>
      </c>
      <c r="OBW7" t="s">
        <v>10725</v>
      </c>
      <c r="OBX7" t="s">
        <v>10726</v>
      </c>
      <c r="OBY7" t="s">
        <v>10727</v>
      </c>
      <c r="OBZ7" t="s">
        <v>10728</v>
      </c>
      <c r="OCA7" t="s">
        <v>10729</v>
      </c>
      <c r="OCB7" t="s">
        <v>10730</v>
      </c>
      <c r="OCC7" t="s">
        <v>10731</v>
      </c>
      <c r="OCD7" t="s">
        <v>10732</v>
      </c>
      <c r="OCE7" t="s">
        <v>10733</v>
      </c>
      <c r="OCF7" t="s">
        <v>10734</v>
      </c>
      <c r="OCG7" t="s">
        <v>10735</v>
      </c>
      <c r="OCH7" t="s">
        <v>10736</v>
      </c>
      <c r="OCI7" t="s">
        <v>10737</v>
      </c>
      <c r="OCJ7" t="s">
        <v>10738</v>
      </c>
      <c r="OCK7" t="s">
        <v>10739</v>
      </c>
      <c r="OCL7" t="s">
        <v>10740</v>
      </c>
      <c r="OCM7" t="s">
        <v>10741</v>
      </c>
      <c r="OCN7" t="s">
        <v>10742</v>
      </c>
      <c r="OCO7" t="s">
        <v>10743</v>
      </c>
      <c r="OCP7" t="s">
        <v>10744</v>
      </c>
      <c r="OCQ7" t="s">
        <v>10745</v>
      </c>
      <c r="OCR7" t="s">
        <v>10746</v>
      </c>
      <c r="OCS7" t="s">
        <v>10747</v>
      </c>
      <c r="OCT7" t="s">
        <v>10748</v>
      </c>
      <c r="OCU7" t="s">
        <v>10749</v>
      </c>
      <c r="OCV7" t="s">
        <v>10750</v>
      </c>
      <c r="OCW7" t="s">
        <v>10751</v>
      </c>
      <c r="OCX7" t="s">
        <v>10752</v>
      </c>
      <c r="OCY7" t="s">
        <v>10753</v>
      </c>
      <c r="OCZ7" t="s">
        <v>10754</v>
      </c>
      <c r="ODA7" t="s">
        <v>10755</v>
      </c>
      <c r="ODB7" t="s">
        <v>10756</v>
      </c>
      <c r="ODC7" t="s">
        <v>10757</v>
      </c>
      <c r="ODD7" t="s">
        <v>10758</v>
      </c>
      <c r="ODE7" t="s">
        <v>10759</v>
      </c>
      <c r="ODF7" t="s">
        <v>10760</v>
      </c>
      <c r="ODG7" t="s">
        <v>10761</v>
      </c>
      <c r="ODH7" t="s">
        <v>10762</v>
      </c>
      <c r="ODI7" t="s">
        <v>10763</v>
      </c>
      <c r="ODJ7" t="s">
        <v>10764</v>
      </c>
      <c r="ODK7" t="s">
        <v>10765</v>
      </c>
      <c r="ODL7" t="s">
        <v>10766</v>
      </c>
      <c r="ODM7" t="s">
        <v>10767</v>
      </c>
      <c r="ODN7" t="s">
        <v>10768</v>
      </c>
      <c r="ODO7" t="s">
        <v>10769</v>
      </c>
      <c r="ODP7" t="s">
        <v>10770</v>
      </c>
      <c r="ODQ7" t="s">
        <v>10771</v>
      </c>
      <c r="ODR7" t="s">
        <v>10772</v>
      </c>
      <c r="ODS7" t="s">
        <v>10773</v>
      </c>
      <c r="ODT7" t="s">
        <v>10774</v>
      </c>
      <c r="ODU7" t="s">
        <v>10775</v>
      </c>
      <c r="ODV7" t="s">
        <v>10776</v>
      </c>
      <c r="ODW7" t="s">
        <v>10777</v>
      </c>
      <c r="ODX7" t="s">
        <v>10778</v>
      </c>
      <c r="ODY7" t="s">
        <v>10779</v>
      </c>
      <c r="ODZ7" t="s">
        <v>10780</v>
      </c>
      <c r="OEA7" t="s">
        <v>10781</v>
      </c>
      <c r="OEB7" t="s">
        <v>10782</v>
      </c>
      <c r="OEC7" t="s">
        <v>10783</v>
      </c>
      <c r="OED7" t="s">
        <v>10784</v>
      </c>
      <c r="OEE7" t="s">
        <v>10785</v>
      </c>
      <c r="OEF7" t="s">
        <v>10786</v>
      </c>
      <c r="OEG7" t="s">
        <v>10787</v>
      </c>
      <c r="OEH7" t="s">
        <v>10788</v>
      </c>
      <c r="OEI7" t="s">
        <v>10789</v>
      </c>
      <c r="OEJ7" t="s">
        <v>10790</v>
      </c>
      <c r="OEK7" t="s">
        <v>10791</v>
      </c>
      <c r="OEL7" t="s">
        <v>10792</v>
      </c>
      <c r="OEM7" t="s">
        <v>10793</v>
      </c>
      <c r="OEN7" t="s">
        <v>10794</v>
      </c>
      <c r="OEO7" t="s">
        <v>10795</v>
      </c>
      <c r="OEP7" t="s">
        <v>10796</v>
      </c>
      <c r="OEQ7" t="s">
        <v>10797</v>
      </c>
      <c r="OER7" t="s">
        <v>10798</v>
      </c>
      <c r="OES7" t="s">
        <v>10799</v>
      </c>
      <c r="OET7" t="s">
        <v>10800</v>
      </c>
      <c r="OEU7" t="s">
        <v>10801</v>
      </c>
      <c r="OEV7" t="s">
        <v>10802</v>
      </c>
      <c r="OEW7" t="s">
        <v>10803</v>
      </c>
      <c r="OEX7" t="s">
        <v>10804</v>
      </c>
      <c r="OEY7" t="s">
        <v>10805</v>
      </c>
      <c r="OEZ7" t="s">
        <v>10806</v>
      </c>
      <c r="OFA7" t="s">
        <v>10807</v>
      </c>
      <c r="OFB7" t="s">
        <v>10808</v>
      </c>
      <c r="OFC7" t="s">
        <v>10809</v>
      </c>
      <c r="OFD7" t="s">
        <v>10810</v>
      </c>
      <c r="OFE7" t="s">
        <v>10811</v>
      </c>
      <c r="OFF7" t="s">
        <v>10812</v>
      </c>
      <c r="OFG7" t="s">
        <v>10813</v>
      </c>
      <c r="OFH7" t="s">
        <v>10814</v>
      </c>
      <c r="OFI7" t="s">
        <v>10815</v>
      </c>
      <c r="OFJ7" t="s">
        <v>10816</v>
      </c>
      <c r="OFK7" t="s">
        <v>10817</v>
      </c>
      <c r="OFL7" t="s">
        <v>10818</v>
      </c>
      <c r="OFM7" t="s">
        <v>10819</v>
      </c>
      <c r="OFN7" t="s">
        <v>10820</v>
      </c>
      <c r="OFO7" t="s">
        <v>10821</v>
      </c>
      <c r="OFP7" t="s">
        <v>10822</v>
      </c>
      <c r="OFQ7" t="s">
        <v>10823</v>
      </c>
      <c r="OFR7" t="s">
        <v>10824</v>
      </c>
      <c r="OFS7" t="s">
        <v>10825</v>
      </c>
      <c r="OFT7" t="s">
        <v>10826</v>
      </c>
      <c r="OFU7" t="s">
        <v>10827</v>
      </c>
      <c r="OFV7" t="s">
        <v>10828</v>
      </c>
      <c r="OFW7" t="s">
        <v>10829</v>
      </c>
      <c r="OFX7" t="s">
        <v>10830</v>
      </c>
      <c r="OFY7" t="s">
        <v>10831</v>
      </c>
      <c r="OFZ7" t="s">
        <v>10832</v>
      </c>
      <c r="OGA7" t="s">
        <v>10833</v>
      </c>
      <c r="OGB7" t="s">
        <v>10834</v>
      </c>
      <c r="OGC7" t="s">
        <v>10835</v>
      </c>
      <c r="OGD7" t="s">
        <v>10836</v>
      </c>
      <c r="OGE7" t="s">
        <v>10837</v>
      </c>
      <c r="OGF7" t="s">
        <v>10838</v>
      </c>
      <c r="OGG7" t="s">
        <v>10839</v>
      </c>
      <c r="OGH7" t="s">
        <v>10840</v>
      </c>
      <c r="OGI7" t="s">
        <v>10841</v>
      </c>
      <c r="OGJ7" t="s">
        <v>10842</v>
      </c>
      <c r="OGK7" t="s">
        <v>10843</v>
      </c>
      <c r="OGL7" t="s">
        <v>10844</v>
      </c>
      <c r="OGM7" t="s">
        <v>10845</v>
      </c>
      <c r="OGN7" t="s">
        <v>10846</v>
      </c>
      <c r="OGO7" t="s">
        <v>10847</v>
      </c>
      <c r="OGP7" t="s">
        <v>10848</v>
      </c>
      <c r="OGQ7" t="s">
        <v>10849</v>
      </c>
      <c r="OGR7" t="s">
        <v>10850</v>
      </c>
      <c r="OGS7" t="s">
        <v>10851</v>
      </c>
      <c r="OGT7" t="s">
        <v>10852</v>
      </c>
      <c r="OGU7" t="s">
        <v>10853</v>
      </c>
      <c r="OGV7" t="s">
        <v>10854</v>
      </c>
      <c r="OGW7" t="s">
        <v>10855</v>
      </c>
      <c r="OGX7" t="s">
        <v>10856</v>
      </c>
      <c r="OGY7" t="s">
        <v>10857</v>
      </c>
      <c r="OGZ7" t="s">
        <v>10858</v>
      </c>
      <c r="OHA7" t="s">
        <v>10859</v>
      </c>
      <c r="OHB7" t="s">
        <v>10860</v>
      </c>
      <c r="OHC7" t="s">
        <v>10861</v>
      </c>
      <c r="OHD7" t="s">
        <v>10862</v>
      </c>
      <c r="OHE7" t="s">
        <v>10863</v>
      </c>
      <c r="OHF7" t="s">
        <v>10864</v>
      </c>
      <c r="OHG7" t="s">
        <v>10865</v>
      </c>
      <c r="OHH7" t="s">
        <v>10866</v>
      </c>
      <c r="OHI7" t="s">
        <v>10867</v>
      </c>
      <c r="OHJ7" t="s">
        <v>10868</v>
      </c>
      <c r="OHK7" t="s">
        <v>10869</v>
      </c>
      <c r="OHL7" t="s">
        <v>10870</v>
      </c>
      <c r="OHM7" t="s">
        <v>10871</v>
      </c>
      <c r="OHN7" t="s">
        <v>10872</v>
      </c>
      <c r="OHO7" t="s">
        <v>10873</v>
      </c>
      <c r="OHP7" t="s">
        <v>10874</v>
      </c>
      <c r="OHQ7" t="s">
        <v>10875</v>
      </c>
      <c r="OHR7" t="s">
        <v>10876</v>
      </c>
      <c r="OHS7" t="s">
        <v>10877</v>
      </c>
      <c r="OHT7" t="s">
        <v>10878</v>
      </c>
      <c r="OHU7" t="s">
        <v>10879</v>
      </c>
      <c r="OHV7" t="s">
        <v>10880</v>
      </c>
      <c r="OHW7" t="s">
        <v>10881</v>
      </c>
      <c r="OHX7" t="s">
        <v>10882</v>
      </c>
      <c r="OHY7" t="s">
        <v>10883</v>
      </c>
      <c r="OHZ7" t="s">
        <v>10884</v>
      </c>
      <c r="OIA7" t="s">
        <v>10885</v>
      </c>
      <c r="OIB7" t="s">
        <v>10886</v>
      </c>
      <c r="OIC7" t="s">
        <v>10887</v>
      </c>
      <c r="OID7" t="s">
        <v>10888</v>
      </c>
      <c r="OIE7" t="s">
        <v>10889</v>
      </c>
      <c r="OIF7" t="s">
        <v>10890</v>
      </c>
      <c r="OIG7" t="s">
        <v>10891</v>
      </c>
      <c r="OIH7" t="s">
        <v>10892</v>
      </c>
      <c r="OII7" t="s">
        <v>10893</v>
      </c>
      <c r="OIJ7" t="s">
        <v>10894</v>
      </c>
      <c r="OIK7" t="s">
        <v>10895</v>
      </c>
      <c r="OIL7" t="s">
        <v>10896</v>
      </c>
      <c r="OIM7" t="s">
        <v>10897</v>
      </c>
      <c r="OIN7" t="s">
        <v>10898</v>
      </c>
      <c r="OIO7" t="s">
        <v>10899</v>
      </c>
      <c r="OIP7" t="s">
        <v>10900</v>
      </c>
      <c r="OIQ7" t="s">
        <v>10901</v>
      </c>
      <c r="OIR7" t="s">
        <v>10902</v>
      </c>
      <c r="OIS7" t="s">
        <v>10903</v>
      </c>
      <c r="OIT7" t="s">
        <v>10904</v>
      </c>
      <c r="OIU7" t="s">
        <v>10905</v>
      </c>
      <c r="OIV7" t="s">
        <v>10906</v>
      </c>
      <c r="OIW7" t="s">
        <v>10907</v>
      </c>
      <c r="OIX7" t="s">
        <v>10908</v>
      </c>
      <c r="OIY7" t="s">
        <v>10909</v>
      </c>
      <c r="OIZ7" t="s">
        <v>10910</v>
      </c>
      <c r="OJA7" t="s">
        <v>10911</v>
      </c>
      <c r="OJB7" t="s">
        <v>10912</v>
      </c>
      <c r="OJC7" t="s">
        <v>10913</v>
      </c>
      <c r="OJD7" t="s">
        <v>10914</v>
      </c>
      <c r="OJE7" t="s">
        <v>10915</v>
      </c>
      <c r="OJF7" t="s">
        <v>10916</v>
      </c>
      <c r="OJG7" t="s">
        <v>10917</v>
      </c>
      <c r="OJH7" t="s">
        <v>10918</v>
      </c>
      <c r="OJI7" t="s">
        <v>10919</v>
      </c>
      <c r="OJJ7" t="s">
        <v>10920</v>
      </c>
      <c r="OJK7" t="s">
        <v>10921</v>
      </c>
      <c r="OJL7" t="s">
        <v>10922</v>
      </c>
      <c r="OJM7" t="s">
        <v>10923</v>
      </c>
      <c r="OJN7" t="s">
        <v>10924</v>
      </c>
      <c r="OJO7" t="s">
        <v>10925</v>
      </c>
      <c r="OJP7" t="s">
        <v>10926</v>
      </c>
      <c r="OJQ7" t="s">
        <v>10927</v>
      </c>
      <c r="OJR7" t="s">
        <v>10928</v>
      </c>
      <c r="OJS7" t="s">
        <v>10929</v>
      </c>
      <c r="OJT7" t="s">
        <v>10930</v>
      </c>
      <c r="OJU7" t="s">
        <v>10931</v>
      </c>
      <c r="OJV7" t="s">
        <v>10932</v>
      </c>
      <c r="OJW7" t="s">
        <v>10933</v>
      </c>
      <c r="OJX7" t="s">
        <v>10934</v>
      </c>
      <c r="OJY7" t="s">
        <v>10935</v>
      </c>
      <c r="OJZ7" t="s">
        <v>10936</v>
      </c>
      <c r="OKA7" t="s">
        <v>10937</v>
      </c>
      <c r="OKB7" t="s">
        <v>10938</v>
      </c>
      <c r="OKC7" t="s">
        <v>10939</v>
      </c>
      <c r="OKD7" t="s">
        <v>10940</v>
      </c>
      <c r="OKE7" t="s">
        <v>10941</v>
      </c>
      <c r="OKF7" t="s">
        <v>10942</v>
      </c>
      <c r="OKG7" t="s">
        <v>10943</v>
      </c>
      <c r="OKH7" t="s">
        <v>10944</v>
      </c>
      <c r="OKI7" t="s">
        <v>10945</v>
      </c>
      <c r="OKJ7" t="s">
        <v>10946</v>
      </c>
      <c r="OKK7" t="s">
        <v>10947</v>
      </c>
      <c r="OKL7" t="s">
        <v>10948</v>
      </c>
      <c r="OKM7" t="s">
        <v>10949</v>
      </c>
      <c r="OKN7" t="s">
        <v>10950</v>
      </c>
      <c r="OKO7" t="s">
        <v>10951</v>
      </c>
      <c r="OKP7" t="s">
        <v>10952</v>
      </c>
      <c r="OKQ7" t="s">
        <v>10953</v>
      </c>
      <c r="OKR7" t="s">
        <v>10954</v>
      </c>
      <c r="OKS7" t="s">
        <v>10955</v>
      </c>
      <c r="OKT7" t="s">
        <v>10956</v>
      </c>
      <c r="OKU7" t="s">
        <v>10957</v>
      </c>
      <c r="OKV7" t="s">
        <v>10958</v>
      </c>
      <c r="OKW7" t="s">
        <v>10959</v>
      </c>
      <c r="OKX7" t="s">
        <v>10960</v>
      </c>
      <c r="OKY7" t="s">
        <v>10961</v>
      </c>
      <c r="OKZ7" t="s">
        <v>10962</v>
      </c>
      <c r="OLA7" t="s">
        <v>10963</v>
      </c>
      <c r="OLB7" t="s">
        <v>10964</v>
      </c>
      <c r="OLC7" t="s">
        <v>10965</v>
      </c>
      <c r="OLD7" t="s">
        <v>10966</v>
      </c>
      <c r="OLE7" t="s">
        <v>10967</v>
      </c>
      <c r="OLF7" t="s">
        <v>10968</v>
      </c>
      <c r="OLG7" t="s">
        <v>10969</v>
      </c>
      <c r="OLH7" t="s">
        <v>10970</v>
      </c>
      <c r="OLI7" t="s">
        <v>10971</v>
      </c>
      <c r="OLJ7" t="s">
        <v>10972</v>
      </c>
      <c r="OLK7" t="s">
        <v>10973</v>
      </c>
      <c r="OLL7" t="s">
        <v>10974</v>
      </c>
      <c r="OLM7" t="s">
        <v>10975</v>
      </c>
      <c r="OLN7" t="s">
        <v>10976</v>
      </c>
      <c r="OLO7" t="s">
        <v>10977</v>
      </c>
      <c r="OLP7" t="s">
        <v>10978</v>
      </c>
      <c r="OLQ7" t="s">
        <v>10979</v>
      </c>
      <c r="OLR7" t="s">
        <v>10980</v>
      </c>
      <c r="OLS7" t="s">
        <v>10981</v>
      </c>
      <c r="OLT7" t="s">
        <v>10982</v>
      </c>
      <c r="OLU7" t="s">
        <v>10983</v>
      </c>
      <c r="OLV7" t="s">
        <v>10984</v>
      </c>
      <c r="OLW7" t="s">
        <v>10985</v>
      </c>
      <c r="OLX7" t="s">
        <v>10986</v>
      </c>
      <c r="OLY7" t="s">
        <v>10987</v>
      </c>
      <c r="OLZ7" t="s">
        <v>10988</v>
      </c>
      <c r="OMA7" t="s">
        <v>10989</v>
      </c>
      <c r="OMB7" t="s">
        <v>10990</v>
      </c>
      <c r="OMC7" t="s">
        <v>10991</v>
      </c>
      <c r="OMD7" t="s">
        <v>10992</v>
      </c>
      <c r="OME7" t="s">
        <v>10993</v>
      </c>
      <c r="OMF7" t="s">
        <v>10994</v>
      </c>
      <c r="OMG7" t="s">
        <v>10995</v>
      </c>
      <c r="OMH7" t="s">
        <v>10996</v>
      </c>
      <c r="OMI7" t="s">
        <v>10997</v>
      </c>
      <c r="OMJ7" t="s">
        <v>10998</v>
      </c>
      <c r="OMK7" t="s">
        <v>10999</v>
      </c>
      <c r="OML7" t="s">
        <v>11000</v>
      </c>
      <c r="OMM7" t="s">
        <v>11001</v>
      </c>
      <c r="OMN7" t="s">
        <v>11002</v>
      </c>
      <c r="OMO7" t="s">
        <v>11003</v>
      </c>
      <c r="OMP7" t="s">
        <v>11004</v>
      </c>
      <c r="OMQ7" t="s">
        <v>11005</v>
      </c>
      <c r="OMR7" t="s">
        <v>11006</v>
      </c>
      <c r="OMS7" t="s">
        <v>11007</v>
      </c>
      <c r="OMT7" t="s">
        <v>11008</v>
      </c>
      <c r="OMU7" t="s">
        <v>11009</v>
      </c>
      <c r="OMV7" t="s">
        <v>11010</v>
      </c>
      <c r="OMW7" t="s">
        <v>11011</v>
      </c>
      <c r="OMX7" t="s">
        <v>11012</v>
      </c>
      <c r="OMY7" t="s">
        <v>11013</v>
      </c>
      <c r="OMZ7" t="s">
        <v>11014</v>
      </c>
      <c r="ONA7" t="s">
        <v>11015</v>
      </c>
      <c r="ONB7" t="s">
        <v>11016</v>
      </c>
      <c r="ONC7" t="s">
        <v>11017</v>
      </c>
      <c r="OND7" t="s">
        <v>11018</v>
      </c>
      <c r="ONE7" t="s">
        <v>11019</v>
      </c>
      <c r="ONF7" t="s">
        <v>11020</v>
      </c>
      <c r="ONG7" t="s">
        <v>11021</v>
      </c>
      <c r="ONH7" t="s">
        <v>11022</v>
      </c>
      <c r="ONI7" t="s">
        <v>11023</v>
      </c>
      <c r="ONJ7" t="s">
        <v>11024</v>
      </c>
      <c r="ONK7" t="s">
        <v>11025</v>
      </c>
      <c r="ONL7" t="s">
        <v>11026</v>
      </c>
      <c r="ONM7" t="s">
        <v>11027</v>
      </c>
      <c r="ONN7" t="s">
        <v>11028</v>
      </c>
      <c r="ONO7" t="s">
        <v>11029</v>
      </c>
      <c r="ONP7" t="s">
        <v>11030</v>
      </c>
      <c r="ONQ7" t="s">
        <v>11031</v>
      </c>
      <c r="ONR7" t="s">
        <v>11032</v>
      </c>
      <c r="ONS7" t="s">
        <v>11033</v>
      </c>
      <c r="ONT7" t="s">
        <v>11034</v>
      </c>
      <c r="ONU7" t="s">
        <v>11035</v>
      </c>
      <c r="ONV7" t="s">
        <v>11036</v>
      </c>
      <c r="ONW7" t="s">
        <v>11037</v>
      </c>
      <c r="ONX7" t="s">
        <v>11038</v>
      </c>
      <c r="ONY7" t="s">
        <v>11039</v>
      </c>
      <c r="ONZ7" t="s">
        <v>11040</v>
      </c>
      <c r="OOA7" t="s">
        <v>11041</v>
      </c>
      <c r="OOB7" t="s">
        <v>11042</v>
      </c>
      <c r="OOC7" t="s">
        <v>11043</v>
      </c>
      <c r="OOD7" t="s">
        <v>11044</v>
      </c>
      <c r="OOE7" t="s">
        <v>11045</v>
      </c>
      <c r="OOF7" t="s">
        <v>11046</v>
      </c>
      <c r="OOG7" t="s">
        <v>11047</v>
      </c>
      <c r="OOH7" t="s">
        <v>11048</v>
      </c>
      <c r="OOI7" t="s">
        <v>11049</v>
      </c>
      <c r="OOJ7" t="s">
        <v>11050</v>
      </c>
      <c r="OOK7" t="s">
        <v>11051</v>
      </c>
      <c r="OOL7" t="s">
        <v>11052</v>
      </c>
      <c r="OOM7" t="s">
        <v>11053</v>
      </c>
      <c r="OON7" t="s">
        <v>11054</v>
      </c>
      <c r="OOO7" t="s">
        <v>11055</v>
      </c>
      <c r="OOP7" t="s">
        <v>11056</v>
      </c>
      <c r="OOQ7" t="s">
        <v>11057</v>
      </c>
      <c r="OOR7" t="s">
        <v>11058</v>
      </c>
      <c r="OOS7" t="s">
        <v>11059</v>
      </c>
      <c r="OOT7" t="s">
        <v>11060</v>
      </c>
      <c r="OOU7" t="s">
        <v>11061</v>
      </c>
      <c r="OOV7" t="s">
        <v>11062</v>
      </c>
      <c r="OOW7" t="s">
        <v>11063</v>
      </c>
      <c r="OOX7" t="s">
        <v>11064</v>
      </c>
      <c r="OOY7" t="s">
        <v>11065</v>
      </c>
      <c r="OOZ7" t="s">
        <v>11066</v>
      </c>
      <c r="OPA7" t="s">
        <v>11067</v>
      </c>
      <c r="OPB7" t="s">
        <v>11068</v>
      </c>
      <c r="OPC7" t="s">
        <v>11069</v>
      </c>
      <c r="OPD7" t="s">
        <v>11070</v>
      </c>
      <c r="OPE7" t="s">
        <v>11071</v>
      </c>
      <c r="OPF7" t="s">
        <v>11072</v>
      </c>
      <c r="OPG7" t="s">
        <v>11073</v>
      </c>
      <c r="OPH7" t="s">
        <v>11074</v>
      </c>
      <c r="OPI7" t="s">
        <v>11075</v>
      </c>
      <c r="OPJ7" t="s">
        <v>11076</v>
      </c>
      <c r="OPK7" t="s">
        <v>11077</v>
      </c>
      <c r="OPL7" t="s">
        <v>11078</v>
      </c>
      <c r="OPM7" t="s">
        <v>11079</v>
      </c>
      <c r="OPN7" t="s">
        <v>11080</v>
      </c>
      <c r="OPO7" t="s">
        <v>11081</v>
      </c>
      <c r="OPP7" t="s">
        <v>11082</v>
      </c>
      <c r="OPQ7" t="s">
        <v>11083</v>
      </c>
      <c r="OPR7" t="s">
        <v>11084</v>
      </c>
      <c r="OPS7" t="s">
        <v>11085</v>
      </c>
      <c r="OPT7" t="s">
        <v>11086</v>
      </c>
      <c r="OPU7" t="s">
        <v>11087</v>
      </c>
      <c r="OPV7" t="s">
        <v>11088</v>
      </c>
      <c r="OPW7" t="s">
        <v>11089</v>
      </c>
      <c r="OPX7" t="s">
        <v>11090</v>
      </c>
      <c r="OPY7" t="s">
        <v>11091</v>
      </c>
      <c r="OPZ7" t="s">
        <v>11092</v>
      </c>
      <c r="OQA7" t="s">
        <v>11093</v>
      </c>
      <c r="OQB7" t="s">
        <v>11094</v>
      </c>
      <c r="OQC7" t="s">
        <v>11095</v>
      </c>
      <c r="OQD7" t="s">
        <v>11096</v>
      </c>
      <c r="OQE7" t="s">
        <v>11097</v>
      </c>
      <c r="OQF7" t="s">
        <v>11098</v>
      </c>
      <c r="OQG7" t="s">
        <v>11099</v>
      </c>
      <c r="OQH7" t="s">
        <v>11100</v>
      </c>
      <c r="OQI7" t="s">
        <v>11101</v>
      </c>
      <c r="OQJ7" t="s">
        <v>11102</v>
      </c>
      <c r="OQK7" t="s">
        <v>11103</v>
      </c>
      <c r="OQL7" t="s">
        <v>11104</v>
      </c>
      <c r="OQM7" t="s">
        <v>11105</v>
      </c>
      <c r="OQN7" t="s">
        <v>11106</v>
      </c>
      <c r="OQO7" t="s">
        <v>11107</v>
      </c>
      <c r="OQP7" t="s">
        <v>11108</v>
      </c>
      <c r="OQQ7" t="s">
        <v>11109</v>
      </c>
      <c r="OQR7" t="s">
        <v>11110</v>
      </c>
      <c r="OQS7" t="s">
        <v>11111</v>
      </c>
      <c r="OQT7" t="s">
        <v>11112</v>
      </c>
      <c r="OQU7" t="s">
        <v>11113</v>
      </c>
      <c r="OQV7" t="s">
        <v>11114</v>
      </c>
      <c r="OQW7" t="s">
        <v>11115</v>
      </c>
      <c r="OQX7" t="s">
        <v>11116</v>
      </c>
      <c r="OQY7" t="s">
        <v>11117</v>
      </c>
      <c r="OQZ7" t="s">
        <v>11118</v>
      </c>
      <c r="ORA7" t="s">
        <v>11119</v>
      </c>
      <c r="ORB7" t="s">
        <v>11120</v>
      </c>
      <c r="ORC7" t="s">
        <v>11121</v>
      </c>
      <c r="ORD7" t="s">
        <v>11122</v>
      </c>
      <c r="ORE7" t="s">
        <v>11123</v>
      </c>
      <c r="ORF7" t="s">
        <v>11124</v>
      </c>
      <c r="ORG7" t="s">
        <v>11125</v>
      </c>
      <c r="ORH7" t="s">
        <v>11126</v>
      </c>
      <c r="ORI7" t="s">
        <v>11127</v>
      </c>
      <c r="ORJ7" t="s">
        <v>11128</v>
      </c>
      <c r="ORK7" t="s">
        <v>11129</v>
      </c>
      <c r="ORL7" t="s">
        <v>11130</v>
      </c>
      <c r="ORM7" t="s">
        <v>11131</v>
      </c>
      <c r="ORN7" t="s">
        <v>11132</v>
      </c>
      <c r="ORO7" t="s">
        <v>11133</v>
      </c>
      <c r="ORP7" t="s">
        <v>11134</v>
      </c>
      <c r="ORQ7" t="s">
        <v>11135</v>
      </c>
      <c r="ORR7" t="s">
        <v>11136</v>
      </c>
      <c r="ORS7" t="s">
        <v>11137</v>
      </c>
      <c r="ORT7" t="s">
        <v>11138</v>
      </c>
      <c r="ORU7" t="s">
        <v>11139</v>
      </c>
      <c r="ORV7" t="s">
        <v>11140</v>
      </c>
      <c r="ORW7" t="s">
        <v>11141</v>
      </c>
      <c r="ORX7" t="s">
        <v>11142</v>
      </c>
      <c r="ORY7" t="s">
        <v>11143</v>
      </c>
      <c r="ORZ7" t="s">
        <v>11144</v>
      </c>
      <c r="OSA7" t="s">
        <v>11145</v>
      </c>
      <c r="OSB7" t="s">
        <v>11146</v>
      </c>
      <c r="OSC7" t="s">
        <v>11147</v>
      </c>
      <c r="OSD7" t="s">
        <v>11148</v>
      </c>
      <c r="OSE7" t="s">
        <v>11149</v>
      </c>
      <c r="OSF7" t="s">
        <v>11150</v>
      </c>
      <c r="OSG7" t="s">
        <v>11151</v>
      </c>
      <c r="OSH7" t="s">
        <v>11152</v>
      </c>
      <c r="OSI7" t="s">
        <v>11153</v>
      </c>
      <c r="OSJ7" t="s">
        <v>11154</v>
      </c>
      <c r="OSK7" t="s">
        <v>11155</v>
      </c>
      <c r="OSL7" t="s">
        <v>11156</v>
      </c>
      <c r="OSM7" t="s">
        <v>11157</v>
      </c>
      <c r="OSN7" t="s">
        <v>11158</v>
      </c>
      <c r="OSO7" t="s">
        <v>11159</v>
      </c>
      <c r="OSP7" t="s">
        <v>11160</v>
      </c>
      <c r="OSQ7" t="s">
        <v>11161</v>
      </c>
      <c r="OSR7" t="s">
        <v>11162</v>
      </c>
      <c r="OSS7" t="s">
        <v>11163</v>
      </c>
      <c r="OST7" t="s">
        <v>11164</v>
      </c>
      <c r="OSU7" t="s">
        <v>11165</v>
      </c>
      <c r="OSV7" t="s">
        <v>11166</v>
      </c>
      <c r="OSW7" t="s">
        <v>11167</v>
      </c>
      <c r="OSX7" t="s">
        <v>11168</v>
      </c>
      <c r="OSY7" t="s">
        <v>11169</v>
      </c>
      <c r="OSZ7" t="s">
        <v>11170</v>
      </c>
      <c r="OTA7" t="s">
        <v>11171</v>
      </c>
      <c r="OTB7" t="s">
        <v>11172</v>
      </c>
      <c r="OTC7" t="s">
        <v>11173</v>
      </c>
      <c r="OTD7" t="s">
        <v>11174</v>
      </c>
      <c r="OTE7" t="s">
        <v>11175</v>
      </c>
      <c r="OTF7" t="s">
        <v>11176</v>
      </c>
      <c r="OTG7" t="s">
        <v>11177</v>
      </c>
      <c r="OTH7" t="s">
        <v>11178</v>
      </c>
      <c r="OTI7" t="s">
        <v>11179</v>
      </c>
      <c r="OTJ7" t="s">
        <v>11180</v>
      </c>
      <c r="OTK7" t="s">
        <v>11181</v>
      </c>
      <c r="OTL7" t="s">
        <v>11182</v>
      </c>
      <c r="OTM7" t="s">
        <v>11183</v>
      </c>
      <c r="OTN7" t="s">
        <v>11184</v>
      </c>
      <c r="OTO7" t="s">
        <v>11185</v>
      </c>
      <c r="OTP7" t="s">
        <v>11186</v>
      </c>
      <c r="OTQ7" t="s">
        <v>11187</v>
      </c>
      <c r="OTR7" t="s">
        <v>11188</v>
      </c>
      <c r="OTS7" t="s">
        <v>11189</v>
      </c>
      <c r="OTT7" t="s">
        <v>11190</v>
      </c>
      <c r="OTU7" t="s">
        <v>11191</v>
      </c>
      <c r="OTV7" t="s">
        <v>11192</v>
      </c>
      <c r="OTW7" t="s">
        <v>11193</v>
      </c>
      <c r="OTX7" t="s">
        <v>11194</v>
      </c>
      <c r="OTY7" t="s">
        <v>11195</v>
      </c>
      <c r="OTZ7" t="s">
        <v>11196</v>
      </c>
      <c r="OUA7" t="s">
        <v>11197</v>
      </c>
      <c r="OUB7" t="s">
        <v>11198</v>
      </c>
      <c r="OUC7" t="s">
        <v>11199</v>
      </c>
      <c r="OUD7" t="s">
        <v>11200</v>
      </c>
      <c r="OUE7" t="s">
        <v>11201</v>
      </c>
      <c r="OUF7" t="s">
        <v>11202</v>
      </c>
      <c r="OUG7" t="s">
        <v>11203</v>
      </c>
      <c r="OUH7" t="s">
        <v>11204</v>
      </c>
      <c r="OUI7" t="s">
        <v>11205</v>
      </c>
      <c r="OUJ7" t="s">
        <v>11206</v>
      </c>
      <c r="OUK7" t="s">
        <v>11207</v>
      </c>
      <c r="OUL7" t="s">
        <v>11208</v>
      </c>
      <c r="OUM7" t="s">
        <v>11209</v>
      </c>
      <c r="OUN7" t="s">
        <v>11210</v>
      </c>
      <c r="OUO7" t="s">
        <v>11211</v>
      </c>
      <c r="OUP7" t="s">
        <v>11212</v>
      </c>
      <c r="OUQ7" t="s">
        <v>11213</v>
      </c>
      <c r="OUR7" t="s">
        <v>11214</v>
      </c>
      <c r="OUS7" t="s">
        <v>11215</v>
      </c>
      <c r="OUT7" t="s">
        <v>11216</v>
      </c>
      <c r="OUU7" t="s">
        <v>11217</v>
      </c>
      <c r="OUV7" t="s">
        <v>11218</v>
      </c>
      <c r="OUW7" t="s">
        <v>11219</v>
      </c>
      <c r="OUX7" t="s">
        <v>11220</v>
      </c>
      <c r="OUY7" t="s">
        <v>11221</v>
      </c>
      <c r="OUZ7" t="s">
        <v>11222</v>
      </c>
      <c r="OVA7" t="s">
        <v>11223</v>
      </c>
      <c r="OVB7" t="s">
        <v>11224</v>
      </c>
      <c r="OVC7" t="s">
        <v>11225</v>
      </c>
      <c r="OVD7" t="s">
        <v>11226</v>
      </c>
      <c r="OVE7" t="s">
        <v>11227</v>
      </c>
      <c r="OVF7" t="s">
        <v>11228</v>
      </c>
      <c r="OVG7" t="s">
        <v>11229</v>
      </c>
      <c r="OVH7" t="s">
        <v>11230</v>
      </c>
      <c r="OVI7" t="s">
        <v>11231</v>
      </c>
      <c r="OVJ7" t="s">
        <v>11232</v>
      </c>
      <c r="OVK7" t="s">
        <v>11233</v>
      </c>
      <c r="OVL7" t="s">
        <v>11234</v>
      </c>
      <c r="OVM7" t="s">
        <v>11235</v>
      </c>
      <c r="OVN7" t="s">
        <v>11236</v>
      </c>
      <c r="OVO7" t="s">
        <v>11237</v>
      </c>
      <c r="OVP7" t="s">
        <v>11238</v>
      </c>
      <c r="OVQ7" t="s">
        <v>11239</v>
      </c>
      <c r="OVR7" t="s">
        <v>11240</v>
      </c>
      <c r="OVS7" t="s">
        <v>11241</v>
      </c>
      <c r="OVT7" t="s">
        <v>11242</v>
      </c>
      <c r="OVU7" t="s">
        <v>11243</v>
      </c>
      <c r="OVV7" t="s">
        <v>11244</v>
      </c>
      <c r="OVW7" t="s">
        <v>11245</v>
      </c>
      <c r="OVX7" t="s">
        <v>11246</v>
      </c>
      <c r="OVY7" t="s">
        <v>11247</v>
      </c>
      <c r="OVZ7" t="s">
        <v>11248</v>
      </c>
      <c r="OWA7" t="s">
        <v>11249</v>
      </c>
      <c r="OWB7" t="s">
        <v>11250</v>
      </c>
      <c r="OWC7" t="s">
        <v>11251</v>
      </c>
      <c r="OWD7" t="s">
        <v>11252</v>
      </c>
      <c r="OWE7" t="s">
        <v>11253</v>
      </c>
      <c r="OWF7" t="s">
        <v>11254</v>
      </c>
      <c r="OWG7" t="s">
        <v>11255</v>
      </c>
      <c r="OWH7" t="s">
        <v>11256</v>
      </c>
      <c r="OWI7" t="s">
        <v>11257</v>
      </c>
      <c r="OWJ7" t="s">
        <v>11258</v>
      </c>
      <c r="OWK7" t="s">
        <v>11259</v>
      </c>
      <c r="OWL7" t="s">
        <v>11260</v>
      </c>
      <c r="OWM7" t="s">
        <v>11261</v>
      </c>
      <c r="OWN7" t="s">
        <v>11262</v>
      </c>
      <c r="OWO7" t="s">
        <v>11263</v>
      </c>
      <c r="OWP7" t="s">
        <v>11264</v>
      </c>
      <c r="OWQ7" t="s">
        <v>11265</v>
      </c>
      <c r="OWR7" t="s">
        <v>11266</v>
      </c>
      <c r="OWS7" t="s">
        <v>11267</v>
      </c>
      <c r="OWT7" t="s">
        <v>11268</v>
      </c>
      <c r="OWU7" t="s">
        <v>11269</v>
      </c>
      <c r="OWV7" t="s">
        <v>11270</v>
      </c>
      <c r="OWW7" t="s">
        <v>11271</v>
      </c>
      <c r="OWX7" t="s">
        <v>11272</v>
      </c>
      <c r="OWY7" t="s">
        <v>11273</v>
      </c>
      <c r="OWZ7" t="s">
        <v>11274</v>
      </c>
      <c r="OXA7" t="s">
        <v>11275</v>
      </c>
      <c r="OXB7" t="s">
        <v>11276</v>
      </c>
      <c r="OXC7" t="s">
        <v>11277</v>
      </c>
      <c r="OXD7" t="s">
        <v>11278</v>
      </c>
      <c r="OXE7" t="s">
        <v>11279</v>
      </c>
      <c r="OXF7" t="s">
        <v>11280</v>
      </c>
      <c r="OXG7" t="s">
        <v>11281</v>
      </c>
      <c r="OXH7" t="s">
        <v>11282</v>
      </c>
      <c r="OXI7" t="s">
        <v>11283</v>
      </c>
      <c r="OXJ7" t="s">
        <v>11284</v>
      </c>
      <c r="OXK7" t="s">
        <v>11285</v>
      </c>
      <c r="OXL7" t="s">
        <v>11286</v>
      </c>
      <c r="OXM7" t="s">
        <v>11287</v>
      </c>
      <c r="OXN7" t="s">
        <v>11288</v>
      </c>
      <c r="OXO7" t="s">
        <v>11289</v>
      </c>
      <c r="OXP7" t="s">
        <v>11290</v>
      </c>
      <c r="OXQ7" t="s">
        <v>11291</v>
      </c>
      <c r="OXR7" t="s">
        <v>11292</v>
      </c>
      <c r="OXS7" t="s">
        <v>11293</v>
      </c>
      <c r="OXT7" t="s">
        <v>11294</v>
      </c>
      <c r="OXU7" t="s">
        <v>11295</v>
      </c>
      <c r="OXV7" t="s">
        <v>11296</v>
      </c>
      <c r="OXW7" t="s">
        <v>11297</v>
      </c>
      <c r="OXX7" t="s">
        <v>11298</v>
      </c>
      <c r="OXY7" t="s">
        <v>11299</v>
      </c>
      <c r="OXZ7" t="s">
        <v>11300</v>
      </c>
      <c r="OYA7" t="s">
        <v>11301</v>
      </c>
      <c r="OYB7" t="s">
        <v>11302</v>
      </c>
      <c r="OYC7" t="s">
        <v>11303</v>
      </c>
      <c r="OYD7" t="s">
        <v>11304</v>
      </c>
      <c r="OYE7" t="s">
        <v>11305</v>
      </c>
      <c r="OYF7" t="s">
        <v>11306</v>
      </c>
      <c r="OYG7" t="s">
        <v>11307</v>
      </c>
      <c r="OYH7" t="s">
        <v>11308</v>
      </c>
      <c r="OYI7" t="s">
        <v>11309</v>
      </c>
      <c r="OYJ7" t="s">
        <v>11310</v>
      </c>
      <c r="OYK7" t="s">
        <v>11311</v>
      </c>
      <c r="OYL7" t="s">
        <v>11312</v>
      </c>
      <c r="OYM7" t="s">
        <v>11313</v>
      </c>
      <c r="OYN7" t="s">
        <v>11314</v>
      </c>
      <c r="OYO7" t="s">
        <v>11315</v>
      </c>
      <c r="OYP7" t="s">
        <v>11316</v>
      </c>
      <c r="OYQ7" t="s">
        <v>11317</v>
      </c>
      <c r="OYR7" t="s">
        <v>11318</v>
      </c>
      <c r="OYS7" t="s">
        <v>11319</v>
      </c>
      <c r="OYT7" t="s">
        <v>11320</v>
      </c>
      <c r="OYU7" t="s">
        <v>11321</v>
      </c>
      <c r="OYV7" t="s">
        <v>11322</v>
      </c>
      <c r="OYW7" t="s">
        <v>11323</v>
      </c>
      <c r="OYX7" t="s">
        <v>11324</v>
      </c>
      <c r="OYY7" t="s">
        <v>11325</v>
      </c>
      <c r="OYZ7" t="s">
        <v>11326</v>
      </c>
      <c r="OZA7" t="s">
        <v>11327</v>
      </c>
      <c r="OZB7" t="s">
        <v>11328</v>
      </c>
      <c r="OZC7" t="s">
        <v>11329</v>
      </c>
      <c r="OZD7" t="s">
        <v>11330</v>
      </c>
      <c r="OZE7" t="s">
        <v>11331</v>
      </c>
      <c r="OZF7" t="s">
        <v>11332</v>
      </c>
      <c r="OZG7" t="s">
        <v>11333</v>
      </c>
      <c r="OZH7" t="s">
        <v>11334</v>
      </c>
      <c r="OZI7" t="s">
        <v>11335</v>
      </c>
      <c r="OZJ7" t="s">
        <v>11336</v>
      </c>
      <c r="OZK7" t="s">
        <v>11337</v>
      </c>
      <c r="OZL7" t="s">
        <v>11338</v>
      </c>
      <c r="OZM7" t="s">
        <v>11339</v>
      </c>
      <c r="OZN7" t="s">
        <v>11340</v>
      </c>
      <c r="OZO7" t="s">
        <v>11341</v>
      </c>
      <c r="OZP7" t="s">
        <v>11342</v>
      </c>
      <c r="OZQ7" t="s">
        <v>11343</v>
      </c>
      <c r="OZR7" t="s">
        <v>11344</v>
      </c>
      <c r="OZS7" t="s">
        <v>11345</v>
      </c>
      <c r="OZT7" t="s">
        <v>11346</v>
      </c>
      <c r="OZU7" t="s">
        <v>11347</v>
      </c>
      <c r="OZV7" t="s">
        <v>11348</v>
      </c>
      <c r="OZW7" t="s">
        <v>11349</v>
      </c>
      <c r="OZX7" t="s">
        <v>11350</v>
      </c>
      <c r="OZY7" t="s">
        <v>11351</v>
      </c>
      <c r="OZZ7" t="s">
        <v>11352</v>
      </c>
      <c r="PAA7" t="s">
        <v>11353</v>
      </c>
      <c r="PAB7" t="s">
        <v>11354</v>
      </c>
      <c r="PAC7" t="s">
        <v>11355</v>
      </c>
      <c r="PAD7" t="s">
        <v>11356</v>
      </c>
      <c r="PAE7" t="s">
        <v>11357</v>
      </c>
      <c r="PAF7" t="s">
        <v>11358</v>
      </c>
      <c r="PAG7" t="s">
        <v>11359</v>
      </c>
      <c r="PAH7" t="s">
        <v>11360</v>
      </c>
      <c r="PAI7" t="s">
        <v>11361</v>
      </c>
      <c r="PAJ7" t="s">
        <v>11362</v>
      </c>
      <c r="PAK7" t="s">
        <v>11363</v>
      </c>
      <c r="PAL7" t="s">
        <v>11364</v>
      </c>
      <c r="PAM7" t="s">
        <v>11365</v>
      </c>
      <c r="PAN7" t="s">
        <v>11366</v>
      </c>
      <c r="PAO7" t="s">
        <v>11367</v>
      </c>
      <c r="PAP7" t="s">
        <v>11368</v>
      </c>
      <c r="PAQ7" t="s">
        <v>11369</v>
      </c>
      <c r="PAR7" t="s">
        <v>11370</v>
      </c>
      <c r="PAS7" t="s">
        <v>11371</v>
      </c>
      <c r="PAT7" t="s">
        <v>11372</v>
      </c>
      <c r="PAU7" t="s">
        <v>11373</v>
      </c>
      <c r="PAV7" t="s">
        <v>11374</v>
      </c>
      <c r="PAW7" t="s">
        <v>11375</v>
      </c>
      <c r="PAX7" t="s">
        <v>11376</v>
      </c>
      <c r="PAY7" t="s">
        <v>11377</v>
      </c>
      <c r="PAZ7" t="s">
        <v>11378</v>
      </c>
      <c r="PBA7" t="s">
        <v>11379</v>
      </c>
      <c r="PBB7" t="s">
        <v>11380</v>
      </c>
      <c r="PBC7" t="s">
        <v>11381</v>
      </c>
      <c r="PBD7" t="s">
        <v>11382</v>
      </c>
      <c r="PBE7" t="s">
        <v>11383</v>
      </c>
      <c r="PBF7" t="s">
        <v>11384</v>
      </c>
      <c r="PBG7" t="s">
        <v>11385</v>
      </c>
      <c r="PBH7" t="s">
        <v>11386</v>
      </c>
      <c r="PBI7" t="s">
        <v>11387</v>
      </c>
      <c r="PBJ7" t="s">
        <v>11388</v>
      </c>
      <c r="PBK7" t="s">
        <v>11389</v>
      </c>
      <c r="PBL7" t="s">
        <v>11390</v>
      </c>
      <c r="PBM7" t="s">
        <v>11391</v>
      </c>
      <c r="PBN7" t="s">
        <v>11392</v>
      </c>
      <c r="PBO7" t="s">
        <v>11393</v>
      </c>
      <c r="PBP7" t="s">
        <v>11394</v>
      </c>
      <c r="PBQ7" t="s">
        <v>11395</v>
      </c>
      <c r="PBR7" t="s">
        <v>11396</v>
      </c>
      <c r="PBS7" t="s">
        <v>11397</v>
      </c>
      <c r="PBT7" t="s">
        <v>11398</v>
      </c>
      <c r="PBU7" t="s">
        <v>11399</v>
      </c>
      <c r="PBV7" t="s">
        <v>11400</v>
      </c>
      <c r="PBW7" t="s">
        <v>11401</v>
      </c>
      <c r="PBX7" t="s">
        <v>11402</v>
      </c>
      <c r="PBY7" t="s">
        <v>11403</v>
      </c>
      <c r="PBZ7" t="s">
        <v>11404</v>
      </c>
      <c r="PCA7" t="s">
        <v>11405</v>
      </c>
      <c r="PCB7" t="s">
        <v>11406</v>
      </c>
      <c r="PCC7" t="s">
        <v>11407</v>
      </c>
      <c r="PCD7" t="s">
        <v>11408</v>
      </c>
      <c r="PCE7" t="s">
        <v>11409</v>
      </c>
      <c r="PCF7" t="s">
        <v>11410</v>
      </c>
      <c r="PCG7" t="s">
        <v>11411</v>
      </c>
      <c r="PCH7" t="s">
        <v>11412</v>
      </c>
      <c r="PCI7" t="s">
        <v>11413</v>
      </c>
      <c r="PCJ7" t="s">
        <v>11414</v>
      </c>
      <c r="PCK7" t="s">
        <v>11415</v>
      </c>
      <c r="PCL7" t="s">
        <v>11416</v>
      </c>
      <c r="PCM7" t="s">
        <v>11417</v>
      </c>
      <c r="PCN7" t="s">
        <v>11418</v>
      </c>
      <c r="PCO7" t="s">
        <v>11419</v>
      </c>
      <c r="PCP7" t="s">
        <v>11420</v>
      </c>
      <c r="PCQ7" t="s">
        <v>11421</v>
      </c>
      <c r="PCR7" t="s">
        <v>11422</v>
      </c>
      <c r="PCS7" t="s">
        <v>11423</v>
      </c>
      <c r="PCT7" t="s">
        <v>11424</v>
      </c>
      <c r="PCU7" t="s">
        <v>11425</v>
      </c>
      <c r="PCV7" t="s">
        <v>11426</v>
      </c>
      <c r="PCW7" t="s">
        <v>11427</v>
      </c>
      <c r="PCX7" t="s">
        <v>11428</v>
      </c>
      <c r="PCY7" t="s">
        <v>11429</v>
      </c>
      <c r="PCZ7" t="s">
        <v>11430</v>
      </c>
      <c r="PDA7" t="s">
        <v>11431</v>
      </c>
      <c r="PDB7" t="s">
        <v>11432</v>
      </c>
      <c r="PDC7" t="s">
        <v>11433</v>
      </c>
      <c r="PDD7" t="s">
        <v>11434</v>
      </c>
      <c r="PDE7" t="s">
        <v>11435</v>
      </c>
      <c r="PDF7" t="s">
        <v>11436</v>
      </c>
      <c r="PDG7" t="s">
        <v>11437</v>
      </c>
      <c r="PDH7" t="s">
        <v>11438</v>
      </c>
      <c r="PDI7" t="s">
        <v>11439</v>
      </c>
      <c r="PDJ7" t="s">
        <v>11440</v>
      </c>
      <c r="PDK7" t="s">
        <v>11441</v>
      </c>
      <c r="PDL7" t="s">
        <v>11442</v>
      </c>
      <c r="PDM7" t="s">
        <v>11443</v>
      </c>
      <c r="PDN7" t="s">
        <v>11444</v>
      </c>
      <c r="PDO7" t="s">
        <v>11445</v>
      </c>
      <c r="PDP7" t="s">
        <v>11446</v>
      </c>
      <c r="PDQ7" t="s">
        <v>11447</v>
      </c>
      <c r="PDR7" t="s">
        <v>11448</v>
      </c>
      <c r="PDS7" t="s">
        <v>11449</v>
      </c>
      <c r="PDT7" t="s">
        <v>11450</v>
      </c>
      <c r="PDU7" t="s">
        <v>11451</v>
      </c>
      <c r="PDV7" t="s">
        <v>11452</v>
      </c>
      <c r="PDW7" t="s">
        <v>11453</v>
      </c>
      <c r="PDX7" t="s">
        <v>11454</v>
      </c>
      <c r="PDY7" t="s">
        <v>11455</v>
      </c>
      <c r="PDZ7" t="s">
        <v>11456</v>
      </c>
      <c r="PEA7" t="s">
        <v>11457</v>
      </c>
      <c r="PEB7" t="s">
        <v>11458</v>
      </c>
      <c r="PEC7" t="s">
        <v>11459</v>
      </c>
      <c r="PED7" t="s">
        <v>11460</v>
      </c>
      <c r="PEE7" t="s">
        <v>11461</v>
      </c>
      <c r="PEF7" t="s">
        <v>11462</v>
      </c>
      <c r="PEG7" t="s">
        <v>11463</v>
      </c>
      <c r="PEH7" t="s">
        <v>11464</v>
      </c>
      <c r="PEI7" t="s">
        <v>11465</v>
      </c>
      <c r="PEJ7" t="s">
        <v>11466</v>
      </c>
      <c r="PEK7" t="s">
        <v>11467</v>
      </c>
      <c r="PEL7" t="s">
        <v>11468</v>
      </c>
      <c r="PEM7" t="s">
        <v>11469</v>
      </c>
      <c r="PEN7" t="s">
        <v>11470</v>
      </c>
      <c r="PEO7" t="s">
        <v>11471</v>
      </c>
      <c r="PEP7" t="s">
        <v>11472</v>
      </c>
      <c r="PEQ7" t="s">
        <v>11473</v>
      </c>
      <c r="PER7" t="s">
        <v>11474</v>
      </c>
      <c r="PES7" t="s">
        <v>11475</v>
      </c>
      <c r="PET7" t="s">
        <v>11476</v>
      </c>
      <c r="PEU7" t="s">
        <v>11477</v>
      </c>
      <c r="PEV7" t="s">
        <v>11478</v>
      </c>
      <c r="PEW7" t="s">
        <v>11479</v>
      </c>
      <c r="PEX7" t="s">
        <v>11480</v>
      </c>
      <c r="PEY7" t="s">
        <v>11481</v>
      </c>
      <c r="PEZ7" t="s">
        <v>11482</v>
      </c>
      <c r="PFA7" t="s">
        <v>11483</v>
      </c>
      <c r="PFB7" t="s">
        <v>11484</v>
      </c>
      <c r="PFC7" t="s">
        <v>11485</v>
      </c>
      <c r="PFD7" t="s">
        <v>11486</v>
      </c>
      <c r="PFE7" t="s">
        <v>11487</v>
      </c>
      <c r="PFF7" t="s">
        <v>11488</v>
      </c>
      <c r="PFG7" t="s">
        <v>11489</v>
      </c>
      <c r="PFH7" t="s">
        <v>11490</v>
      </c>
      <c r="PFI7" t="s">
        <v>11491</v>
      </c>
      <c r="PFJ7" t="s">
        <v>11492</v>
      </c>
      <c r="PFK7" t="s">
        <v>11493</v>
      </c>
      <c r="PFL7" t="s">
        <v>11494</v>
      </c>
      <c r="PFM7" t="s">
        <v>11495</v>
      </c>
      <c r="PFN7" t="s">
        <v>11496</v>
      </c>
      <c r="PFO7" t="s">
        <v>11497</v>
      </c>
      <c r="PFP7" t="s">
        <v>11498</v>
      </c>
      <c r="PFQ7" t="s">
        <v>11499</v>
      </c>
      <c r="PFR7" t="s">
        <v>11500</v>
      </c>
      <c r="PFS7" t="s">
        <v>11501</v>
      </c>
      <c r="PFT7" t="s">
        <v>11502</v>
      </c>
      <c r="PFU7" t="s">
        <v>11503</v>
      </c>
      <c r="PFV7" t="s">
        <v>11504</v>
      </c>
      <c r="PFW7" t="s">
        <v>11505</v>
      </c>
      <c r="PFX7" t="s">
        <v>11506</v>
      </c>
      <c r="PFY7" t="s">
        <v>11507</v>
      </c>
      <c r="PFZ7" t="s">
        <v>11508</v>
      </c>
      <c r="PGA7" t="s">
        <v>11509</v>
      </c>
      <c r="PGB7" t="s">
        <v>11510</v>
      </c>
      <c r="PGC7" t="s">
        <v>11511</v>
      </c>
      <c r="PGD7" t="s">
        <v>11512</v>
      </c>
      <c r="PGE7" t="s">
        <v>11513</v>
      </c>
      <c r="PGF7" t="s">
        <v>11514</v>
      </c>
      <c r="PGG7" t="s">
        <v>11515</v>
      </c>
      <c r="PGH7" t="s">
        <v>11516</v>
      </c>
      <c r="PGI7" t="s">
        <v>11517</v>
      </c>
      <c r="PGJ7" t="s">
        <v>11518</v>
      </c>
      <c r="PGK7" t="s">
        <v>11519</v>
      </c>
      <c r="PGL7" t="s">
        <v>11520</v>
      </c>
      <c r="PGM7" t="s">
        <v>11521</v>
      </c>
      <c r="PGN7" t="s">
        <v>11522</v>
      </c>
      <c r="PGO7" t="s">
        <v>11523</v>
      </c>
      <c r="PGP7" t="s">
        <v>11524</v>
      </c>
      <c r="PGQ7" t="s">
        <v>11525</v>
      </c>
      <c r="PGR7" t="s">
        <v>11526</v>
      </c>
      <c r="PGS7" t="s">
        <v>11527</v>
      </c>
      <c r="PGT7" t="s">
        <v>11528</v>
      </c>
      <c r="PGU7" t="s">
        <v>11529</v>
      </c>
      <c r="PGV7" t="s">
        <v>11530</v>
      </c>
      <c r="PGW7" t="s">
        <v>11531</v>
      </c>
      <c r="PGX7" t="s">
        <v>11532</v>
      </c>
      <c r="PGY7" t="s">
        <v>11533</v>
      </c>
      <c r="PGZ7" t="s">
        <v>11534</v>
      </c>
      <c r="PHA7" t="s">
        <v>11535</v>
      </c>
      <c r="PHB7" t="s">
        <v>11536</v>
      </c>
      <c r="PHC7" t="s">
        <v>11537</v>
      </c>
      <c r="PHD7" t="s">
        <v>11538</v>
      </c>
      <c r="PHE7" t="s">
        <v>11539</v>
      </c>
      <c r="PHF7" t="s">
        <v>11540</v>
      </c>
      <c r="PHG7" t="s">
        <v>11541</v>
      </c>
      <c r="PHH7" t="s">
        <v>11542</v>
      </c>
      <c r="PHI7" t="s">
        <v>11543</v>
      </c>
      <c r="PHJ7" t="s">
        <v>11544</v>
      </c>
      <c r="PHK7" t="s">
        <v>11545</v>
      </c>
      <c r="PHL7" t="s">
        <v>11546</v>
      </c>
      <c r="PHM7" t="s">
        <v>11547</v>
      </c>
      <c r="PHN7" t="s">
        <v>11548</v>
      </c>
      <c r="PHO7" t="s">
        <v>11549</v>
      </c>
      <c r="PHP7" t="s">
        <v>11550</v>
      </c>
      <c r="PHQ7" t="s">
        <v>11551</v>
      </c>
      <c r="PHR7" t="s">
        <v>11552</v>
      </c>
      <c r="PHS7" t="s">
        <v>11553</v>
      </c>
      <c r="PHT7" t="s">
        <v>11554</v>
      </c>
      <c r="PHU7" t="s">
        <v>11555</v>
      </c>
      <c r="PHV7" t="s">
        <v>11556</v>
      </c>
      <c r="PHW7" t="s">
        <v>11557</v>
      </c>
      <c r="PHX7" t="s">
        <v>11558</v>
      </c>
      <c r="PHY7" t="s">
        <v>11559</v>
      </c>
      <c r="PHZ7" t="s">
        <v>11560</v>
      </c>
      <c r="PIA7" t="s">
        <v>11561</v>
      </c>
      <c r="PIB7" t="s">
        <v>11562</v>
      </c>
      <c r="PIC7" t="s">
        <v>11563</v>
      </c>
      <c r="PID7" t="s">
        <v>11564</v>
      </c>
      <c r="PIE7" t="s">
        <v>11565</v>
      </c>
      <c r="PIF7" t="s">
        <v>11566</v>
      </c>
      <c r="PIG7" t="s">
        <v>11567</v>
      </c>
      <c r="PIH7" t="s">
        <v>11568</v>
      </c>
      <c r="PII7" t="s">
        <v>11569</v>
      </c>
      <c r="PIJ7" t="s">
        <v>11570</v>
      </c>
      <c r="PIK7" t="s">
        <v>11571</v>
      </c>
      <c r="PIL7" t="s">
        <v>11572</v>
      </c>
      <c r="PIM7" t="s">
        <v>11573</v>
      </c>
      <c r="PIN7" t="s">
        <v>11574</v>
      </c>
      <c r="PIO7" t="s">
        <v>11575</v>
      </c>
      <c r="PIP7" t="s">
        <v>11576</v>
      </c>
      <c r="PIQ7" t="s">
        <v>11577</v>
      </c>
      <c r="PIR7" t="s">
        <v>11578</v>
      </c>
      <c r="PIS7" t="s">
        <v>11579</v>
      </c>
      <c r="PIT7" t="s">
        <v>11580</v>
      </c>
      <c r="PIU7" t="s">
        <v>11581</v>
      </c>
      <c r="PIV7" t="s">
        <v>11582</v>
      </c>
      <c r="PIW7" t="s">
        <v>11583</v>
      </c>
      <c r="PIX7" t="s">
        <v>11584</v>
      </c>
      <c r="PIY7" t="s">
        <v>11585</v>
      </c>
      <c r="PIZ7" t="s">
        <v>11586</v>
      </c>
      <c r="PJA7" t="s">
        <v>11587</v>
      </c>
      <c r="PJB7" t="s">
        <v>11588</v>
      </c>
      <c r="PJC7" t="s">
        <v>11589</v>
      </c>
      <c r="PJD7" t="s">
        <v>11590</v>
      </c>
      <c r="PJE7" t="s">
        <v>11591</v>
      </c>
      <c r="PJF7" t="s">
        <v>11592</v>
      </c>
      <c r="PJG7" t="s">
        <v>11593</v>
      </c>
      <c r="PJH7" t="s">
        <v>11594</v>
      </c>
      <c r="PJI7" t="s">
        <v>11595</v>
      </c>
      <c r="PJJ7" t="s">
        <v>11596</v>
      </c>
      <c r="PJK7" t="s">
        <v>11597</v>
      </c>
      <c r="PJL7" t="s">
        <v>11598</v>
      </c>
      <c r="PJM7" t="s">
        <v>11599</v>
      </c>
      <c r="PJN7" t="s">
        <v>11600</v>
      </c>
      <c r="PJO7" t="s">
        <v>11601</v>
      </c>
      <c r="PJP7" t="s">
        <v>11602</v>
      </c>
      <c r="PJQ7" t="s">
        <v>11603</v>
      </c>
      <c r="PJR7" t="s">
        <v>11604</v>
      </c>
      <c r="PJS7" t="s">
        <v>11605</v>
      </c>
      <c r="PJT7" t="s">
        <v>11606</v>
      </c>
      <c r="PJU7" t="s">
        <v>11607</v>
      </c>
      <c r="PJV7" t="s">
        <v>11608</v>
      </c>
      <c r="PJW7" t="s">
        <v>11609</v>
      </c>
      <c r="PJX7" t="s">
        <v>11610</v>
      </c>
      <c r="PJY7" t="s">
        <v>11611</v>
      </c>
      <c r="PJZ7" t="s">
        <v>11612</v>
      </c>
      <c r="PKA7" t="s">
        <v>11613</v>
      </c>
      <c r="PKB7" t="s">
        <v>11614</v>
      </c>
      <c r="PKC7" t="s">
        <v>11615</v>
      </c>
      <c r="PKD7" t="s">
        <v>11616</v>
      </c>
      <c r="PKE7" t="s">
        <v>11617</v>
      </c>
      <c r="PKF7" t="s">
        <v>11618</v>
      </c>
      <c r="PKG7" t="s">
        <v>11619</v>
      </c>
      <c r="PKH7" t="s">
        <v>11620</v>
      </c>
      <c r="PKI7" t="s">
        <v>11621</v>
      </c>
      <c r="PKJ7" t="s">
        <v>11622</v>
      </c>
      <c r="PKK7" t="s">
        <v>11623</v>
      </c>
      <c r="PKL7" t="s">
        <v>11624</v>
      </c>
      <c r="PKM7" t="s">
        <v>11625</v>
      </c>
      <c r="PKN7" t="s">
        <v>11626</v>
      </c>
      <c r="PKO7" t="s">
        <v>11627</v>
      </c>
      <c r="PKP7" t="s">
        <v>11628</v>
      </c>
      <c r="PKQ7" t="s">
        <v>11629</v>
      </c>
      <c r="PKR7" t="s">
        <v>11630</v>
      </c>
      <c r="PKS7" t="s">
        <v>11631</v>
      </c>
      <c r="PKT7" t="s">
        <v>11632</v>
      </c>
      <c r="PKU7" t="s">
        <v>11633</v>
      </c>
      <c r="PKV7" t="s">
        <v>11634</v>
      </c>
      <c r="PKW7" t="s">
        <v>11635</v>
      </c>
      <c r="PKX7" t="s">
        <v>11636</v>
      </c>
      <c r="PKY7" t="s">
        <v>11637</v>
      </c>
      <c r="PKZ7" t="s">
        <v>11638</v>
      </c>
      <c r="PLA7" t="s">
        <v>11639</v>
      </c>
      <c r="PLB7" t="s">
        <v>11640</v>
      </c>
      <c r="PLC7" t="s">
        <v>11641</v>
      </c>
      <c r="PLD7" t="s">
        <v>11642</v>
      </c>
      <c r="PLE7" t="s">
        <v>11643</v>
      </c>
      <c r="PLF7" t="s">
        <v>11644</v>
      </c>
      <c r="PLG7" t="s">
        <v>11645</v>
      </c>
      <c r="PLH7" t="s">
        <v>11646</v>
      </c>
      <c r="PLI7" t="s">
        <v>11647</v>
      </c>
      <c r="PLJ7" t="s">
        <v>11648</v>
      </c>
      <c r="PLK7" t="s">
        <v>11649</v>
      </c>
      <c r="PLL7" t="s">
        <v>11650</v>
      </c>
      <c r="PLM7" t="s">
        <v>11651</v>
      </c>
      <c r="PLN7" t="s">
        <v>11652</v>
      </c>
      <c r="PLO7" t="s">
        <v>11653</v>
      </c>
      <c r="PLP7" t="s">
        <v>11654</v>
      </c>
      <c r="PLQ7" t="s">
        <v>11655</v>
      </c>
      <c r="PLR7" t="s">
        <v>11656</v>
      </c>
      <c r="PLS7" t="s">
        <v>11657</v>
      </c>
      <c r="PLT7" t="s">
        <v>11658</v>
      </c>
      <c r="PLU7" t="s">
        <v>11659</v>
      </c>
      <c r="PLV7" t="s">
        <v>11660</v>
      </c>
      <c r="PLW7" t="s">
        <v>11661</v>
      </c>
      <c r="PLX7" t="s">
        <v>11662</v>
      </c>
      <c r="PLY7" t="s">
        <v>11663</v>
      </c>
      <c r="PLZ7" t="s">
        <v>11664</v>
      </c>
      <c r="PMA7" t="s">
        <v>11665</v>
      </c>
      <c r="PMB7" t="s">
        <v>11666</v>
      </c>
      <c r="PMC7" t="s">
        <v>11667</v>
      </c>
      <c r="PMD7" t="s">
        <v>11668</v>
      </c>
      <c r="PME7" t="s">
        <v>11669</v>
      </c>
      <c r="PMF7" t="s">
        <v>11670</v>
      </c>
      <c r="PMG7" t="s">
        <v>11671</v>
      </c>
      <c r="PMH7" t="s">
        <v>11672</v>
      </c>
      <c r="PMI7" t="s">
        <v>11673</v>
      </c>
      <c r="PMJ7" t="s">
        <v>11674</v>
      </c>
      <c r="PMK7" t="s">
        <v>11675</v>
      </c>
      <c r="PML7" t="s">
        <v>11676</v>
      </c>
      <c r="PMM7" t="s">
        <v>11677</v>
      </c>
      <c r="PMN7" t="s">
        <v>11678</v>
      </c>
      <c r="PMO7" t="s">
        <v>11679</v>
      </c>
      <c r="PMP7" t="s">
        <v>11680</v>
      </c>
      <c r="PMQ7" t="s">
        <v>11681</v>
      </c>
      <c r="PMR7" t="s">
        <v>11682</v>
      </c>
      <c r="PMS7" t="s">
        <v>11683</v>
      </c>
      <c r="PMT7" t="s">
        <v>11684</v>
      </c>
      <c r="PMU7" t="s">
        <v>11685</v>
      </c>
      <c r="PMV7" t="s">
        <v>11686</v>
      </c>
      <c r="PMW7" t="s">
        <v>11687</v>
      </c>
      <c r="PMX7" t="s">
        <v>11688</v>
      </c>
      <c r="PMY7" t="s">
        <v>11689</v>
      </c>
      <c r="PMZ7" t="s">
        <v>11690</v>
      </c>
      <c r="PNA7" t="s">
        <v>11691</v>
      </c>
      <c r="PNB7" t="s">
        <v>11692</v>
      </c>
      <c r="PNC7" t="s">
        <v>11693</v>
      </c>
      <c r="PND7" t="s">
        <v>11694</v>
      </c>
      <c r="PNE7" t="s">
        <v>11695</v>
      </c>
      <c r="PNF7" t="s">
        <v>11696</v>
      </c>
      <c r="PNG7" t="s">
        <v>11697</v>
      </c>
      <c r="PNH7" t="s">
        <v>11698</v>
      </c>
      <c r="PNI7" t="s">
        <v>11699</v>
      </c>
      <c r="PNJ7" t="s">
        <v>11700</v>
      </c>
      <c r="PNK7" t="s">
        <v>11701</v>
      </c>
      <c r="PNL7" t="s">
        <v>11702</v>
      </c>
      <c r="PNM7" t="s">
        <v>11703</v>
      </c>
      <c r="PNN7" t="s">
        <v>11704</v>
      </c>
      <c r="PNO7" t="s">
        <v>11705</v>
      </c>
      <c r="PNP7" t="s">
        <v>11706</v>
      </c>
      <c r="PNQ7" t="s">
        <v>11707</v>
      </c>
      <c r="PNR7" t="s">
        <v>11708</v>
      </c>
      <c r="PNS7" t="s">
        <v>11709</v>
      </c>
      <c r="PNT7" t="s">
        <v>11710</v>
      </c>
      <c r="PNU7" t="s">
        <v>11711</v>
      </c>
      <c r="PNV7" t="s">
        <v>11712</v>
      </c>
      <c r="PNW7" t="s">
        <v>11713</v>
      </c>
      <c r="PNX7" t="s">
        <v>11714</v>
      </c>
      <c r="PNY7" t="s">
        <v>11715</v>
      </c>
      <c r="PNZ7" t="s">
        <v>11716</v>
      </c>
      <c r="POA7" t="s">
        <v>11717</v>
      </c>
      <c r="POB7" t="s">
        <v>11718</v>
      </c>
      <c r="POC7" t="s">
        <v>11719</v>
      </c>
      <c r="POD7" t="s">
        <v>11720</v>
      </c>
      <c r="POE7" t="s">
        <v>11721</v>
      </c>
      <c r="POF7" t="s">
        <v>11722</v>
      </c>
      <c r="POG7" t="s">
        <v>11723</v>
      </c>
      <c r="POH7" t="s">
        <v>11724</v>
      </c>
      <c r="POI7" t="s">
        <v>11725</v>
      </c>
      <c r="POJ7" t="s">
        <v>11726</v>
      </c>
      <c r="POK7" t="s">
        <v>11727</v>
      </c>
      <c r="POL7" t="s">
        <v>11728</v>
      </c>
      <c r="POM7" t="s">
        <v>11729</v>
      </c>
      <c r="PON7" t="s">
        <v>11730</v>
      </c>
      <c r="POO7" t="s">
        <v>11731</v>
      </c>
      <c r="POP7" t="s">
        <v>11732</v>
      </c>
      <c r="POQ7" t="s">
        <v>11733</v>
      </c>
      <c r="POR7" t="s">
        <v>11734</v>
      </c>
      <c r="POS7" t="s">
        <v>11735</v>
      </c>
      <c r="POT7" t="s">
        <v>11736</v>
      </c>
      <c r="POU7" t="s">
        <v>11737</v>
      </c>
      <c r="POV7" t="s">
        <v>11738</v>
      </c>
      <c r="POW7" t="s">
        <v>11739</v>
      </c>
      <c r="POX7" t="s">
        <v>11740</v>
      </c>
      <c r="POY7" t="s">
        <v>11741</v>
      </c>
      <c r="POZ7" t="s">
        <v>11742</v>
      </c>
      <c r="PPA7" t="s">
        <v>11743</v>
      </c>
      <c r="PPB7" t="s">
        <v>11744</v>
      </c>
      <c r="PPC7" t="s">
        <v>11745</v>
      </c>
      <c r="PPD7" t="s">
        <v>11746</v>
      </c>
      <c r="PPE7" t="s">
        <v>11747</v>
      </c>
      <c r="PPF7" t="s">
        <v>11748</v>
      </c>
      <c r="PPG7" t="s">
        <v>11749</v>
      </c>
      <c r="PPH7" t="s">
        <v>11750</v>
      </c>
      <c r="PPI7" t="s">
        <v>11751</v>
      </c>
      <c r="PPJ7" t="s">
        <v>11752</v>
      </c>
      <c r="PPK7" t="s">
        <v>11753</v>
      </c>
      <c r="PPL7" t="s">
        <v>11754</v>
      </c>
      <c r="PPM7" t="s">
        <v>11755</v>
      </c>
      <c r="PPN7" t="s">
        <v>11756</v>
      </c>
      <c r="PPO7" t="s">
        <v>11757</v>
      </c>
      <c r="PPP7" t="s">
        <v>11758</v>
      </c>
      <c r="PPQ7" t="s">
        <v>11759</v>
      </c>
      <c r="PPR7" t="s">
        <v>11760</v>
      </c>
      <c r="PPS7" t="s">
        <v>11761</v>
      </c>
      <c r="PPT7" t="s">
        <v>11762</v>
      </c>
      <c r="PPU7" t="s">
        <v>11763</v>
      </c>
      <c r="PPV7" t="s">
        <v>11764</v>
      </c>
      <c r="PPW7" t="s">
        <v>11765</v>
      </c>
      <c r="PPX7" t="s">
        <v>11766</v>
      </c>
      <c r="PPY7" t="s">
        <v>11767</v>
      </c>
      <c r="PPZ7" t="s">
        <v>11768</v>
      </c>
      <c r="PQA7" t="s">
        <v>11769</v>
      </c>
      <c r="PQB7" t="s">
        <v>11770</v>
      </c>
      <c r="PQC7" t="s">
        <v>11771</v>
      </c>
      <c r="PQD7" t="s">
        <v>11772</v>
      </c>
      <c r="PQE7" t="s">
        <v>11773</v>
      </c>
      <c r="PQF7" t="s">
        <v>11774</v>
      </c>
      <c r="PQG7" t="s">
        <v>11775</v>
      </c>
      <c r="PQH7" t="s">
        <v>11776</v>
      </c>
      <c r="PQI7" t="s">
        <v>11777</v>
      </c>
      <c r="PQJ7" t="s">
        <v>11778</v>
      </c>
      <c r="PQK7" t="s">
        <v>11779</v>
      </c>
      <c r="PQL7" t="s">
        <v>11780</v>
      </c>
      <c r="PQM7" t="s">
        <v>11781</v>
      </c>
      <c r="PQN7" t="s">
        <v>11782</v>
      </c>
      <c r="PQO7" t="s">
        <v>11783</v>
      </c>
      <c r="PQP7" t="s">
        <v>11784</v>
      </c>
      <c r="PQQ7" t="s">
        <v>11785</v>
      </c>
      <c r="PQR7" t="s">
        <v>11786</v>
      </c>
      <c r="PQS7" t="s">
        <v>11787</v>
      </c>
      <c r="PQT7" t="s">
        <v>11788</v>
      </c>
      <c r="PQU7" t="s">
        <v>11789</v>
      </c>
      <c r="PQV7" t="s">
        <v>11790</v>
      </c>
      <c r="PQW7" t="s">
        <v>11791</v>
      </c>
      <c r="PQX7" t="s">
        <v>11792</v>
      </c>
      <c r="PQY7" t="s">
        <v>11793</v>
      </c>
      <c r="PQZ7" t="s">
        <v>11794</v>
      </c>
      <c r="PRA7" t="s">
        <v>11795</v>
      </c>
      <c r="PRB7" t="s">
        <v>11796</v>
      </c>
      <c r="PRC7" t="s">
        <v>11797</v>
      </c>
      <c r="PRD7" t="s">
        <v>11798</v>
      </c>
      <c r="PRE7" t="s">
        <v>11799</v>
      </c>
      <c r="PRF7" t="s">
        <v>11800</v>
      </c>
      <c r="PRG7" t="s">
        <v>11801</v>
      </c>
      <c r="PRH7" t="s">
        <v>11802</v>
      </c>
      <c r="PRI7" t="s">
        <v>11803</v>
      </c>
      <c r="PRJ7" t="s">
        <v>11804</v>
      </c>
      <c r="PRK7" t="s">
        <v>11805</v>
      </c>
      <c r="PRL7" t="s">
        <v>11806</v>
      </c>
      <c r="PRM7" t="s">
        <v>11807</v>
      </c>
      <c r="PRN7" t="s">
        <v>11808</v>
      </c>
      <c r="PRO7" t="s">
        <v>11809</v>
      </c>
      <c r="PRP7" t="s">
        <v>11810</v>
      </c>
      <c r="PRQ7" t="s">
        <v>11811</v>
      </c>
      <c r="PRR7" t="s">
        <v>11812</v>
      </c>
      <c r="PRS7" t="s">
        <v>11813</v>
      </c>
      <c r="PRT7" t="s">
        <v>11814</v>
      </c>
      <c r="PRU7" t="s">
        <v>11815</v>
      </c>
      <c r="PRV7" t="s">
        <v>11816</v>
      </c>
      <c r="PRW7" t="s">
        <v>11817</v>
      </c>
      <c r="PRX7" t="s">
        <v>11818</v>
      </c>
      <c r="PRY7" t="s">
        <v>11819</v>
      </c>
      <c r="PRZ7" t="s">
        <v>11820</v>
      </c>
      <c r="PSA7" t="s">
        <v>11821</v>
      </c>
      <c r="PSB7" t="s">
        <v>11822</v>
      </c>
      <c r="PSC7" t="s">
        <v>11823</v>
      </c>
      <c r="PSD7" t="s">
        <v>11824</v>
      </c>
      <c r="PSE7" t="s">
        <v>11825</v>
      </c>
      <c r="PSF7" t="s">
        <v>11826</v>
      </c>
      <c r="PSG7" t="s">
        <v>11827</v>
      </c>
      <c r="PSH7" t="s">
        <v>11828</v>
      </c>
      <c r="PSI7" t="s">
        <v>11829</v>
      </c>
      <c r="PSJ7" t="s">
        <v>11830</v>
      </c>
      <c r="PSK7" t="s">
        <v>11831</v>
      </c>
      <c r="PSL7" t="s">
        <v>11832</v>
      </c>
      <c r="PSM7" t="s">
        <v>11833</v>
      </c>
      <c r="PSN7" t="s">
        <v>11834</v>
      </c>
      <c r="PSO7" t="s">
        <v>11835</v>
      </c>
      <c r="PSP7" t="s">
        <v>11836</v>
      </c>
      <c r="PSQ7" t="s">
        <v>11837</v>
      </c>
      <c r="PSR7" t="s">
        <v>11838</v>
      </c>
      <c r="PSS7" t="s">
        <v>11839</v>
      </c>
      <c r="PST7" t="s">
        <v>11840</v>
      </c>
      <c r="PSU7" t="s">
        <v>11841</v>
      </c>
      <c r="PSV7" t="s">
        <v>11842</v>
      </c>
      <c r="PSW7" t="s">
        <v>11843</v>
      </c>
      <c r="PSX7" t="s">
        <v>11844</v>
      </c>
      <c r="PSY7" t="s">
        <v>11845</v>
      </c>
      <c r="PSZ7" t="s">
        <v>11846</v>
      </c>
      <c r="PTA7" t="s">
        <v>11847</v>
      </c>
      <c r="PTB7" t="s">
        <v>11848</v>
      </c>
      <c r="PTC7" t="s">
        <v>11849</v>
      </c>
      <c r="PTD7" t="s">
        <v>11850</v>
      </c>
      <c r="PTE7" t="s">
        <v>11851</v>
      </c>
      <c r="PTF7" t="s">
        <v>11852</v>
      </c>
      <c r="PTG7" t="s">
        <v>11853</v>
      </c>
      <c r="PTH7" t="s">
        <v>11854</v>
      </c>
      <c r="PTI7" t="s">
        <v>11855</v>
      </c>
      <c r="PTJ7" t="s">
        <v>11856</v>
      </c>
      <c r="PTK7" t="s">
        <v>11857</v>
      </c>
      <c r="PTL7" t="s">
        <v>11858</v>
      </c>
      <c r="PTM7" t="s">
        <v>11859</v>
      </c>
      <c r="PTN7" t="s">
        <v>11860</v>
      </c>
      <c r="PTO7" t="s">
        <v>11861</v>
      </c>
      <c r="PTP7" t="s">
        <v>11862</v>
      </c>
      <c r="PTQ7" t="s">
        <v>11863</v>
      </c>
      <c r="PTR7" t="s">
        <v>11864</v>
      </c>
      <c r="PTS7" t="s">
        <v>11865</v>
      </c>
      <c r="PTT7" t="s">
        <v>11866</v>
      </c>
      <c r="PTU7" t="s">
        <v>11867</v>
      </c>
      <c r="PTV7" t="s">
        <v>11868</v>
      </c>
      <c r="PTW7" t="s">
        <v>11869</v>
      </c>
      <c r="PTX7" t="s">
        <v>11870</v>
      </c>
      <c r="PTY7" t="s">
        <v>11871</v>
      </c>
      <c r="PTZ7" t="s">
        <v>11872</v>
      </c>
      <c r="PUA7" t="s">
        <v>11873</v>
      </c>
      <c r="PUB7" t="s">
        <v>11874</v>
      </c>
      <c r="PUC7" t="s">
        <v>11875</v>
      </c>
      <c r="PUD7" t="s">
        <v>11876</v>
      </c>
      <c r="PUE7" t="s">
        <v>11877</v>
      </c>
      <c r="PUF7" t="s">
        <v>11878</v>
      </c>
      <c r="PUG7" t="s">
        <v>11879</v>
      </c>
      <c r="PUH7" t="s">
        <v>11880</v>
      </c>
      <c r="PUI7" t="s">
        <v>11881</v>
      </c>
      <c r="PUJ7" t="s">
        <v>11882</v>
      </c>
      <c r="PUK7" t="s">
        <v>11883</v>
      </c>
      <c r="PUL7" t="s">
        <v>11884</v>
      </c>
      <c r="PUM7" t="s">
        <v>11885</v>
      </c>
      <c r="PUN7" t="s">
        <v>11886</v>
      </c>
      <c r="PUO7" t="s">
        <v>11887</v>
      </c>
      <c r="PUP7" t="s">
        <v>11888</v>
      </c>
      <c r="PUQ7" t="s">
        <v>11889</v>
      </c>
      <c r="PUR7" t="s">
        <v>11890</v>
      </c>
      <c r="PUS7" t="s">
        <v>11891</v>
      </c>
      <c r="PUT7" t="s">
        <v>11892</v>
      </c>
      <c r="PUU7" t="s">
        <v>11893</v>
      </c>
      <c r="PUV7" t="s">
        <v>11894</v>
      </c>
      <c r="PUW7" t="s">
        <v>11895</v>
      </c>
      <c r="PUX7" t="s">
        <v>11896</v>
      </c>
      <c r="PUY7" t="s">
        <v>11897</v>
      </c>
      <c r="PUZ7" t="s">
        <v>11898</v>
      </c>
      <c r="PVA7" t="s">
        <v>11899</v>
      </c>
      <c r="PVB7" t="s">
        <v>11900</v>
      </c>
      <c r="PVC7" t="s">
        <v>11901</v>
      </c>
      <c r="PVD7" t="s">
        <v>11902</v>
      </c>
      <c r="PVE7" t="s">
        <v>11903</v>
      </c>
      <c r="PVF7" t="s">
        <v>11904</v>
      </c>
      <c r="PVG7" t="s">
        <v>11905</v>
      </c>
      <c r="PVH7" t="s">
        <v>11906</v>
      </c>
      <c r="PVI7" t="s">
        <v>11907</v>
      </c>
      <c r="PVJ7" t="s">
        <v>11908</v>
      </c>
      <c r="PVK7" t="s">
        <v>11909</v>
      </c>
      <c r="PVL7" t="s">
        <v>11910</v>
      </c>
      <c r="PVM7" t="s">
        <v>11911</v>
      </c>
      <c r="PVN7" t="s">
        <v>11912</v>
      </c>
      <c r="PVO7" t="s">
        <v>11913</v>
      </c>
      <c r="PVP7" t="s">
        <v>11914</v>
      </c>
      <c r="PVQ7" t="s">
        <v>11915</v>
      </c>
      <c r="PVR7" t="s">
        <v>11916</v>
      </c>
      <c r="PVS7" t="s">
        <v>11917</v>
      </c>
      <c r="PVT7" t="s">
        <v>11918</v>
      </c>
      <c r="PVU7" t="s">
        <v>11919</v>
      </c>
      <c r="PVV7" t="s">
        <v>11920</v>
      </c>
      <c r="PVW7" t="s">
        <v>11921</v>
      </c>
      <c r="PVX7" t="s">
        <v>11922</v>
      </c>
      <c r="PVY7" t="s">
        <v>11923</v>
      </c>
      <c r="PVZ7" t="s">
        <v>11924</v>
      </c>
      <c r="PWA7" t="s">
        <v>11925</v>
      </c>
      <c r="PWB7" t="s">
        <v>11926</v>
      </c>
      <c r="PWC7" t="s">
        <v>11927</v>
      </c>
      <c r="PWD7" t="s">
        <v>11928</v>
      </c>
      <c r="PWE7" t="s">
        <v>11929</v>
      </c>
      <c r="PWF7" t="s">
        <v>11930</v>
      </c>
      <c r="PWG7" t="s">
        <v>11931</v>
      </c>
      <c r="PWH7" t="s">
        <v>11932</v>
      </c>
      <c r="PWI7" t="s">
        <v>11933</v>
      </c>
      <c r="PWJ7" t="s">
        <v>11934</v>
      </c>
      <c r="PWK7" t="s">
        <v>11935</v>
      </c>
      <c r="PWL7" t="s">
        <v>11936</v>
      </c>
      <c r="PWM7" t="s">
        <v>11937</v>
      </c>
      <c r="PWN7" t="s">
        <v>11938</v>
      </c>
      <c r="PWO7" t="s">
        <v>11939</v>
      </c>
      <c r="PWP7" t="s">
        <v>11940</v>
      </c>
      <c r="PWQ7" t="s">
        <v>11941</v>
      </c>
      <c r="PWR7" t="s">
        <v>11942</v>
      </c>
      <c r="PWS7" t="s">
        <v>11943</v>
      </c>
      <c r="PWT7" t="s">
        <v>11944</v>
      </c>
      <c r="PWU7" t="s">
        <v>11945</v>
      </c>
      <c r="PWV7" t="s">
        <v>11946</v>
      </c>
      <c r="PWW7" t="s">
        <v>11947</v>
      </c>
      <c r="PWX7" t="s">
        <v>11948</v>
      </c>
      <c r="PWY7" t="s">
        <v>11949</v>
      </c>
      <c r="PWZ7" t="s">
        <v>11950</v>
      </c>
      <c r="PXA7" t="s">
        <v>11951</v>
      </c>
      <c r="PXB7" t="s">
        <v>11952</v>
      </c>
      <c r="PXC7" t="s">
        <v>11953</v>
      </c>
      <c r="PXD7" t="s">
        <v>11954</v>
      </c>
      <c r="PXE7" t="s">
        <v>11955</v>
      </c>
      <c r="PXF7" t="s">
        <v>11956</v>
      </c>
      <c r="PXG7" t="s">
        <v>11957</v>
      </c>
      <c r="PXH7" t="s">
        <v>11958</v>
      </c>
      <c r="PXI7" t="s">
        <v>11959</v>
      </c>
      <c r="PXJ7" t="s">
        <v>11960</v>
      </c>
      <c r="PXK7" t="s">
        <v>11961</v>
      </c>
      <c r="PXL7" t="s">
        <v>11962</v>
      </c>
      <c r="PXM7" t="s">
        <v>11963</v>
      </c>
      <c r="PXN7" t="s">
        <v>11964</v>
      </c>
      <c r="PXO7" t="s">
        <v>11965</v>
      </c>
      <c r="PXP7" t="s">
        <v>11966</v>
      </c>
      <c r="PXQ7" t="s">
        <v>11967</v>
      </c>
      <c r="PXR7" t="s">
        <v>11968</v>
      </c>
      <c r="PXS7" t="s">
        <v>11969</v>
      </c>
      <c r="PXT7" t="s">
        <v>11970</v>
      </c>
      <c r="PXU7" t="s">
        <v>11971</v>
      </c>
      <c r="PXV7" t="s">
        <v>11972</v>
      </c>
      <c r="PXW7" t="s">
        <v>11973</v>
      </c>
      <c r="PXX7" t="s">
        <v>11974</v>
      </c>
      <c r="PXY7" t="s">
        <v>11975</v>
      </c>
      <c r="PXZ7" t="s">
        <v>11976</v>
      </c>
      <c r="PYA7" t="s">
        <v>11977</v>
      </c>
      <c r="PYB7" t="s">
        <v>11978</v>
      </c>
      <c r="PYC7" t="s">
        <v>11979</v>
      </c>
      <c r="PYD7" t="s">
        <v>11980</v>
      </c>
      <c r="PYE7" t="s">
        <v>11981</v>
      </c>
      <c r="PYF7" t="s">
        <v>11982</v>
      </c>
      <c r="PYG7" t="s">
        <v>11983</v>
      </c>
      <c r="PYH7" t="s">
        <v>11984</v>
      </c>
      <c r="PYI7" t="s">
        <v>11985</v>
      </c>
      <c r="PYJ7" t="s">
        <v>11986</v>
      </c>
      <c r="PYK7" t="s">
        <v>11987</v>
      </c>
      <c r="PYL7" t="s">
        <v>11988</v>
      </c>
      <c r="PYM7" t="s">
        <v>11989</v>
      </c>
      <c r="PYN7" t="s">
        <v>11990</v>
      </c>
      <c r="PYO7" t="s">
        <v>11991</v>
      </c>
      <c r="PYP7" t="s">
        <v>11992</v>
      </c>
      <c r="PYQ7" t="s">
        <v>11993</v>
      </c>
      <c r="PYR7" t="s">
        <v>11994</v>
      </c>
      <c r="PYS7" t="s">
        <v>11995</v>
      </c>
      <c r="PYT7" t="s">
        <v>11996</v>
      </c>
      <c r="PYU7" t="s">
        <v>11997</v>
      </c>
      <c r="PYV7" t="s">
        <v>11998</v>
      </c>
      <c r="PYW7" t="s">
        <v>11999</v>
      </c>
      <c r="PYX7" t="s">
        <v>12000</v>
      </c>
      <c r="PYY7" t="s">
        <v>12001</v>
      </c>
      <c r="PYZ7" t="s">
        <v>12002</v>
      </c>
      <c r="PZA7" t="s">
        <v>12003</v>
      </c>
      <c r="PZB7" t="s">
        <v>12004</v>
      </c>
      <c r="PZC7" t="s">
        <v>12005</v>
      </c>
      <c r="PZD7" t="s">
        <v>12006</v>
      </c>
      <c r="PZE7" t="s">
        <v>12007</v>
      </c>
      <c r="PZF7" t="s">
        <v>12008</v>
      </c>
      <c r="PZG7" t="s">
        <v>12009</v>
      </c>
      <c r="PZH7" t="s">
        <v>12010</v>
      </c>
      <c r="PZI7" t="s">
        <v>12011</v>
      </c>
      <c r="PZJ7" t="s">
        <v>12012</v>
      </c>
      <c r="PZK7" t="s">
        <v>12013</v>
      </c>
      <c r="PZL7" t="s">
        <v>12014</v>
      </c>
      <c r="PZM7" t="s">
        <v>12015</v>
      </c>
      <c r="PZN7" t="s">
        <v>12016</v>
      </c>
      <c r="PZO7" t="s">
        <v>12017</v>
      </c>
      <c r="PZP7" t="s">
        <v>12018</v>
      </c>
      <c r="PZQ7" t="s">
        <v>12019</v>
      </c>
      <c r="PZR7" t="s">
        <v>12020</v>
      </c>
      <c r="PZS7" t="s">
        <v>12021</v>
      </c>
      <c r="PZT7" t="s">
        <v>12022</v>
      </c>
      <c r="PZU7" t="s">
        <v>12023</v>
      </c>
      <c r="PZV7" t="s">
        <v>12024</v>
      </c>
      <c r="PZW7" t="s">
        <v>12025</v>
      </c>
      <c r="PZX7" t="s">
        <v>12026</v>
      </c>
      <c r="PZY7" t="s">
        <v>12027</v>
      </c>
      <c r="PZZ7" t="s">
        <v>12028</v>
      </c>
      <c r="QAA7" t="s">
        <v>12029</v>
      </c>
      <c r="QAB7" t="s">
        <v>12030</v>
      </c>
      <c r="QAC7" t="s">
        <v>12031</v>
      </c>
      <c r="QAD7" t="s">
        <v>12032</v>
      </c>
      <c r="QAE7" t="s">
        <v>12033</v>
      </c>
      <c r="QAF7" t="s">
        <v>12034</v>
      </c>
      <c r="QAG7" t="s">
        <v>12035</v>
      </c>
      <c r="QAH7" t="s">
        <v>12036</v>
      </c>
      <c r="QAI7" t="s">
        <v>12037</v>
      </c>
      <c r="QAJ7" t="s">
        <v>12038</v>
      </c>
      <c r="QAK7" t="s">
        <v>12039</v>
      </c>
      <c r="QAL7" t="s">
        <v>12040</v>
      </c>
      <c r="QAM7" t="s">
        <v>12041</v>
      </c>
      <c r="QAN7" t="s">
        <v>12042</v>
      </c>
      <c r="QAO7" t="s">
        <v>12043</v>
      </c>
      <c r="QAP7" t="s">
        <v>12044</v>
      </c>
      <c r="QAQ7" t="s">
        <v>12045</v>
      </c>
      <c r="QAR7" t="s">
        <v>12046</v>
      </c>
      <c r="QAS7" t="s">
        <v>12047</v>
      </c>
      <c r="QAT7" t="s">
        <v>12048</v>
      </c>
      <c r="QAU7" t="s">
        <v>12049</v>
      </c>
      <c r="QAV7" t="s">
        <v>12050</v>
      </c>
      <c r="QAW7" t="s">
        <v>12051</v>
      </c>
      <c r="QAX7" t="s">
        <v>12052</v>
      </c>
      <c r="QAY7" t="s">
        <v>12053</v>
      </c>
      <c r="QAZ7" t="s">
        <v>12054</v>
      </c>
      <c r="QBA7" t="s">
        <v>12055</v>
      </c>
      <c r="QBB7" t="s">
        <v>12056</v>
      </c>
      <c r="QBC7" t="s">
        <v>12057</v>
      </c>
      <c r="QBD7" t="s">
        <v>12058</v>
      </c>
      <c r="QBE7" t="s">
        <v>12059</v>
      </c>
      <c r="QBF7" t="s">
        <v>12060</v>
      </c>
      <c r="QBG7" t="s">
        <v>12061</v>
      </c>
      <c r="QBH7" t="s">
        <v>12062</v>
      </c>
      <c r="QBI7" t="s">
        <v>12063</v>
      </c>
      <c r="QBJ7" t="s">
        <v>12064</v>
      </c>
      <c r="QBK7" t="s">
        <v>12065</v>
      </c>
      <c r="QBL7" t="s">
        <v>12066</v>
      </c>
      <c r="QBM7" t="s">
        <v>12067</v>
      </c>
      <c r="QBN7" t="s">
        <v>12068</v>
      </c>
      <c r="QBO7" t="s">
        <v>12069</v>
      </c>
      <c r="QBP7" t="s">
        <v>12070</v>
      </c>
      <c r="QBQ7" t="s">
        <v>12071</v>
      </c>
      <c r="QBR7" t="s">
        <v>12072</v>
      </c>
      <c r="QBS7" t="s">
        <v>12073</v>
      </c>
      <c r="QBT7" t="s">
        <v>12074</v>
      </c>
      <c r="QBU7" t="s">
        <v>12075</v>
      </c>
      <c r="QBV7" t="s">
        <v>12076</v>
      </c>
      <c r="QBW7" t="s">
        <v>12077</v>
      </c>
      <c r="QBX7" t="s">
        <v>12078</v>
      </c>
      <c r="QBY7" t="s">
        <v>12079</v>
      </c>
      <c r="QBZ7" t="s">
        <v>12080</v>
      </c>
      <c r="QCA7" t="s">
        <v>12081</v>
      </c>
      <c r="QCB7" t="s">
        <v>12082</v>
      </c>
      <c r="QCC7" t="s">
        <v>12083</v>
      </c>
      <c r="QCD7" t="s">
        <v>12084</v>
      </c>
      <c r="QCE7" t="s">
        <v>12085</v>
      </c>
      <c r="QCF7" t="s">
        <v>12086</v>
      </c>
      <c r="QCG7" t="s">
        <v>12087</v>
      </c>
      <c r="QCH7" t="s">
        <v>12088</v>
      </c>
      <c r="QCI7" t="s">
        <v>12089</v>
      </c>
      <c r="QCJ7" t="s">
        <v>12090</v>
      </c>
      <c r="QCK7" t="s">
        <v>12091</v>
      </c>
      <c r="QCL7" t="s">
        <v>12092</v>
      </c>
      <c r="QCM7" t="s">
        <v>12093</v>
      </c>
      <c r="QCN7" t="s">
        <v>12094</v>
      </c>
      <c r="QCO7" t="s">
        <v>12095</v>
      </c>
      <c r="QCP7" t="s">
        <v>12096</v>
      </c>
      <c r="QCQ7" t="s">
        <v>12097</v>
      </c>
      <c r="QCR7" t="s">
        <v>12098</v>
      </c>
      <c r="QCS7" t="s">
        <v>12099</v>
      </c>
      <c r="QCT7" t="s">
        <v>12100</v>
      </c>
      <c r="QCU7" t="s">
        <v>12101</v>
      </c>
      <c r="QCV7" t="s">
        <v>12102</v>
      </c>
      <c r="QCW7" t="s">
        <v>12103</v>
      </c>
      <c r="QCX7" t="s">
        <v>12104</v>
      </c>
      <c r="QCY7" t="s">
        <v>12105</v>
      </c>
      <c r="QCZ7" t="s">
        <v>12106</v>
      </c>
      <c r="QDA7" t="s">
        <v>12107</v>
      </c>
      <c r="QDB7" t="s">
        <v>12108</v>
      </c>
      <c r="QDC7" t="s">
        <v>12109</v>
      </c>
      <c r="QDD7" t="s">
        <v>12110</v>
      </c>
      <c r="QDE7" t="s">
        <v>12111</v>
      </c>
      <c r="QDF7" t="s">
        <v>12112</v>
      </c>
      <c r="QDG7" t="s">
        <v>12113</v>
      </c>
      <c r="QDH7" t="s">
        <v>12114</v>
      </c>
      <c r="QDI7" t="s">
        <v>12115</v>
      </c>
      <c r="QDJ7" t="s">
        <v>12116</v>
      </c>
      <c r="QDK7" t="s">
        <v>12117</v>
      </c>
      <c r="QDL7" t="s">
        <v>12118</v>
      </c>
      <c r="QDM7" t="s">
        <v>12119</v>
      </c>
      <c r="QDN7" t="s">
        <v>12120</v>
      </c>
      <c r="QDO7" t="s">
        <v>12121</v>
      </c>
      <c r="QDP7" t="s">
        <v>12122</v>
      </c>
      <c r="QDQ7" t="s">
        <v>12123</v>
      </c>
      <c r="QDR7" t="s">
        <v>12124</v>
      </c>
      <c r="QDS7" t="s">
        <v>12125</v>
      </c>
      <c r="QDT7" t="s">
        <v>12126</v>
      </c>
      <c r="QDU7" t="s">
        <v>12127</v>
      </c>
      <c r="QDV7" t="s">
        <v>12128</v>
      </c>
      <c r="QDW7" t="s">
        <v>12129</v>
      </c>
      <c r="QDX7" t="s">
        <v>12130</v>
      </c>
      <c r="QDY7" t="s">
        <v>12131</v>
      </c>
      <c r="QDZ7" t="s">
        <v>12132</v>
      </c>
      <c r="QEA7" t="s">
        <v>12133</v>
      </c>
      <c r="QEB7" t="s">
        <v>12134</v>
      </c>
      <c r="QEC7" t="s">
        <v>12135</v>
      </c>
      <c r="QED7" t="s">
        <v>12136</v>
      </c>
      <c r="QEE7" t="s">
        <v>12137</v>
      </c>
      <c r="QEF7" t="s">
        <v>12138</v>
      </c>
      <c r="QEG7" t="s">
        <v>12139</v>
      </c>
      <c r="QEH7" t="s">
        <v>12140</v>
      </c>
      <c r="QEI7" t="s">
        <v>12141</v>
      </c>
      <c r="QEJ7" t="s">
        <v>12142</v>
      </c>
      <c r="QEK7" t="s">
        <v>12143</v>
      </c>
      <c r="QEL7" t="s">
        <v>12144</v>
      </c>
      <c r="QEM7" t="s">
        <v>12145</v>
      </c>
      <c r="QEN7" t="s">
        <v>12146</v>
      </c>
      <c r="QEO7" t="s">
        <v>12147</v>
      </c>
      <c r="QEP7" t="s">
        <v>12148</v>
      </c>
      <c r="QEQ7" t="s">
        <v>12149</v>
      </c>
      <c r="QER7" t="s">
        <v>12150</v>
      </c>
      <c r="QES7" t="s">
        <v>12151</v>
      </c>
      <c r="QET7" t="s">
        <v>12152</v>
      </c>
      <c r="QEU7" t="s">
        <v>12153</v>
      </c>
      <c r="QEV7" t="s">
        <v>12154</v>
      </c>
      <c r="QEW7" t="s">
        <v>12155</v>
      </c>
      <c r="QEX7" t="s">
        <v>12156</v>
      </c>
      <c r="QEY7" t="s">
        <v>12157</v>
      </c>
      <c r="QEZ7" t="s">
        <v>12158</v>
      </c>
      <c r="QFA7" t="s">
        <v>12159</v>
      </c>
      <c r="QFB7" t="s">
        <v>12160</v>
      </c>
      <c r="QFC7" t="s">
        <v>12161</v>
      </c>
      <c r="QFD7" t="s">
        <v>12162</v>
      </c>
      <c r="QFE7" t="s">
        <v>12163</v>
      </c>
      <c r="QFF7" t="s">
        <v>12164</v>
      </c>
      <c r="QFG7" t="s">
        <v>12165</v>
      </c>
      <c r="QFH7" t="s">
        <v>12166</v>
      </c>
      <c r="QFI7" t="s">
        <v>12167</v>
      </c>
      <c r="QFJ7" t="s">
        <v>12168</v>
      </c>
      <c r="QFK7" t="s">
        <v>12169</v>
      </c>
      <c r="QFL7" t="s">
        <v>12170</v>
      </c>
      <c r="QFM7" t="s">
        <v>12171</v>
      </c>
      <c r="QFN7" t="s">
        <v>12172</v>
      </c>
      <c r="QFO7" t="s">
        <v>12173</v>
      </c>
      <c r="QFP7" t="s">
        <v>12174</v>
      </c>
      <c r="QFQ7" t="s">
        <v>12175</v>
      </c>
      <c r="QFR7" t="s">
        <v>12176</v>
      </c>
      <c r="QFS7" t="s">
        <v>12177</v>
      </c>
      <c r="QFT7" t="s">
        <v>12178</v>
      </c>
      <c r="QFU7" t="s">
        <v>12179</v>
      </c>
      <c r="QFV7" t="s">
        <v>12180</v>
      </c>
      <c r="QFW7" t="s">
        <v>12181</v>
      </c>
      <c r="QFX7" t="s">
        <v>12182</v>
      </c>
      <c r="QFY7" t="s">
        <v>12183</v>
      </c>
      <c r="QFZ7" t="s">
        <v>12184</v>
      </c>
      <c r="QGA7" t="s">
        <v>12185</v>
      </c>
      <c r="QGB7" t="s">
        <v>12186</v>
      </c>
      <c r="QGC7" t="s">
        <v>12187</v>
      </c>
      <c r="QGD7" t="s">
        <v>12188</v>
      </c>
      <c r="QGE7" t="s">
        <v>12189</v>
      </c>
      <c r="QGF7" t="s">
        <v>12190</v>
      </c>
      <c r="QGG7" t="s">
        <v>12191</v>
      </c>
      <c r="QGH7" t="s">
        <v>12192</v>
      </c>
      <c r="QGI7" t="s">
        <v>12193</v>
      </c>
      <c r="QGJ7" t="s">
        <v>12194</v>
      </c>
      <c r="QGK7" t="s">
        <v>12195</v>
      </c>
      <c r="QGL7" t="s">
        <v>12196</v>
      </c>
      <c r="QGM7" t="s">
        <v>12197</v>
      </c>
      <c r="QGN7" t="s">
        <v>12198</v>
      </c>
      <c r="QGO7" t="s">
        <v>12199</v>
      </c>
      <c r="QGP7" t="s">
        <v>12200</v>
      </c>
      <c r="QGQ7" t="s">
        <v>12201</v>
      </c>
      <c r="QGR7" t="s">
        <v>12202</v>
      </c>
      <c r="QGS7" t="s">
        <v>12203</v>
      </c>
      <c r="QGT7" t="s">
        <v>12204</v>
      </c>
      <c r="QGU7" t="s">
        <v>12205</v>
      </c>
      <c r="QGV7" t="s">
        <v>12206</v>
      </c>
      <c r="QGW7" t="s">
        <v>12207</v>
      </c>
      <c r="QGX7" t="s">
        <v>12208</v>
      </c>
      <c r="QGY7" t="s">
        <v>12209</v>
      </c>
      <c r="QGZ7" t="s">
        <v>12210</v>
      </c>
      <c r="QHA7" t="s">
        <v>12211</v>
      </c>
      <c r="QHB7" t="s">
        <v>12212</v>
      </c>
      <c r="QHC7" t="s">
        <v>12213</v>
      </c>
      <c r="QHD7" t="s">
        <v>12214</v>
      </c>
      <c r="QHE7" t="s">
        <v>12215</v>
      </c>
      <c r="QHF7" t="s">
        <v>12216</v>
      </c>
      <c r="QHG7" t="s">
        <v>12217</v>
      </c>
      <c r="QHH7" t="s">
        <v>12218</v>
      </c>
      <c r="QHI7" t="s">
        <v>12219</v>
      </c>
      <c r="QHJ7" t="s">
        <v>12220</v>
      </c>
      <c r="QHK7" t="s">
        <v>12221</v>
      </c>
      <c r="QHL7" t="s">
        <v>12222</v>
      </c>
      <c r="QHM7" t="s">
        <v>12223</v>
      </c>
      <c r="QHN7" t="s">
        <v>12224</v>
      </c>
      <c r="QHO7" t="s">
        <v>12225</v>
      </c>
      <c r="QHP7" t="s">
        <v>12226</v>
      </c>
      <c r="QHQ7" t="s">
        <v>12227</v>
      </c>
      <c r="QHR7" t="s">
        <v>12228</v>
      </c>
      <c r="QHS7" t="s">
        <v>12229</v>
      </c>
      <c r="QHT7" t="s">
        <v>12230</v>
      </c>
      <c r="QHU7" t="s">
        <v>12231</v>
      </c>
      <c r="QHV7" t="s">
        <v>12232</v>
      </c>
      <c r="QHW7" t="s">
        <v>12233</v>
      </c>
      <c r="QHX7" t="s">
        <v>12234</v>
      </c>
      <c r="QHY7" t="s">
        <v>12235</v>
      </c>
      <c r="QHZ7" t="s">
        <v>12236</v>
      </c>
      <c r="QIA7" t="s">
        <v>12237</v>
      </c>
      <c r="QIB7" t="s">
        <v>12238</v>
      </c>
      <c r="QIC7" t="s">
        <v>12239</v>
      </c>
      <c r="QID7" t="s">
        <v>12240</v>
      </c>
      <c r="QIE7" t="s">
        <v>12241</v>
      </c>
      <c r="QIF7" t="s">
        <v>12242</v>
      </c>
      <c r="QIG7" t="s">
        <v>12243</v>
      </c>
      <c r="QIH7" t="s">
        <v>12244</v>
      </c>
      <c r="QII7" t="s">
        <v>12245</v>
      </c>
      <c r="QIJ7" t="s">
        <v>12246</v>
      </c>
      <c r="QIK7" t="s">
        <v>12247</v>
      </c>
      <c r="QIL7" t="s">
        <v>12248</v>
      </c>
      <c r="QIM7" t="s">
        <v>12249</v>
      </c>
      <c r="QIN7" t="s">
        <v>12250</v>
      </c>
      <c r="QIO7" t="s">
        <v>12251</v>
      </c>
      <c r="QIP7" t="s">
        <v>12252</v>
      </c>
      <c r="QIQ7" t="s">
        <v>12253</v>
      </c>
      <c r="QIR7" t="s">
        <v>12254</v>
      </c>
      <c r="QIS7" t="s">
        <v>12255</v>
      </c>
      <c r="QIT7" t="s">
        <v>12256</v>
      </c>
      <c r="QIU7" t="s">
        <v>12257</v>
      </c>
      <c r="QIV7" t="s">
        <v>12258</v>
      </c>
      <c r="QIW7" t="s">
        <v>12259</v>
      </c>
      <c r="QIX7" t="s">
        <v>12260</v>
      </c>
      <c r="QIY7" t="s">
        <v>12261</v>
      </c>
      <c r="QIZ7" t="s">
        <v>12262</v>
      </c>
      <c r="QJA7" t="s">
        <v>12263</v>
      </c>
      <c r="QJB7" t="s">
        <v>12264</v>
      </c>
      <c r="QJC7" t="s">
        <v>12265</v>
      </c>
      <c r="QJD7" t="s">
        <v>12266</v>
      </c>
      <c r="QJE7" t="s">
        <v>12267</v>
      </c>
      <c r="QJF7" t="s">
        <v>12268</v>
      </c>
      <c r="QJG7" t="s">
        <v>12269</v>
      </c>
      <c r="QJH7" t="s">
        <v>12270</v>
      </c>
      <c r="QJI7" t="s">
        <v>12271</v>
      </c>
      <c r="QJJ7" t="s">
        <v>12272</v>
      </c>
      <c r="QJK7" t="s">
        <v>12273</v>
      </c>
      <c r="QJL7" t="s">
        <v>12274</v>
      </c>
      <c r="QJM7" t="s">
        <v>12275</v>
      </c>
      <c r="QJN7" t="s">
        <v>12276</v>
      </c>
      <c r="QJO7" t="s">
        <v>12277</v>
      </c>
      <c r="QJP7" t="s">
        <v>12278</v>
      </c>
      <c r="QJQ7" t="s">
        <v>12279</v>
      </c>
      <c r="QJR7" t="s">
        <v>12280</v>
      </c>
      <c r="QJS7" t="s">
        <v>12281</v>
      </c>
      <c r="QJT7" t="s">
        <v>12282</v>
      </c>
      <c r="QJU7" t="s">
        <v>12283</v>
      </c>
      <c r="QJV7" t="s">
        <v>12284</v>
      </c>
      <c r="QJW7" t="s">
        <v>12285</v>
      </c>
      <c r="QJX7" t="s">
        <v>12286</v>
      </c>
      <c r="QJY7" t="s">
        <v>12287</v>
      </c>
      <c r="QJZ7" t="s">
        <v>12288</v>
      </c>
      <c r="QKA7" t="s">
        <v>12289</v>
      </c>
      <c r="QKB7" t="s">
        <v>12290</v>
      </c>
      <c r="QKC7" t="s">
        <v>12291</v>
      </c>
      <c r="QKD7" t="s">
        <v>12292</v>
      </c>
      <c r="QKE7" t="s">
        <v>12293</v>
      </c>
      <c r="QKF7" t="s">
        <v>12294</v>
      </c>
      <c r="QKG7" t="s">
        <v>12295</v>
      </c>
      <c r="QKH7" t="s">
        <v>12296</v>
      </c>
      <c r="QKI7" t="s">
        <v>12297</v>
      </c>
      <c r="QKJ7" t="s">
        <v>12298</v>
      </c>
      <c r="QKK7" t="s">
        <v>12299</v>
      </c>
      <c r="QKL7" t="s">
        <v>12300</v>
      </c>
      <c r="QKM7" t="s">
        <v>12301</v>
      </c>
      <c r="QKN7" t="s">
        <v>12302</v>
      </c>
      <c r="QKO7" t="s">
        <v>12303</v>
      </c>
      <c r="QKP7" t="s">
        <v>12304</v>
      </c>
      <c r="QKQ7" t="s">
        <v>12305</v>
      </c>
      <c r="QKR7" t="s">
        <v>12306</v>
      </c>
      <c r="QKS7" t="s">
        <v>12307</v>
      </c>
      <c r="QKT7" t="s">
        <v>12308</v>
      </c>
      <c r="QKU7" t="s">
        <v>12309</v>
      </c>
      <c r="QKV7" t="s">
        <v>12310</v>
      </c>
      <c r="QKW7" t="s">
        <v>12311</v>
      </c>
      <c r="QKX7" t="s">
        <v>12312</v>
      </c>
      <c r="QKY7" t="s">
        <v>12313</v>
      </c>
      <c r="QKZ7" t="s">
        <v>12314</v>
      </c>
      <c r="QLA7" t="s">
        <v>12315</v>
      </c>
      <c r="QLB7" t="s">
        <v>12316</v>
      </c>
      <c r="QLC7" t="s">
        <v>12317</v>
      </c>
      <c r="QLD7" t="s">
        <v>12318</v>
      </c>
      <c r="QLE7" t="s">
        <v>12319</v>
      </c>
      <c r="QLF7" t="s">
        <v>12320</v>
      </c>
      <c r="QLG7" t="s">
        <v>12321</v>
      </c>
      <c r="QLH7" t="s">
        <v>12322</v>
      </c>
      <c r="QLI7" t="s">
        <v>12323</v>
      </c>
      <c r="QLJ7" t="s">
        <v>12324</v>
      </c>
      <c r="QLK7" t="s">
        <v>12325</v>
      </c>
      <c r="QLL7" t="s">
        <v>12326</v>
      </c>
      <c r="QLM7" t="s">
        <v>12327</v>
      </c>
      <c r="QLN7" t="s">
        <v>12328</v>
      </c>
      <c r="QLO7" t="s">
        <v>12329</v>
      </c>
      <c r="QLP7" t="s">
        <v>12330</v>
      </c>
      <c r="QLQ7" t="s">
        <v>12331</v>
      </c>
      <c r="QLR7" t="s">
        <v>12332</v>
      </c>
      <c r="QLS7" t="s">
        <v>12333</v>
      </c>
      <c r="QLT7" t="s">
        <v>12334</v>
      </c>
      <c r="QLU7" t="s">
        <v>12335</v>
      </c>
      <c r="QLV7" t="s">
        <v>12336</v>
      </c>
      <c r="QLW7" t="s">
        <v>12337</v>
      </c>
      <c r="QLX7" t="s">
        <v>12338</v>
      </c>
      <c r="QLY7" t="s">
        <v>12339</v>
      </c>
      <c r="QLZ7" t="s">
        <v>12340</v>
      </c>
      <c r="QMA7" t="s">
        <v>12341</v>
      </c>
      <c r="QMB7" t="s">
        <v>12342</v>
      </c>
      <c r="QMC7" t="s">
        <v>12343</v>
      </c>
      <c r="QMD7" t="s">
        <v>12344</v>
      </c>
      <c r="QME7" t="s">
        <v>12345</v>
      </c>
      <c r="QMF7" t="s">
        <v>12346</v>
      </c>
      <c r="QMG7" t="s">
        <v>12347</v>
      </c>
      <c r="QMH7" t="s">
        <v>12348</v>
      </c>
      <c r="QMI7" t="s">
        <v>12349</v>
      </c>
      <c r="QMJ7" t="s">
        <v>12350</v>
      </c>
      <c r="QMK7" t="s">
        <v>12351</v>
      </c>
      <c r="QML7" t="s">
        <v>12352</v>
      </c>
      <c r="QMM7" t="s">
        <v>12353</v>
      </c>
      <c r="QMN7" t="s">
        <v>12354</v>
      </c>
      <c r="QMO7" t="s">
        <v>12355</v>
      </c>
      <c r="QMP7" t="s">
        <v>12356</v>
      </c>
      <c r="QMQ7" t="s">
        <v>12357</v>
      </c>
      <c r="QMR7" t="s">
        <v>12358</v>
      </c>
      <c r="QMS7" t="s">
        <v>12359</v>
      </c>
      <c r="QMT7" t="s">
        <v>12360</v>
      </c>
      <c r="QMU7" t="s">
        <v>12361</v>
      </c>
      <c r="QMV7" t="s">
        <v>12362</v>
      </c>
      <c r="QMW7" t="s">
        <v>12363</v>
      </c>
      <c r="QMX7" t="s">
        <v>12364</v>
      </c>
      <c r="QMY7" t="s">
        <v>12365</v>
      </c>
      <c r="QMZ7" t="s">
        <v>12366</v>
      </c>
      <c r="QNA7" t="s">
        <v>12367</v>
      </c>
      <c r="QNB7" t="s">
        <v>12368</v>
      </c>
      <c r="QNC7" t="s">
        <v>12369</v>
      </c>
      <c r="QND7" t="s">
        <v>12370</v>
      </c>
      <c r="QNE7" t="s">
        <v>12371</v>
      </c>
      <c r="QNF7" t="s">
        <v>12372</v>
      </c>
      <c r="QNG7" t="s">
        <v>12373</v>
      </c>
      <c r="QNH7" t="s">
        <v>12374</v>
      </c>
      <c r="QNI7" t="s">
        <v>12375</v>
      </c>
      <c r="QNJ7" t="s">
        <v>12376</v>
      </c>
      <c r="QNK7" t="s">
        <v>12377</v>
      </c>
      <c r="QNL7" t="s">
        <v>12378</v>
      </c>
      <c r="QNM7" t="s">
        <v>12379</v>
      </c>
      <c r="QNN7" t="s">
        <v>12380</v>
      </c>
      <c r="QNO7" t="s">
        <v>12381</v>
      </c>
      <c r="QNP7" t="s">
        <v>12382</v>
      </c>
      <c r="QNQ7" t="s">
        <v>12383</v>
      </c>
      <c r="QNR7" t="s">
        <v>12384</v>
      </c>
      <c r="QNS7" t="s">
        <v>12385</v>
      </c>
      <c r="QNT7" t="s">
        <v>12386</v>
      </c>
      <c r="QNU7" t="s">
        <v>12387</v>
      </c>
      <c r="QNV7" t="s">
        <v>12388</v>
      </c>
      <c r="QNW7" t="s">
        <v>12389</v>
      </c>
      <c r="QNX7" t="s">
        <v>12390</v>
      </c>
      <c r="QNY7" t="s">
        <v>12391</v>
      </c>
      <c r="QNZ7" t="s">
        <v>12392</v>
      </c>
      <c r="QOA7" t="s">
        <v>12393</v>
      </c>
      <c r="QOB7" t="s">
        <v>12394</v>
      </c>
      <c r="QOC7" t="s">
        <v>12395</v>
      </c>
      <c r="QOD7" t="s">
        <v>12396</v>
      </c>
      <c r="QOE7" t="s">
        <v>12397</v>
      </c>
      <c r="QOF7" t="s">
        <v>12398</v>
      </c>
      <c r="QOG7" t="s">
        <v>12399</v>
      </c>
      <c r="QOH7" t="s">
        <v>12400</v>
      </c>
      <c r="QOI7" t="s">
        <v>12401</v>
      </c>
      <c r="QOJ7" t="s">
        <v>12402</v>
      </c>
      <c r="QOK7" t="s">
        <v>12403</v>
      </c>
      <c r="QOL7" t="s">
        <v>12404</v>
      </c>
      <c r="QOM7" t="s">
        <v>12405</v>
      </c>
      <c r="QON7" t="s">
        <v>12406</v>
      </c>
      <c r="QOO7" t="s">
        <v>12407</v>
      </c>
      <c r="QOP7" t="s">
        <v>12408</v>
      </c>
      <c r="QOQ7" t="s">
        <v>12409</v>
      </c>
      <c r="QOR7" t="s">
        <v>12410</v>
      </c>
      <c r="QOS7" t="s">
        <v>12411</v>
      </c>
      <c r="QOT7" t="s">
        <v>12412</v>
      </c>
      <c r="QOU7" t="s">
        <v>12413</v>
      </c>
      <c r="QOV7" t="s">
        <v>12414</v>
      </c>
      <c r="QOW7" t="s">
        <v>12415</v>
      </c>
      <c r="QOX7" t="s">
        <v>12416</v>
      </c>
      <c r="QOY7" t="s">
        <v>12417</v>
      </c>
      <c r="QOZ7" t="s">
        <v>12418</v>
      </c>
      <c r="QPA7" t="s">
        <v>12419</v>
      </c>
      <c r="QPB7" t="s">
        <v>12420</v>
      </c>
      <c r="QPC7" t="s">
        <v>12421</v>
      </c>
      <c r="QPD7" t="s">
        <v>12422</v>
      </c>
      <c r="QPE7" t="s">
        <v>12423</v>
      </c>
      <c r="QPF7" t="s">
        <v>12424</v>
      </c>
      <c r="QPG7" t="s">
        <v>12425</v>
      </c>
      <c r="QPH7" t="s">
        <v>12426</v>
      </c>
      <c r="QPI7" t="s">
        <v>12427</v>
      </c>
      <c r="QPJ7" t="s">
        <v>12428</v>
      </c>
      <c r="QPK7" t="s">
        <v>12429</v>
      </c>
      <c r="QPL7" t="s">
        <v>12430</v>
      </c>
      <c r="QPM7" t="s">
        <v>12431</v>
      </c>
      <c r="QPN7" t="s">
        <v>12432</v>
      </c>
      <c r="QPO7" t="s">
        <v>12433</v>
      </c>
      <c r="QPP7" t="s">
        <v>12434</v>
      </c>
      <c r="QPQ7" t="s">
        <v>12435</v>
      </c>
      <c r="QPR7" t="s">
        <v>12436</v>
      </c>
      <c r="QPS7" t="s">
        <v>12437</v>
      </c>
      <c r="QPT7" t="s">
        <v>12438</v>
      </c>
      <c r="QPU7" t="s">
        <v>12439</v>
      </c>
      <c r="QPV7" t="s">
        <v>12440</v>
      </c>
      <c r="QPW7" t="s">
        <v>12441</v>
      </c>
      <c r="QPX7" t="s">
        <v>12442</v>
      </c>
      <c r="QPY7" t="s">
        <v>12443</v>
      </c>
      <c r="QPZ7" t="s">
        <v>12444</v>
      </c>
      <c r="QQA7" t="s">
        <v>12445</v>
      </c>
      <c r="QQB7" t="s">
        <v>12446</v>
      </c>
      <c r="QQC7" t="s">
        <v>12447</v>
      </c>
      <c r="QQD7" t="s">
        <v>12448</v>
      </c>
      <c r="QQE7" t="s">
        <v>12449</v>
      </c>
      <c r="QQF7" t="s">
        <v>12450</v>
      </c>
      <c r="QQG7" t="s">
        <v>12451</v>
      </c>
      <c r="QQH7" t="s">
        <v>12452</v>
      </c>
      <c r="QQI7" t="s">
        <v>12453</v>
      </c>
      <c r="QQJ7" t="s">
        <v>12454</v>
      </c>
      <c r="QQK7" t="s">
        <v>12455</v>
      </c>
      <c r="QQL7" t="s">
        <v>12456</v>
      </c>
      <c r="QQM7" t="s">
        <v>12457</v>
      </c>
      <c r="QQN7" t="s">
        <v>12458</v>
      </c>
      <c r="QQO7" t="s">
        <v>12459</v>
      </c>
      <c r="QQP7" t="s">
        <v>12460</v>
      </c>
      <c r="QQQ7" t="s">
        <v>12461</v>
      </c>
      <c r="QQR7" t="s">
        <v>12462</v>
      </c>
      <c r="QQS7" t="s">
        <v>12463</v>
      </c>
      <c r="QQT7" t="s">
        <v>12464</v>
      </c>
      <c r="QQU7" t="s">
        <v>12465</v>
      </c>
      <c r="QQV7" t="s">
        <v>12466</v>
      </c>
      <c r="QQW7" t="s">
        <v>12467</v>
      </c>
      <c r="QQX7" t="s">
        <v>12468</v>
      </c>
      <c r="QQY7" t="s">
        <v>12469</v>
      </c>
      <c r="QQZ7" t="s">
        <v>12470</v>
      </c>
      <c r="QRA7" t="s">
        <v>12471</v>
      </c>
      <c r="QRB7" t="s">
        <v>12472</v>
      </c>
      <c r="QRC7" t="s">
        <v>12473</v>
      </c>
      <c r="QRD7" t="s">
        <v>12474</v>
      </c>
      <c r="QRE7" t="s">
        <v>12475</v>
      </c>
      <c r="QRF7" t="s">
        <v>12476</v>
      </c>
      <c r="QRG7" t="s">
        <v>12477</v>
      </c>
      <c r="QRH7" t="s">
        <v>12478</v>
      </c>
      <c r="QRI7" t="s">
        <v>12479</v>
      </c>
      <c r="QRJ7" t="s">
        <v>12480</v>
      </c>
      <c r="QRK7" t="s">
        <v>12481</v>
      </c>
      <c r="QRL7" t="s">
        <v>12482</v>
      </c>
      <c r="QRM7" t="s">
        <v>12483</v>
      </c>
      <c r="QRN7" t="s">
        <v>12484</v>
      </c>
      <c r="QRO7" t="s">
        <v>12485</v>
      </c>
      <c r="QRP7" t="s">
        <v>12486</v>
      </c>
      <c r="QRQ7" t="s">
        <v>12487</v>
      </c>
      <c r="QRR7" t="s">
        <v>12488</v>
      </c>
      <c r="QRS7" t="s">
        <v>12489</v>
      </c>
      <c r="QRT7" t="s">
        <v>12490</v>
      </c>
      <c r="QRU7" t="s">
        <v>12491</v>
      </c>
      <c r="QRV7" t="s">
        <v>12492</v>
      </c>
      <c r="QRW7" t="s">
        <v>12493</v>
      </c>
      <c r="QRX7" t="s">
        <v>12494</v>
      </c>
      <c r="QRY7" t="s">
        <v>12495</v>
      </c>
      <c r="QRZ7" t="s">
        <v>12496</v>
      </c>
      <c r="QSA7" t="s">
        <v>12497</v>
      </c>
      <c r="QSB7" t="s">
        <v>12498</v>
      </c>
      <c r="QSC7" t="s">
        <v>12499</v>
      </c>
      <c r="QSD7" t="s">
        <v>12500</v>
      </c>
      <c r="QSE7" t="s">
        <v>12501</v>
      </c>
      <c r="QSF7" t="s">
        <v>12502</v>
      </c>
      <c r="QSG7" t="s">
        <v>12503</v>
      </c>
      <c r="QSH7" t="s">
        <v>12504</v>
      </c>
      <c r="QSI7" t="s">
        <v>12505</v>
      </c>
      <c r="QSJ7" t="s">
        <v>12506</v>
      </c>
      <c r="QSK7" t="s">
        <v>12507</v>
      </c>
      <c r="QSL7" t="s">
        <v>12508</v>
      </c>
      <c r="QSM7" t="s">
        <v>12509</v>
      </c>
      <c r="QSN7" t="s">
        <v>12510</v>
      </c>
      <c r="QSO7" t="s">
        <v>12511</v>
      </c>
      <c r="QSP7" t="s">
        <v>12512</v>
      </c>
      <c r="QSQ7" t="s">
        <v>12513</v>
      </c>
      <c r="QSR7" t="s">
        <v>12514</v>
      </c>
      <c r="QSS7" t="s">
        <v>12515</v>
      </c>
      <c r="QST7" t="s">
        <v>12516</v>
      </c>
      <c r="QSU7" t="s">
        <v>12517</v>
      </c>
      <c r="QSV7" t="s">
        <v>12518</v>
      </c>
      <c r="QSW7" t="s">
        <v>12519</v>
      </c>
      <c r="QSX7" t="s">
        <v>12520</v>
      </c>
      <c r="QSY7" t="s">
        <v>12521</v>
      </c>
      <c r="QSZ7" t="s">
        <v>12522</v>
      </c>
      <c r="QTA7" t="s">
        <v>12523</v>
      </c>
      <c r="QTB7" t="s">
        <v>12524</v>
      </c>
      <c r="QTC7" t="s">
        <v>12525</v>
      </c>
      <c r="QTD7" t="s">
        <v>12526</v>
      </c>
      <c r="QTE7" t="s">
        <v>12527</v>
      </c>
      <c r="QTF7" t="s">
        <v>12528</v>
      </c>
      <c r="QTG7" t="s">
        <v>12529</v>
      </c>
      <c r="QTH7" t="s">
        <v>12530</v>
      </c>
      <c r="QTI7" t="s">
        <v>12531</v>
      </c>
      <c r="QTJ7" t="s">
        <v>12532</v>
      </c>
      <c r="QTK7" t="s">
        <v>12533</v>
      </c>
      <c r="QTL7" t="s">
        <v>12534</v>
      </c>
      <c r="QTM7" t="s">
        <v>12535</v>
      </c>
      <c r="QTN7" t="s">
        <v>12536</v>
      </c>
      <c r="QTO7" t="s">
        <v>12537</v>
      </c>
      <c r="QTP7" t="s">
        <v>12538</v>
      </c>
      <c r="QTQ7" t="s">
        <v>12539</v>
      </c>
      <c r="QTR7" t="s">
        <v>12540</v>
      </c>
      <c r="QTS7" t="s">
        <v>12541</v>
      </c>
      <c r="QTT7" t="s">
        <v>12542</v>
      </c>
      <c r="QTU7" t="s">
        <v>12543</v>
      </c>
      <c r="QTV7" t="s">
        <v>12544</v>
      </c>
      <c r="QTW7" t="s">
        <v>12545</v>
      </c>
      <c r="QTX7" t="s">
        <v>12546</v>
      </c>
      <c r="QTY7" t="s">
        <v>12547</v>
      </c>
      <c r="QTZ7" t="s">
        <v>12548</v>
      </c>
      <c r="QUA7" t="s">
        <v>12549</v>
      </c>
      <c r="QUB7" t="s">
        <v>12550</v>
      </c>
      <c r="QUC7" t="s">
        <v>12551</v>
      </c>
      <c r="QUD7" t="s">
        <v>12552</v>
      </c>
      <c r="QUE7" t="s">
        <v>12553</v>
      </c>
      <c r="QUF7" t="s">
        <v>12554</v>
      </c>
      <c r="QUG7" t="s">
        <v>12555</v>
      </c>
      <c r="QUH7" t="s">
        <v>12556</v>
      </c>
      <c r="QUI7" t="s">
        <v>12557</v>
      </c>
      <c r="QUJ7" t="s">
        <v>12558</v>
      </c>
      <c r="QUK7" t="s">
        <v>12559</v>
      </c>
      <c r="QUL7" t="s">
        <v>12560</v>
      </c>
      <c r="QUM7" t="s">
        <v>12561</v>
      </c>
      <c r="QUN7" t="s">
        <v>12562</v>
      </c>
      <c r="QUO7" t="s">
        <v>12563</v>
      </c>
      <c r="QUP7" t="s">
        <v>12564</v>
      </c>
      <c r="QUQ7" t="s">
        <v>12565</v>
      </c>
      <c r="QUR7" t="s">
        <v>12566</v>
      </c>
      <c r="QUS7" t="s">
        <v>12567</v>
      </c>
      <c r="QUT7" t="s">
        <v>12568</v>
      </c>
      <c r="QUU7" t="s">
        <v>12569</v>
      </c>
      <c r="QUV7" t="s">
        <v>12570</v>
      </c>
      <c r="QUW7" t="s">
        <v>12571</v>
      </c>
      <c r="QUX7" t="s">
        <v>12572</v>
      </c>
      <c r="QUY7" t="s">
        <v>12573</v>
      </c>
      <c r="QUZ7" t="s">
        <v>12574</v>
      </c>
      <c r="QVA7" t="s">
        <v>12575</v>
      </c>
      <c r="QVB7" t="s">
        <v>12576</v>
      </c>
      <c r="QVC7" t="s">
        <v>12577</v>
      </c>
      <c r="QVD7" t="s">
        <v>12578</v>
      </c>
      <c r="QVE7" t="s">
        <v>12579</v>
      </c>
      <c r="QVF7" t="s">
        <v>12580</v>
      </c>
      <c r="QVG7" t="s">
        <v>12581</v>
      </c>
      <c r="QVH7" t="s">
        <v>12582</v>
      </c>
      <c r="QVI7" t="s">
        <v>12583</v>
      </c>
      <c r="QVJ7" t="s">
        <v>12584</v>
      </c>
      <c r="QVK7" t="s">
        <v>12585</v>
      </c>
      <c r="QVL7" t="s">
        <v>12586</v>
      </c>
      <c r="QVM7" t="s">
        <v>12587</v>
      </c>
      <c r="QVN7" t="s">
        <v>12588</v>
      </c>
      <c r="QVO7" t="s">
        <v>12589</v>
      </c>
      <c r="QVP7" t="s">
        <v>12590</v>
      </c>
      <c r="QVQ7" t="s">
        <v>12591</v>
      </c>
      <c r="QVR7" t="s">
        <v>12592</v>
      </c>
      <c r="QVS7" t="s">
        <v>12593</v>
      </c>
      <c r="QVT7" t="s">
        <v>12594</v>
      </c>
      <c r="QVU7" t="s">
        <v>12595</v>
      </c>
      <c r="QVV7" t="s">
        <v>12596</v>
      </c>
      <c r="QVW7" t="s">
        <v>12597</v>
      </c>
      <c r="QVX7" t="s">
        <v>12598</v>
      </c>
      <c r="QVY7" t="s">
        <v>12599</v>
      </c>
      <c r="QVZ7" t="s">
        <v>12600</v>
      </c>
      <c r="QWA7" t="s">
        <v>12601</v>
      </c>
      <c r="QWB7" t="s">
        <v>12602</v>
      </c>
      <c r="QWC7" t="s">
        <v>12603</v>
      </c>
      <c r="QWD7" t="s">
        <v>12604</v>
      </c>
      <c r="QWE7" t="s">
        <v>12605</v>
      </c>
      <c r="QWF7" t="s">
        <v>12606</v>
      </c>
      <c r="QWG7" t="s">
        <v>12607</v>
      </c>
      <c r="QWH7" t="s">
        <v>12608</v>
      </c>
      <c r="QWI7" t="s">
        <v>12609</v>
      </c>
      <c r="QWJ7" t="s">
        <v>12610</v>
      </c>
      <c r="QWK7" t="s">
        <v>12611</v>
      </c>
      <c r="QWL7" t="s">
        <v>12612</v>
      </c>
      <c r="QWM7" t="s">
        <v>12613</v>
      </c>
      <c r="QWN7" t="s">
        <v>12614</v>
      </c>
      <c r="QWO7" t="s">
        <v>12615</v>
      </c>
      <c r="QWP7" t="s">
        <v>12616</v>
      </c>
      <c r="QWQ7" t="s">
        <v>12617</v>
      </c>
      <c r="QWR7" t="s">
        <v>12618</v>
      </c>
      <c r="QWS7" t="s">
        <v>12619</v>
      </c>
      <c r="QWT7" t="s">
        <v>12620</v>
      </c>
      <c r="QWU7" t="s">
        <v>12621</v>
      </c>
      <c r="QWV7" t="s">
        <v>12622</v>
      </c>
      <c r="QWW7" t="s">
        <v>12623</v>
      </c>
      <c r="QWX7" t="s">
        <v>12624</v>
      </c>
      <c r="QWY7" t="s">
        <v>12625</v>
      </c>
      <c r="QWZ7" t="s">
        <v>12626</v>
      </c>
      <c r="QXA7" t="s">
        <v>12627</v>
      </c>
      <c r="QXB7" t="s">
        <v>12628</v>
      </c>
      <c r="QXC7" t="s">
        <v>12629</v>
      </c>
      <c r="QXD7" t="s">
        <v>12630</v>
      </c>
      <c r="QXE7" t="s">
        <v>12631</v>
      </c>
      <c r="QXF7" t="s">
        <v>12632</v>
      </c>
      <c r="QXG7" t="s">
        <v>12633</v>
      </c>
      <c r="QXH7" t="s">
        <v>12634</v>
      </c>
      <c r="QXI7" t="s">
        <v>12635</v>
      </c>
      <c r="QXJ7" t="s">
        <v>12636</v>
      </c>
      <c r="QXK7" t="s">
        <v>12637</v>
      </c>
      <c r="QXL7" t="s">
        <v>12638</v>
      </c>
      <c r="QXM7" t="s">
        <v>12639</v>
      </c>
      <c r="QXN7" t="s">
        <v>12640</v>
      </c>
      <c r="QXO7" t="s">
        <v>12641</v>
      </c>
      <c r="QXP7" t="s">
        <v>12642</v>
      </c>
      <c r="QXQ7" t="s">
        <v>12643</v>
      </c>
      <c r="QXR7" t="s">
        <v>12644</v>
      </c>
      <c r="QXS7" t="s">
        <v>12645</v>
      </c>
      <c r="QXT7" t="s">
        <v>12646</v>
      </c>
      <c r="QXU7" t="s">
        <v>12647</v>
      </c>
      <c r="QXV7" t="s">
        <v>12648</v>
      </c>
      <c r="QXW7" t="s">
        <v>12649</v>
      </c>
      <c r="QXX7" t="s">
        <v>12650</v>
      </c>
      <c r="QXY7" t="s">
        <v>12651</v>
      </c>
      <c r="QXZ7" t="s">
        <v>12652</v>
      </c>
      <c r="QYA7" t="s">
        <v>12653</v>
      </c>
      <c r="QYB7" t="s">
        <v>12654</v>
      </c>
      <c r="QYC7" t="s">
        <v>12655</v>
      </c>
      <c r="QYD7" t="s">
        <v>12656</v>
      </c>
      <c r="QYE7" t="s">
        <v>12657</v>
      </c>
      <c r="QYF7" t="s">
        <v>12658</v>
      </c>
      <c r="QYG7" t="s">
        <v>12659</v>
      </c>
      <c r="QYH7" t="s">
        <v>12660</v>
      </c>
      <c r="QYI7" t="s">
        <v>12661</v>
      </c>
      <c r="QYJ7" t="s">
        <v>12662</v>
      </c>
      <c r="QYK7" t="s">
        <v>12663</v>
      </c>
      <c r="QYL7" t="s">
        <v>12664</v>
      </c>
      <c r="QYM7" t="s">
        <v>12665</v>
      </c>
      <c r="QYN7" t="s">
        <v>12666</v>
      </c>
      <c r="QYO7" t="s">
        <v>12667</v>
      </c>
      <c r="QYP7" t="s">
        <v>12668</v>
      </c>
      <c r="QYQ7" t="s">
        <v>12669</v>
      </c>
      <c r="QYR7" t="s">
        <v>12670</v>
      </c>
      <c r="QYS7" t="s">
        <v>12671</v>
      </c>
      <c r="QYT7" t="s">
        <v>12672</v>
      </c>
      <c r="QYU7" t="s">
        <v>12673</v>
      </c>
      <c r="QYV7" t="s">
        <v>12674</v>
      </c>
      <c r="QYW7" t="s">
        <v>12675</v>
      </c>
      <c r="QYX7" t="s">
        <v>12676</v>
      </c>
      <c r="QYY7" t="s">
        <v>12677</v>
      </c>
      <c r="QYZ7" t="s">
        <v>12678</v>
      </c>
      <c r="QZA7" t="s">
        <v>12679</v>
      </c>
      <c r="QZB7" t="s">
        <v>12680</v>
      </c>
      <c r="QZC7" t="s">
        <v>12681</v>
      </c>
      <c r="QZD7" t="s">
        <v>12682</v>
      </c>
      <c r="QZE7" t="s">
        <v>12683</v>
      </c>
      <c r="QZF7" t="s">
        <v>12684</v>
      </c>
      <c r="QZG7" t="s">
        <v>12685</v>
      </c>
      <c r="QZH7" t="s">
        <v>12686</v>
      </c>
      <c r="QZI7" t="s">
        <v>12687</v>
      </c>
      <c r="QZJ7" t="s">
        <v>12688</v>
      </c>
      <c r="QZK7" t="s">
        <v>12689</v>
      </c>
      <c r="QZL7" t="s">
        <v>12690</v>
      </c>
      <c r="QZM7" t="s">
        <v>12691</v>
      </c>
      <c r="QZN7" t="s">
        <v>12692</v>
      </c>
      <c r="QZO7" t="s">
        <v>12693</v>
      </c>
      <c r="QZP7" t="s">
        <v>12694</v>
      </c>
      <c r="QZQ7" t="s">
        <v>12695</v>
      </c>
      <c r="QZR7" t="s">
        <v>12696</v>
      </c>
      <c r="QZS7" t="s">
        <v>12697</v>
      </c>
      <c r="QZT7" t="s">
        <v>12698</v>
      </c>
      <c r="QZU7" t="s">
        <v>12699</v>
      </c>
      <c r="QZV7" t="s">
        <v>12700</v>
      </c>
      <c r="QZW7" t="s">
        <v>12701</v>
      </c>
      <c r="QZX7" t="s">
        <v>12702</v>
      </c>
      <c r="QZY7" t="s">
        <v>12703</v>
      </c>
      <c r="QZZ7" t="s">
        <v>12704</v>
      </c>
      <c r="RAA7" t="s">
        <v>12705</v>
      </c>
      <c r="RAB7" t="s">
        <v>12706</v>
      </c>
      <c r="RAC7" t="s">
        <v>12707</v>
      </c>
      <c r="RAD7" t="s">
        <v>12708</v>
      </c>
      <c r="RAE7" t="s">
        <v>12709</v>
      </c>
      <c r="RAF7" t="s">
        <v>12710</v>
      </c>
      <c r="RAG7" t="s">
        <v>12711</v>
      </c>
      <c r="RAH7" t="s">
        <v>12712</v>
      </c>
      <c r="RAI7" t="s">
        <v>12713</v>
      </c>
      <c r="RAJ7" t="s">
        <v>12714</v>
      </c>
      <c r="RAK7" t="s">
        <v>12715</v>
      </c>
      <c r="RAL7" t="s">
        <v>12716</v>
      </c>
      <c r="RAM7" t="s">
        <v>12717</v>
      </c>
      <c r="RAN7" t="s">
        <v>12718</v>
      </c>
      <c r="RAO7" t="s">
        <v>12719</v>
      </c>
      <c r="RAP7" t="s">
        <v>12720</v>
      </c>
      <c r="RAQ7" t="s">
        <v>12721</v>
      </c>
      <c r="RAR7" t="s">
        <v>12722</v>
      </c>
      <c r="RAS7" t="s">
        <v>12723</v>
      </c>
      <c r="RAT7" t="s">
        <v>12724</v>
      </c>
      <c r="RAU7" t="s">
        <v>12725</v>
      </c>
      <c r="RAV7" t="s">
        <v>12726</v>
      </c>
      <c r="RAW7" t="s">
        <v>12727</v>
      </c>
      <c r="RAX7" t="s">
        <v>12728</v>
      </c>
      <c r="RAY7" t="s">
        <v>12729</v>
      </c>
      <c r="RAZ7" t="s">
        <v>12730</v>
      </c>
      <c r="RBA7" t="s">
        <v>12731</v>
      </c>
      <c r="RBB7" t="s">
        <v>12732</v>
      </c>
      <c r="RBC7" t="s">
        <v>12733</v>
      </c>
      <c r="RBD7" t="s">
        <v>12734</v>
      </c>
      <c r="RBE7" t="s">
        <v>12735</v>
      </c>
      <c r="RBF7" t="s">
        <v>12736</v>
      </c>
      <c r="RBG7" t="s">
        <v>12737</v>
      </c>
      <c r="RBH7" t="s">
        <v>12738</v>
      </c>
      <c r="RBI7" t="s">
        <v>12739</v>
      </c>
      <c r="RBJ7" t="s">
        <v>12740</v>
      </c>
      <c r="RBK7" t="s">
        <v>12741</v>
      </c>
      <c r="RBL7" t="s">
        <v>12742</v>
      </c>
      <c r="RBM7" t="s">
        <v>12743</v>
      </c>
      <c r="RBN7" t="s">
        <v>12744</v>
      </c>
      <c r="RBO7" t="s">
        <v>12745</v>
      </c>
      <c r="RBP7" t="s">
        <v>12746</v>
      </c>
      <c r="RBQ7" t="s">
        <v>12747</v>
      </c>
      <c r="RBR7" t="s">
        <v>12748</v>
      </c>
      <c r="RBS7" t="s">
        <v>12749</v>
      </c>
      <c r="RBT7" t="s">
        <v>12750</v>
      </c>
      <c r="RBU7" t="s">
        <v>12751</v>
      </c>
      <c r="RBV7" t="s">
        <v>12752</v>
      </c>
      <c r="RBW7" t="s">
        <v>12753</v>
      </c>
      <c r="RBX7" t="s">
        <v>12754</v>
      </c>
      <c r="RBY7" t="s">
        <v>12755</v>
      </c>
      <c r="RBZ7" t="s">
        <v>12756</v>
      </c>
      <c r="RCA7" t="s">
        <v>12757</v>
      </c>
      <c r="RCB7" t="s">
        <v>12758</v>
      </c>
      <c r="RCC7" t="s">
        <v>12759</v>
      </c>
      <c r="RCD7" t="s">
        <v>12760</v>
      </c>
      <c r="RCE7" t="s">
        <v>12761</v>
      </c>
      <c r="RCF7" t="s">
        <v>12762</v>
      </c>
      <c r="RCG7" t="s">
        <v>12763</v>
      </c>
      <c r="RCH7" t="s">
        <v>12764</v>
      </c>
      <c r="RCI7" t="s">
        <v>12765</v>
      </c>
      <c r="RCJ7" t="s">
        <v>12766</v>
      </c>
      <c r="RCK7" t="s">
        <v>12767</v>
      </c>
      <c r="RCL7" t="s">
        <v>12768</v>
      </c>
      <c r="RCM7" t="s">
        <v>12769</v>
      </c>
      <c r="RCN7" t="s">
        <v>12770</v>
      </c>
      <c r="RCO7" t="s">
        <v>12771</v>
      </c>
      <c r="RCP7" t="s">
        <v>12772</v>
      </c>
      <c r="RCQ7" t="s">
        <v>12773</v>
      </c>
      <c r="RCR7" t="s">
        <v>12774</v>
      </c>
      <c r="RCS7" t="s">
        <v>12775</v>
      </c>
      <c r="RCT7" t="s">
        <v>12776</v>
      </c>
      <c r="RCU7" t="s">
        <v>12777</v>
      </c>
      <c r="RCV7" t="s">
        <v>12778</v>
      </c>
      <c r="RCW7" t="s">
        <v>12779</v>
      </c>
      <c r="RCX7" t="s">
        <v>12780</v>
      </c>
      <c r="RCY7" t="s">
        <v>12781</v>
      </c>
      <c r="RCZ7" t="s">
        <v>12782</v>
      </c>
      <c r="RDA7" t="s">
        <v>12783</v>
      </c>
      <c r="RDB7" t="s">
        <v>12784</v>
      </c>
      <c r="RDC7" t="s">
        <v>12785</v>
      </c>
      <c r="RDD7" t="s">
        <v>12786</v>
      </c>
      <c r="RDE7" t="s">
        <v>12787</v>
      </c>
      <c r="RDF7" t="s">
        <v>12788</v>
      </c>
      <c r="RDG7" t="s">
        <v>12789</v>
      </c>
      <c r="RDH7" t="s">
        <v>12790</v>
      </c>
      <c r="RDI7" t="s">
        <v>12791</v>
      </c>
      <c r="RDJ7" t="s">
        <v>12792</v>
      </c>
      <c r="RDK7" t="s">
        <v>12793</v>
      </c>
      <c r="RDL7" t="s">
        <v>12794</v>
      </c>
      <c r="RDM7" t="s">
        <v>12795</v>
      </c>
      <c r="RDN7" t="s">
        <v>12796</v>
      </c>
      <c r="RDO7" t="s">
        <v>12797</v>
      </c>
      <c r="RDP7" t="s">
        <v>12798</v>
      </c>
      <c r="RDQ7" t="s">
        <v>12799</v>
      </c>
      <c r="RDR7" t="s">
        <v>12800</v>
      </c>
      <c r="RDS7" t="s">
        <v>12801</v>
      </c>
      <c r="RDT7" t="s">
        <v>12802</v>
      </c>
      <c r="RDU7" t="s">
        <v>12803</v>
      </c>
      <c r="RDV7" t="s">
        <v>12804</v>
      </c>
      <c r="RDW7" t="s">
        <v>12805</v>
      </c>
      <c r="RDX7" t="s">
        <v>12806</v>
      </c>
      <c r="RDY7" t="s">
        <v>12807</v>
      </c>
      <c r="RDZ7" t="s">
        <v>12808</v>
      </c>
      <c r="REA7" t="s">
        <v>12809</v>
      </c>
      <c r="REB7" t="s">
        <v>12810</v>
      </c>
      <c r="REC7" t="s">
        <v>12811</v>
      </c>
      <c r="RED7" t="s">
        <v>12812</v>
      </c>
      <c r="REE7" t="s">
        <v>12813</v>
      </c>
      <c r="REF7" t="s">
        <v>12814</v>
      </c>
      <c r="REG7" t="s">
        <v>12815</v>
      </c>
      <c r="REH7" t="s">
        <v>12816</v>
      </c>
      <c r="REI7" t="s">
        <v>12817</v>
      </c>
      <c r="REJ7" t="s">
        <v>12818</v>
      </c>
      <c r="REK7" t="s">
        <v>12819</v>
      </c>
      <c r="REL7" t="s">
        <v>12820</v>
      </c>
      <c r="REM7" t="s">
        <v>12821</v>
      </c>
      <c r="REN7" t="s">
        <v>12822</v>
      </c>
      <c r="REO7" t="s">
        <v>12823</v>
      </c>
      <c r="REP7" t="s">
        <v>12824</v>
      </c>
      <c r="REQ7" t="s">
        <v>12825</v>
      </c>
      <c r="RER7" t="s">
        <v>12826</v>
      </c>
      <c r="RES7" t="s">
        <v>12827</v>
      </c>
      <c r="RET7" t="s">
        <v>12828</v>
      </c>
      <c r="REU7" t="s">
        <v>12829</v>
      </c>
      <c r="REV7" t="s">
        <v>12830</v>
      </c>
      <c r="REW7" t="s">
        <v>12831</v>
      </c>
      <c r="REX7" t="s">
        <v>12832</v>
      </c>
      <c r="REY7" t="s">
        <v>12833</v>
      </c>
      <c r="REZ7" t="s">
        <v>12834</v>
      </c>
      <c r="RFA7" t="s">
        <v>12835</v>
      </c>
      <c r="RFB7" t="s">
        <v>12836</v>
      </c>
      <c r="RFC7" t="s">
        <v>12837</v>
      </c>
      <c r="RFD7" t="s">
        <v>12838</v>
      </c>
      <c r="RFE7" t="s">
        <v>12839</v>
      </c>
      <c r="RFF7" t="s">
        <v>12840</v>
      </c>
      <c r="RFG7" t="s">
        <v>12841</v>
      </c>
      <c r="RFH7" t="s">
        <v>12842</v>
      </c>
      <c r="RFI7" t="s">
        <v>12843</v>
      </c>
      <c r="RFJ7" t="s">
        <v>12844</v>
      </c>
      <c r="RFK7" t="s">
        <v>12845</v>
      </c>
      <c r="RFL7" t="s">
        <v>12846</v>
      </c>
      <c r="RFM7" t="s">
        <v>12847</v>
      </c>
      <c r="RFN7" t="s">
        <v>12848</v>
      </c>
      <c r="RFO7" t="s">
        <v>12849</v>
      </c>
      <c r="RFP7" t="s">
        <v>12850</v>
      </c>
      <c r="RFQ7" t="s">
        <v>12851</v>
      </c>
      <c r="RFR7" t="s">
        <v>12852</v>
      </c>
      <c r="RFS7" t="s">
        <v>12853</v>
      </c>
      <c r="RFT7" t="s">
        <v>12854</v>
      </c>
      <c r="RFU7" t="s">
        <v>12855</v>
      </c>
      <c r="RFV7" t="s">
        <v>12856</v>
      </c>
      <c r="RFW7" t="s">
        <v>12857</v>
      </c>
      <c r="RFX7" t="s">
        <v>12858</v>
      </c>
      <c r="RFY7" t="s">
        <v>12859</v>
      </c>
      <c r="RFZ7" t="s">
        <v>12860</v>
      </c>
      <c r="RGA7" t="s">
        <v>12861</v>
      </c>
      <c r="RGB7" t="s">
        <v>12862</v>
      </c>
      <c r="RGC7" t="s">
        <v>12863</v>
      </c>
      <c r="RGD7" t="s">
        <v>12864</v>
      </c>
      <c r="RGE7" t="s">
        <v>12865</v>
      </c>
      <c r="RGF7" t="s">
        <v>12866</v>
      </c>
      <c r="RGG7" t="s">
        <v>12867</v>
      </c>
      <c r="RGH7" t="s">
        <v>12868</v>
      </c>
      <c r="RGI7" t="s">
        <v>12869</v>
      </c>
      <c r="RGJ7" t="s">
        <v>12870</v>
      </c>
      <c r="RGK7" t="s">
        <v>12871</v>
      </c>
      <c r="RGL7" t="s">
        <v>12872</v>
      </c>
      <c r="RGM7" t="s">
        <v>12873</v>
      </c>
      <c r="RGN7" t="s">
        <v>12874</v>
      </c>
      <c r="RGO7" t="s">
        <v>12875</v>
      </c>
      <c r="RGP7" t="s">
        <v>12876</v>
      </c>
      <c r="RGQ7" t="s">
        <v>12877</v>
      </c>
      <c r="RGR7" t="s">
        <v>12878</v>
      </c>
      <c r="RGS7" t="s">
        <v>12879</v>
      </c>
      <c r="RGT7" t="s">
        <v>12880</v>
      </c>
      <c r="RGU7" t="s">
        <v>12881</v>
      </c>
      <c r="RGV7" t="s">
        <v>12882</v>
      </c>
      <c r="RGW7" t="s">
        <v>12883</v>
      </c>
      <c r="RGX7" t="s">
        <v>12884</v>
      </c>
      <c r="RGY7" t="s">
        <v>12885</v>
      </c>
      <c r="RGZ7" t="s">
        <v>12886</v>
      </c>
      <c r="RHA7" t="s">
        <v>12887</v>
      </c>
      <c r="RHB7" t="s">
        <v>12888</v>
      </c>
      <c r="RHC7" t="s">
        <v>12889</v>
      </c>
      <c r="RHD7" t="s">
        <v>12890</v>
      </c>
      <c r="RHE7" t="s">
        <v>12891</v>
      </c>
      <c r="RHF7" t="s">
        <v>12892</v>
      </c>
      <c r="RHG7" t="s">
        <v>12893</v>
      </c>
      <c r="RHH7" t="s">
        <v>12894</v>
      </c>
      <c r="RHI7" t="s">
        <v>12895</v>
      </c>
      <c r="RHJ7" t="s">
        <v>12896</v>
      </c>
      <c r="RHK7" t="s">
        <v>12897</v>
      </c>
      <c r="RHL7" t="s">
        <v>12898</v>
      </c>
      <c r="RHM7" t="s">
        <v>12899</v>
      </c>
      <c r="RHN7" t="s">
        <v>12900</v>
      </c>
      <c r="RHO7" t="s">
        <v>12901</v>
      </c>
      <c r="RHP7" t="s">
        <v>12902</v>
      </c>
      <c r="RHQ7" t="s">
        <v>12903</v>
      </c>
      <c r="RHR7" t="s">
        <v>12904</v>
      </c>
      <c r="RHS7" t="s">
        <v>12905</v>
      </c>
      <c r="RHT7" t="s">
        <v>12906</v>
      </c>
      <c r="RHU7" t="s">
        <v>12907</v>
      </c>
      <c r="RHV7" t="s">
        <v>12908</v>
      </c>
      <c r="RHW7" t="s">
        <v>12909</v>
      </c>
      <c r="RHX7" t="s">
        <v>12910</v>
      </c>
      <c r="RHY7" t="s">
        <v>12911</v>
      </c>
      <c r="RHZ7" t="s">
        <v>12912</v>
      </c>
      <c r="RIA7" t="s">
        <v>12913</v>
      </c>
      <c r="RIB7" t="s">
        <v>12914</v>
      </c>
      <c r="RIC7" t="s">
        <v>12915</v>
      </c>
      <c r="RID7" t="s">
        <v>12916</v>
      </c>
      <c r="RIE7" t="s">
        <v>12917</v>
      </c>
      <c r="RIF7" t="s">
        <v>12918</v>
      </c>
      <c r="RIG7" t="s">
        <v>12919</v>
      </c>
      <c r="RIH7" t="s">
        <v>12920</v>
      </c>
      <c r="RII7" t="s">
        <v>12921</v>
      </c>
      <c r="RIJ7" t="s">
        <v>12922</v>
      </c>
      <c r="RIK7" t="s">
        <v>12923</v>
      </c>
      <c r="RIL7" t="s">
        <v>12924</v>
      </c>
      <c r="RIM7" t="s">
        <v>12925</v>
      </c>
      <c r="RIN7" t="s">
        <v>12926</v>
      </c>
      <c r="RIO7" t="s">
        <v>12927</v>
      </c>
      <c r="RIP7" t="s">
        <v>12928</v>
      </c>
      <c r="RIQ7" t="s">
        <v>12929</v>
      </c>
      <c r="RIR7" t="s">
        <v>12930</v>
      </c>
      <c r="RIS7" t="s">
        <v>12931</v>
      </c>
      <c r="RIT7" t="s">
        <v>12932</v>
      </c>
      <c r="RIU7" t="s">
        <v>12933</v>
      </c>
      <c r="RIV7" t="s">
        <v>12934</v>
      </c>
      <c r="RIW7" t="s">
        <v>12935</v>
      </c>
      <c r="RIX7" t="s">
        <v>12936</v>
      </c>
      <c r="RIY7" t="s">
        <v>12937</v>
      </c>
      <c r="RIZ7" t="s">
        <v>12938</v>
      </c>
      <c r="RJA7" t="s">
        <v>12939</v>
      </c>
      <c r="RJB7" t="s">
        <v>12940</v>
      </c>
      <c r="RJC7" t="s">
        <v>12941</v>
      </c>
      <c r="RJD7" t="s">
        <v>12942</v>
      </c>
      <c r="RJE7" t="s">
        <v>12943</v>
      </c>
      <c r="RJF7" t="s">
        <v>12944</v>
      </c>
      <c r="RJG7" t="s">
        <v>12945</v>
      </c>
      <c r="RJH7" t="s">
        <v>12946</v>
      </c>
      <c r="RJI7" t="s">
        <v>12947</v>
      </c>
      <c r="RJJ7" t="s">
        <v>12948</v>
      </c>
      <c r="RJK7" t="s">
        <v>12949</v>
      </c>
      <c r="RJL7" t="s">
        <v>12950</v>
      </c>
      <c r="RJM7" t="s">
        <v>12951</v>
      </c>
      <c r="RJN7" t="s">
        <v>12952</v>
      </c>
      <c r="RJO7" t="s">
        <v>12953</v>
      </c>
      <c r="RJP7" t="s">
        <v>12954</v>
      </c>
      <c r="RJQ7" t="s">
        <v>12955</v>
      </c>
      <c r="RJR7" t="s">
        <v>12956</v>
      </c>
      <c r="RJS7" t="s">
        <v>12957</v>
      </c>
      <c r="RJT7" t="s">
        <v>12958</v>
      </c>
      <c r="RJU7" t="s">
        <v>12959</v>
      </c>
      <c r="RJV7" t="s">
        <v>12960</v>
      </c>
      <c r="RJW7" t="s">
        <v>12961</v>
      </c>
      <c r="RJX7" t="s">
        <v>12962</v>
      </c>
      <c r="RJY7" t="s">
        <v>12963</v>
      </c>
      <c r="RJZ7" t="s">
        <v>12964</v>
      </c>
      <c r="RKA7" t="s">
        <v>12965</v>
      </c>
      <c r="RKB7" t="s">
        <v>12966</v>
      </c>
      <c r="RKC7" t="s">
        <v>12967</v>
      </c>
      <c r="RKD7" t="s">
        <v>12968</v>
      </c>
      <c r="RKE7" t="s">
        <v>12969</v>
      </c>
      <c r="RKF7" t="s">
        <v>12970</v>
      </c>
      <c r="RKG7" t="s">
        <v>12971</v>
      </c>
      <c r="RKH7" t="s">
        <v>12972</v>
      </c>
      <c r="RKI7" t="s">
        <v>12973</v>
      </c>
      <c r="RKJ7" t="s">
        <v>12974</v>
      </c>
      <c r="RKK7" t="s">
        <v>12975</v>
      </c>
      <c r="RKL7" t="s">
        <v>12976</v>
      </c>
      <c r="RKM7" t="s">
        <v>12977</v>
      </c>
      <c r="RKN7" t="s">
        <v>12978</v>
      </c>
      <c r="RKO7" t="s">
        <v>12979</v>
      </c>
      <c r="RKP7" t="s">
        <v>12980</v>
      </c>
      <c r="RKQ7" t="s">
        <v>12981</v>
      </c>
      <c r="RKR7" t="s">
        <v>12982</v>
      </c>
      <c r="RKS7" t="s">
        <v>12983</v>
      </c>
      <c r="RKT7" t="s">
        <v>12984</v>
      </c>
      <c r="RKU7" t="s">
        <v>12985</v>
      </c>
      <c r="RKV7" t="s">
        <v>12986</v>
      </c>
      <c r="RKW7" t="s">
        <v>12987</v>
      </c>
      <c r="RKX7" t="s">
        <v>12988</v>
      </c>
      <c r="RKY7" t="s">
        <v>12989</v>
      </c>
      <c r="RKZ7" t="s">
        <v>12990</v>
      </c>
      <c r="RLA7" t="s">
        <v>12991</v>
      </c>
      <c r="RLB7" t="s">
        <v>12992</v>
      </c>
      <c r="RLC7" t="s">
        <v>12993</v>
      </c>
      <c r="RLD7" t="s">
        <v>12994</v>
      </c>
      <c r="RLE7" t="s">
        <v>12995</v>
      </c>
      <c r="RLF7" t="s">
        <v>12996</v>
      </c>
      <c r="RLG7" t="s">
        <v>12997</v>
      </c>
      <c r="RLH7" t="s">
        <v>12998</v>
      </c>
      <c r="RLI7" t="s">
        <v>12999</v>
      </c>
      <c r="RLJ7" t="s">
        <v>13000</v>
      </c>
      <c r="RLK7" t="s">
        <v>13001</v>
      </c>
      <c r="RLL7" t="s">
        <v>13002</v>
      </c>
      <c r="RLM7" t="s">
        <v>13003</v>
      </c>
      <c r="RLN7" t="s">
        <v>13004</v>
      </c>
      <c r="RLO7" t="s">
        <v>13005</v>
      </c>
      <c r="RLP7" t="s">
        <v>13006</v>
      </c>
      <c r="RLQ7" t="s">
        <v>13007</v>
      </c>
      <c r="RLR7" t="s">
        <v>13008</v>
      </c>
      <c r="RLS7" t="s">
        <v>13009</v>
      </c>
      <c r="RLT7" t="s">
        <v>13010</v>
      </c>
      <c r="RLU7" t="s">
        <v>13011</v>
      </c>
      <c r="RLV7" t="s">
        <v>13012</v>
      </c>
      <c r="RLW7" t="s">
        <v>13013</v>
      </c>
      <c r="RLX7" t="s">
        <v>13014</v>
      </c>
      <c r="RLY7" t="s">
        <v>13015</v>
      </c>
      <c r="RLZ7" t="s">
        <v>13016</v>
      </c>
      <c r="RMA7" t="s">
        <v>13017</v>
      </c>
      <c r="RMB7" t="s">
        <v>13018</v>
      </c>
      <c r="RMC7" t="s">
        <v>13019</v>
      </c>
      <c r="RMD7" t="s">
        <v>13020</v>
      </c>
      <c r="RME7" t="s">
        <v>13021</v>
      </c>
      <c r="RMF7" t="s">
        <v>13022</v>
      </c>
      <c r="RMG7" t="s">
        <v>13023</v>
      </c>
      <c r="RMH7" t="s">
        <v>13024</v>
      </c>
      <c r="RMI7" t="s">
        <v>13025</v>
      </c>
      <c r="RMJ7" t="s">
        <v>13026</v>
      </c>
      <c r="RMK7" t="s">
        <v>13027</v>
      </c>
      <c r="RML7" t="s">
        <v>13028</v>
      </c>
      <c r="RMM7" t="s">
        <v>13029</v>
      </c>
      <c r="RMN7" t="s">
        <v>13030</v>
      </c>
      <c r="RMO7" t="s">
        <v>13031</v>
      </c>
      <c r="RMP7" t="s">
        <v>13032</v>
      </c>
      <c r="RMQ7" t="s">
        <v>13033</v>
      </c>
      <c r="RMR7" t="s">
        <v>13034</v>
      </c>
      <c r="RMS7" t="s">
        <v>13035</v>
      </c>
      <c r="RMT7" t="s">
        <v>13036</v>
      </c>
      <c r="RMU7" t="s">
        <v>13037</v>
      </c>
      <c r="RMV7" t="s">
        <v>13038</v>
      </c>
      <c r="RMW7" t="s">
        <v>13039</v>
      </c>
      <c r="RMX7" t="s">
        <v>13040</v>
      </c>
      <c r="RMY7" t="s">
        <v>13041</v>
      </c>
      <c r="RMZ7" t="s">
        <v>13042</v>
      </c>
      <c r="RNA7" t="s">
        <v>13043</v>
      </c>
      <c r="RNB7" t="s">
        <v>13044</v>
      </c>
      <c r="RNC7" t="s">
        <v>13045</v>
      </c>
      <c r="RND7" t="s">
        <v>13046</v>
      </c>
      <c r="RNE7" t="s">
        <v>13047</v>
      </c>
      <c r="RNF7" t="s">
        <v>13048</v>
      </c>
      <c r="RNG7" t="s">
        <v>13049</v>
      </c>
      <c r="RNH7" t="s">
        <v>13050</v>
      </c>
      <c r="RNI7" t="s">
        <v>13051</v>
      </c>
      <c r="RNJ7" t="s">
        <v>13052</v>
      </c>
      <c r="RNK7" t="s">
        <v>13053</v>
      </c>
      <c r="RNL7" t="s">
        <v>13054</v>
      </c>
      <c r="RNM7" t="s">
        <v>13055</v>
      </c>
      <c r="RNN7" t="s">
        <v>13056</v>
      </c>
      <c r="RNO7" t="s">
        <v>13057</v>
      </c>
      <c r="RNP7" t="s">
        <v>13058</v>
      </c>
      <c r="RNQ7" t="s">
        <v>13059</v>
      </c>
      <c r="RNR7" t="s">
        <v>13060</v>
      </c>
      <c r="RNS7" t="s">
        <v>13061</v>
      </c>
      <c r="RNT7" t="s">
        <v>13062</v>
      </c>
      <c r="RNU7" t="s">
        <v>13063</v>
      </c>
      <c r="RNV7" t="s">
        <v>13064</v>
      </c>
      <c r="RNW7" t="s">
        <v>13065</v>
      </c>
      <c r="RNX7" t="s">
        <v>13066</v>
      </c>
      <c r="RNY7" t="s">
        <v>13067</v>
      </c>
      <c r="RNZ7" t="s">
        <v>13068</v>
      </c>
      <c r="ROA7" t="s">
        <v>13069</v>
      </c>
      <c r="ROB7" t="s">
        <v>13070</v>
      </c>
      <c r="ROC7" t="s">
        <v>13071</v>
      </c>
      <c r="ROD7" t="s">
        <v>13072</v>
      </c>
      <c r="ROE7" t="s">
        <v>13073</v>
      </c>
      <c r="ROF7" t="s">
        <v>13074</v>
      </c>
      <c r="ROG7" t="s">
        <v>13075</v>
      </c>
      <c r="ROH7" t="s">
        <v>13076</v>
      </c>
      <c r="ROI7" t="s">
        <v>13077</v>
      </c>
      <c r="ROJ7" t="s">
        <v>13078</v>
      </c>
      <c r="ROK7" t="s">
        <v>13079</v>
      </c>
      <c r="ROL7" t="s">
        <v>13080</v>
      </c>
      <c r="ROM7" t="s">
        <v>13081</v>
      </c>
      <c r="RON7" t="s">
        <v>13082</v>
      </c>
      <c r="ROO7" t="s">
        <v>13083</v>
      </c>
      <c r="ROP7" t="s">
        <v>13084</v>
      </c>
      <c r="ROQ7" t="s">
        <v>13085</v>
      </c>
      <c r="ROR7" t="s">
        <v>13086</v>
      </c>
      <c r="ROS7" t="s">
        <v>13087</v>
      </c>
      <c r="ROT7" t="s">
        <v>13088</v>
      </c>
      <c r="ROU7" t="s">
        <v>13089</v>
      </c>
      <c r="ROV7" t="s">
        <v>13090</v>
      </c>
      <c r="ROW7" t="s">
        <v>13091</v>
      </c>
      <c r="ROX7" t="s">
        <v>13092</v>
      </c>
      <c r="ROY7" t="s">
        <v>13093</v>
      </c>
      <c r="ROZ7" t="s">
        <v>13094</v>
      </c>
      <c r="RPA7" t="s">
        <v>13095</v>
      </c>
      <c r="RPB7" t="s">
        <v>13096</v>
      </c>
      <c r="RPC7" t="s">
        <v>13097</v>
      </c>
      <c r="RPD7" t="s">
        <v>13098</v>
      </c>
      <c r="RPE7" t="s">
        <v>13099</v>
      </c>
      <c r="RPF7" t="s">
        <v>13100</v>
      </c>
      <c r="RPG7" t="s">
        <v>13101</v>
      </c>
      <c r="RPH7" t="s">
        <v>13102</v>
      </c>
      <c r="RPI7" t="s">
        <v>13103</v>
      </c>
      <c r="RPJ7" t="s">
        <v>13104</v>
      </c>
      <c r="RPK7" t="s">
        <v>13105</v>
      </c>
      <c r="RPL7" t="s">
        <v>13106</v>
      </c>
      <c r="RPM7" t="s">
        <v>13107</v>
      </c>
      <c r="RPN7" t="s">
        <v>13108</v>
      </c>
      <c r="RPO7" t="s">
        <v>13109</v>
      </c>
      <c r="RPP7" t="s">
        <v>13110</v>
      </c>
      <c r="RPQ7" t="s">
        <v>13111</v>
      </c>
      <c r="RPR7" t="s">
        <v>13112</v>
      </c>
      <c r="RPS7" t="s">
        <v>13113</v>
      </c>
      <c r="RPT7" t="s">
        <v>13114</v>
      </c>
      <c r="RPU7" t="s">
        <v>13115</v>
      </c>
      <c r="RPV7" t="s">
        <v>13116</v>
      </c>
      <c r="RPW7" t="s">
        <v>13117</v>
      </c>
      <c r="RPX7" t="s">
        <v>13118</v>
      </c>
      <c r="RPY7" t="s">
        <v>13119</v>
      </c>
      <c r="RPZ7" t="s">
        <v>13120</v>
      </c>
      <c r="RQA7" t="s">
        <v>13121</v>
      </c>
      <c r="RQB7" t="s">
        <v>13122</v>
      </c>
      <c r="RQC7" t="s">
        <v>13123</v>
      </c>
      <c r="RQD7" t="s">
        <v>13124</v>
      </c>
      <c r="RQE7" t="s">
        <v>13125</v>
      </c>
      <c r="RQF7" t="s">
        <v>13126</v>
      </c>
      <c r="RQG7" t="s">
        <v>13127</v>
      </c>
      <c r="RQH7" t="s">
        <v>13128</v>
      </c>
      <c r="RQI7" t="s">
        <v>13129</v>
      </c>
      <c r="RQJ7" t="s">
        <v>13130</v>
      </c>
      <c r="RQK7" t="s">
        <v>13131</v>
      </c>
      <c r="RQL7" t="s">
        <v>13132</v>
      </c>
      <c r="RQM7" t="s">
        <v>13133</v>
      </c>
      <c r="RQN7" t="s">
        <v>13134</v>
      </c>
      <c r="RQO7" t="s">
        <v>13135</v>
      </c>
      <c r="RQP7" t="s">
        <v>13136</v>
      </c>
      <c r="RQQ7" t="s">
        <v>13137</v>
      </c>
      <c r="RQR7" t="s">
        <v>13138</v>
      </c>
      <c r="RQS7" t="s">
        <v>13139</v>
      </c>
      <c r="RQT7" t="s">
        <v>13140</v>
      </c>
      <c r="RQU7" t="s">
        <v>13141</v>
      </c>
      <c r="RQV7" t="s">
        <v>13142</v>
      </c>
      <c r="RQW7" t="s">
        <v>13143</v>
      </c>
      <c r="RQX7" t="s">
        <v>13144</v>
      </c>
      <c r="RQY7" t="s">
        <v>13145</v>
      </c>
      <c r="RQZ7" t="s">
        <v>13146</v>
      </c>
      <c r="RRA7" t="s">
        <v>13147</v>
      </c>
      <c r="RRB7" t="s">
        <v>13148</v>
      </c>
      <c r="RRC7" t="s">
        <v>13149</v>
      </c>
      <c r="RRD7" t="s">
        <v>13150</v>
      </c>
      <c r="RRE7" t="s">
        <v>13151</v>
      </c>
      <c r="RRF7" t="s">
        <v>13152</v>
      </c>
      <c r="RRG7" t="s">
        <v>13153</v>
      </c>
      <c r="RRH7" t="s">
        <v>13154</v>
      </c>
      <c r="RRI7" t="s">
        <v>13155</v>
      </c>
      <c r="RRJ7" t="s">
        <v>13156</v>
      </c>
      <c r="RRK7" t="s">
        <v>13157</v>
      </c>
      <c r="RRL7" t="s">
        <v>13158</v>
      </c>
      <c r="RRM7" t="s">
        <v>13159</v>
      </c>
      <c r="RRN7" t="s">
        <v>13160</v>
      </c>
      <c r="RRO7" t="s">
        <v>13161</v>
      </c>
      <c r="RRP7" t="s">
        <v>13162</v>
      </c>
      <c r="RRQ7" t="s">
        <v>13163</v>
      </c>
      <c r="RRR7" t="s">
        <v>13164</v>
      </c>
      <c r="RRS7" t="s">
        <v>13165</v>
      </c>
      <c r="RRT7" t="s">
        <v>13166</v>
      </c>
      <c r="RRU7" t="s">
        <v>13167</v>
      </c>
      <c r="RRV7" t="s">
        <v>13168</v>
      </c>
      <c r="RRW7" t="s">
        <v>13169</v>
      </c>
      <c r="RRX7" t="s">
        <v>13170</v>
      </c>
      <c r="RRY7" t="s">
        <v>13171</v>
      </c>
      <c r="RRZ7" t="s">
        <v>13172</v>
      </c>
      <c r="RSA7" t="s">
        <v>13173</v>
      </c>
      <c r="RSB7" t="s">
        <v>13174</v>
      </c>
      <c r="RSC7" t="s">
        <v>13175</v>
      </c>
      <c r="RSD7" t="s">
        <v>13176</v>
      </c>
      <c r="RSE7" t="s">
        <v>13177</v>
      </c>
      <c r="RSF7" t="s">
        <v>13178</v>
      </c>
      <c r="RSG7" t="s">
        <v>13179</v>
      </c>
      <c r="RSH7" t="s">
        <v>13180</v>
      </c>
      <c r="RSI7" t="s">
        <v>13181</v>
      </c>
      <c r="RSJ7" t="s">
        <v>13182</v>
      </c>
      <c r="RSK7" t="s">
        <v>13183</v>
      </c>
      <c r="RSL7" t="s">
        <v>13184</v>
      </c>
      <c r="RSM7" t="s">
        <v>13185</v>
      </c>
      <c r="RSN7" t="s">
        <v>13186</v>
      </c>
      <c r="RSO7" t="s">
        <v>13187</v>
      </c>
      <c r="RSP7" t="s">
        <v>13188</v>
      </c>
      <c r="RSQ7" t="s">
        <v>13189</v>
      </c>
      <c r="RSR7" t="s">
        <v>13190</v>
      </c>
      <c r="RSS7" t="s">
        <v>13191</v>
      </c>
      <c r="RST7" t="s">
        <v>13192</v>
      </c>
      <c r="RSU7" t="s">
        <v>13193</v>
      </c>
      <c r="RSV7" t="s">
        <v>13194</v>
      </c>
      <c r="RSW7" t="s">
        <v>13195</v>
      </c>
      <c r="RSX7" t="s">
        <v>13196</v>
      </c>
      <c r="RSY7" t="s">
        <v>13197</v>
      </c>
      <c r="RSZ7" t="s">
        <v>13198</v>
      </c>
      <c r="RTA7" t="s">
        <v>13199</v>
      </c>
      <c r="RTB7" t="s">
        <v>13200</v>
      </c>
      <c r="RTC7" t="s">
        <v>13201</v>
      </c>
      <c r="RTD7" t="s">
        <v>13202</v>
      </c>
      <c r="RTE7" t="s">
        <v>13203</v>
      </c>
      <c r="RTF7" t="s">
        <v>13204</v>
      </c>
      <c r="RTG7" t="s">
        <v>13205</v>
      </c>
      <c r="RTH7" t="s">
        <v>13206</v>
      </c>
      <c r="RTI7" t="s">
        <v>13207</v>
      </c>
      <c r="RTJ7" t="s">
        <v>13208</v>
      </c>
      <c r="RTK7" t="s">
        <v>13209</v>
      </c>
      <c r="RTL7" t="s">
        <v>13210</v>
      </c>
      <c r="RTM7" t="s">
        <v>13211</v>
      </c>
      <c r="RTN7" t="s">
        <v>13212</v>
      </c>
      <c r="RTO7" t="s">
        <v>13213</v>
      </c>
      <c r="RTP7" t="s">
        <v>13214</v>
      </c>
      <c r="RTQ7" t="s">
        <v>13215</v>
      </c>
      <c r="RTR7" t="s">
        <v>13216</v>
      </c>
      <c r="RTS7" t="s">
        <v>13217</v>
      </c>
      <c r="RTT7" t="s">
        <v>13218</v>
      </c>
      <c r="RTU7" t="s">
        <v>13219</v>
      </c>
      <c r="RTV7" t="s">
        <v>13220</v>
      </c>
      <c r="RTW7" t="s">
        <v>13221</v>
      </c>
      <c r="RTX7" t="s">
        <v>13222</v>
      </c>
      <c r="RTY7" t="s">
        <v>13223</v>
      </c>
      <c r="RTZ7" t="s">
        <v>13224</v>
      </c>
      <c r="RUA7" t="s">
        <v>13225</v>
      </c>
      <c r="RUB7" t="s">
        <v>13226</v>
      </c>
      <c r="RUC7" t="s">
        <v>13227</v>
      </c>
      <c r="RUD7" t="s">
        <v>13228</v>
      </c>
      <c r="RUE7" t="s">
        <v>13229</v>
      </c>
      <c r="RUF7" t="s">
        <v>13230</v>
      </c>
      <c r="RUG7" t="s">
        <v>13231</v>
      </c>
      <c r="RUH7" t="s">
        <v>13232</v>
      </c>
      <c r="RUI7" t="s">
        <v>13233</v>
      </c>
      <c r="RUJ7" t="s">
        <v>13234</v>
      </c>
      <c r="RUK7" t="s">
        <v>13235</v>
      </c>
      <c r="RUL7" t="s">
        <v>13236</v>
      </c>
      <c r="RUM7" t="s">
        <v>13237</v>
      </c>
      <c r="RUN7" t="s">
        <v>13238</v>
      </c>
      <c r="RUO7" t="s">
        <v>13239</v>
      </c>
      <c r="RUP7" t="s">
        <v>13240</v>
      </c>
      <c r="RUQ7" t="s">
        <v>13241</v>
      </c>
      <c r="RUR7" t="s">
        <v>13242</v>
      </c>
      <c r="RUS7" t="s">
        <v>13243</v>
      </c>
      <c r="RUT7" t="s">
        <v>13244</v>
      </c>
      <c r="RUU7" t="s">
        <v>13245</v>
      </c>
      <c r="RUV7" t="s">
        <v>13246</v>
      </c>
      <c r="RUW7" t="s">
        <v>13247</v>
      </c>
      <c r="RUX7" t="s">
        <v>13248</v>
      </c>
      <c r="RUY7" t="s">
        <v>13249</v>
      </c>
      <c r="RUZ7" t="s">
        <v>13250</v>
      </c>
      <c r="RVA7" t="s">
        <v>13251</v>
      </c>
      <c r="RVB7" t="s">
        <v>13252</v>
      </c>
      <c r="RVC7" t="s">
        <v>13253</v>
      </c>
      <c r="RVD7" t="s">
        <v>13254</v>
      </c>
      <c r="RVE7" t="s">
        <v>13255</v>
      </c>
      <c r="RVF7" t="s">
        <v>13256</v>
      </c>
      <c r="RVG7" t="s">
        <v>13257</v>
      </c>
      <c r="RVH7" t="s">
        <v>13258</v>
      </c>
      <c r="RVI7" t="s">
        <v>13259</v>
      </c>
      <c r="RVJ7" t="s">
        <v>13260</v>
      </c>
      <c r="RVK7" t="s">
        <v>13261</v>
      </c>
      <c r="RVL7" t="s">
        <v>13262</v>
      </c>
      <c r="RVM7" t="s">
        <v>13263</v>
      </c>
      <c r="RVN7" t="s">
        <v>13264</v>
      </c>
      <c r="RVO7" t="s">
        <v>13265</v>
      </c>
      <c r="RVP7" t="s">
        <v>13266</v>
      </c>
      <c r="RVQ7" t="s">
        <v>13267</v>
      </c>
      <c r="RVR7" t="s">
        <v>13268</v>
      </c>
      <c r="RVS7" t="s">
        <v>13269</v>
      </c>
      <c r="RVT7" t="s">
        <v>13270</v>
      </c>
      <c r="RVU7" t="s">
        <v>13271</v>
      </c>
      <c r="RVV7" t="s">
        <v>13272</v>
      </c>
      <c r="RVW7" t="s">
        <v>13273</v>
      </c>
      <c r="RVX7" t="s">
        <v>13274</v>
      </c>
      <c r="RVY7" t="s">
        <v>13275</v>
      </c>
      <c r="RVZ7" t="s">
        <v>13276</v>
      </c>
      <c r="RWA7" t="s">
        <v>13277</v>
      </c>
      <c r="RWB7" t="s">
        <v>13278</v>
      </c>
      <c r="RWC7" t="s">
        <v>13279</v>
      </c>
      <c r="RWD7" t="s">
        <v>13280</v>
      </c>
      <c r="RWE7" t="s">
        <v>13281</v>
      </c>
      <c r="RWF7" t="s">
        <v>13282</v>
      </c>
      <c r="RWG7" t="s">
        <v>13283</v>
      </c>
      <c r="RWH7" t="s">
        <v>13284</v>
      </c>
      <c r="RWI7" t="s">
        <v>13285</v>
      </c>
      <c r="RWJ7" t="s">
        <v>13286</v>
      </c>
      <c r="RWK7" t="s">
        <v>13287</v>
      </c>
      <c r="RWL7" t="s">
        <v>13288</v>
      </c>
      <c r="RWM7" t="s">
        <v>13289</v>
      </c>
      <c r="RWN7" t="s">
        <v>13290</v>
      </c>
      <c r="RWO7" t="s">
        <v>13291</v>
      </c>
      <c r="RWP7" t="s">
        <v>13292</v>
      </c>
      <c r="RWQ7" t="s">
        <v>13293</v>
      </c>
      <c r="RWR7" t="s">
        <v>13294</v>
      </c>
      <c r="RWS7" t="s">
        <v>13295</v>
      </c>
      <c r="RWT7" t="s">
        <v>13296</v>
      </c>
      <c r="RWU7" t="s">
        <v>13297</v>
      </c>
      <c r="RWV7" t="s">
        <v>13298</v>
      </c>
      <c r="RWW7" t="s">
        <v>13299</v>
      </c>
      <c r="RWX7" t="s">
        <v>13300</v>
      </c>
      <c r="RWY7" t="s">
        <v>13301</v>
      </c>
      <c r="RWZ7" t="s">
        <v>13302</v>
      </c>
      <c r="RXA7" t="s">
        <v>13303</v>
      </c>
      <c r="RXB7" t="s">
        <v>13304</v>
      </c>
      <c r="RXC7" t="s">
        <v>13305</v>
      </c>
      <c r="RXD7" t="s">
        <v>13306</v>
      </c>
      <c r="RXE7" t="s">
        <v>13307</v>
      </c>
      <c r="RXF7" t="s">
        <v>13308</v>
      </c>
      <c r="RXG7" t="s">
        <v>13309</v>
      </c>
      <c r="RXH7" t="s">
        <v>13310</v>
      </c>
      <c r="RXI7" t="s">
        <v>13311</v>
      </c>
      <c r="RXJ7" t="s">
        <v>13312</v>
      </c>
      <c r="RXK7" t="s">
        <v>13313</v>
      </c>
      <c r="RXL7" t="s">
        <v>13314</v>
      </c>
      <c r="RXM7" t="s">
        <v>13315</v>
      </c>
      <c r="RXN7" t="s">
        <v>13316</v>
      </c>
      <c r="RXO7" t="s">
        <v>13317</v>
      </c>
      <c r="RXP7" t="s">
        <v>13318</v>
      </c>
      <c r="RXQ7" t="s">
        <v>13319</v>
      </c>
      <c r="RXR7" t="s">
        <v>13320</v>
      </c>
      <c r="RXS7" t="s">
        <v>13321</v>
      </c>
      <c r="RXT7" t="s">
        <v>13322</v>
      </c>
      <c r="RXU7" t="s">
        <v>13323</v>
      </c>
      <c r="RXV7" t="s">
        <v>13324</v>
      </c>
      <c r="RXW7" t="s">
        <v>13325</v>
      </c>
      <c r="RXX7" t="s">
        <v>13326</v>
      </c>
      <c r="RXY7" t="s">
        <v>13327</v>
      </c>
      <c r="RXZ7" t="s">
        <v>13328</v>
      </c>
      <c r="RYA7" t="s">
        <v>13329</v>
      </c>
      <c r="RYB7" t="s">
        <v>13330</v>
      </c>
      <c r="RYC7" t="s">
        <v>13331</v>
      </c>
      <c r="RYD7" t="s">
        <v>13332</v>
      </c>
      <c r="RYE7" t="s">
        <v>13333</v>
      </c>
      <c r="RYF7" t="s">
        <v>13334</v>
      </c>
      <c r="RYG7" t="s">
        <v>13335</v>
      </c>
      <c r="RYH7" t="s">
        <v>13336</v>
      </c>
      <c r="RYI7" t="s">
        <v>13337</v>
      </c>
      <c r="RYJ7" t="s">
        <v>13338</v>
      </c>
      <c r="RYK7" t="s">
        <v>13339</v>
      </c>
      <c r="RYL7" t="s">
        <v>13340</v>
      </c>
      <c r="RYM7" t="s">
        <v>13341</v>
      </c>
      <c r="RYN7" t="s">
        <v>13342</v>
      </c>
      <c r="RYO7" t="s">
        <v>13343</v>
      </c>
      <c r="RYP7" t="s">
        <v>13344</v>
      </c>
      <c r="RYQ7" t="s">
        <v>13345</v>
      </c>
      <c r="RYR7" t="s">
        <v>13346</v>
      </c>
      <c r="RYS7" t="s">
        <v>13347</v>
      </c>
      <c r="RYT7" t="s">
        <v>13348</v>
      </c>
      <c r="RYU7" t="s">
        <v>13349</v>
      </c>
      <c r="RYV7" t="s">
        <v>13350</v>
      </c>
      <c r="RYW7" t="s">
        <v>13351</v>
      </c>
      <c r="RYX7" t="s">
        <v>13352</v>
      </c>
      <c r="RYY7" t="s">
        <v>13353</v>
      </c>
      <c r="RYZ7" t="s">
        <v>13354</v>
      </c>
      <c r="RZA7" t="s">
        <v>13355</v>
      </c>
      <c r="RZB7" t="s">
        <v>13356</v>
      </c>
      <c r="RZC7" t="s">
        <v>13357</v>
      </c>
      <c r="RZD7" t="s">
        <v>13358</v>
      </c>
      <c r="RZE7" t="s">
        <v>13359</v>
      </c>
      <c r="RZF7" t="s">
        <v>13360</v>
      </c>
      <c r="RZG7" t="s">
        <v>13361</v>
      </c>
      <c r="RZH7" t="s">
        <v>13362</v>
      </c>
      <c r="RZI7" t="s">
        <v>13363</v>
      </c>
      <c r="RZJ7" t="s">
        <v>13364</v>
      </c>
      <c r="RZK7" t="s">
        <v>13365</v>
      </c>
      <c r="RZL7" t="s">
        <v>13366</v>
      </c>
      <c r="RZM7" t="s">
        <v>13367</v>
      </c>
      <c r="RZN7" t="s">
        <v>13368</v>
      </c>
      <c r="RZO7" t="s">
        <v>13369</v>
      </c>
      <c r="RZP7" t="s">
        <v>13370</v>
      </c>
      <c r="RZQ7" t="s">
        <v>13371</v>
      </c>
      <c r="RZR7" t="s">
        <v>13372</v>
      </c>
      <c r="RZS7" t="s">
        <v>13373</v>
      </c>
      <c r="RZT7" t="s">
        <v>13374</v>
      </c>
      <c r="RZU7" t="s">
        <v>13375</v>
      </c>
      <c r="RZV7" t="s">
        <v>13376</v>
      </c>
      <c r="RZW7" t="s">
        <v>13377</v>
      </c>
      <c r="RZX7" t="s">
        <v>13378</v>
      </c>
      <c r="RZY7" t="s">
        <v>13379</v>
      </c>
      <c r="RZZ7" t="s">
        <v>13380</v>
      </c>
      <c r="SAA7" t="s">
        <v>13381</v>
      </c>
      <c r="SAB7" t="s">
        <v>13382</v>
      </c>
      <c r="SAC7" t="s">
        <v>13383</v>
      </c>
      <c r="SAD7" t="s">
        <v>13384</v>
      </c>
      <c r="SAE7" t="s">
        <v>13385</v>
      </c>
      <c r="SAF7" t="s">
        <v>13386</v>
      </c>
      <c r="SAG7" t="s">
        <v>13387</v>
      </c>
      <c r="SAH7" t="s">
        <v>13388</v>
      </c>
      <c r="SAI7" t="s">
        <v>13389</v>
      </c>
      <c r="SAJ7" t="s">
        <v>13390</v>
      </c>
      <c r="SAK7" t="s">
        <v>13391</v>
      </c>
      <c r="SAL7" t="s">
        <v>13392</v>
      </c>
      <c r="SAM7" t="s">
        <v>13393</v>
      </c>
      <c r="SAN7" t="s">
        <v>13394</v>
      </c>
      <c r="SAO7" t="s">
        <v>13395</v>
      </c>
      <c r="SAP7" t="s">
        <v>13396</v>
      </c>
      <c r="SAQ7" t="s">
        <v>13397</v>
      </c>
      <c r="SAR7" t="s">
        <v>13398</v>
      </c>
      <c r="SAS7" t="s">
        <v>13399</v>
      </c>
      <c r="SAT7" t="s">
        <v>13400</v>
      </c>
      <c r="SAU7" t="s">
        <v>13401</v>
      </c>
      <c r="SAV7" t="s">
        <v>13402</v>
      </c>
      <c r="SAW7" t="s">
        <v>13403</v>
      </c>
      <c r="SAX7" t="s">
        <v>13404</v>
      </c>
      <c r="SAY7" t="s">
        <v>13405</v>
      </c>
      <c r="SAZ7" t="s">
        <v>13406</v>
      </c>
      <c r="SBA7" t="s">
        <v>13407</v>
      </c>
      <c r="SBB7" t="s">
        <v>13408</v>
      </c>
      <c r="SBC7" t="s">
        <v>13409</v>
      </c>
      <c r="SBD7" t="s">
        <v>13410</v>
      </c>
      <c r="SBE7" t="s">
        <v>13411</v>
      </c>
      <c r="SBF7" t="s">
        <v>13412</v>
      </c>
      <c r="SBG7" t="s">
        <v>13413</v>
      </c>
      <c r="SBH7" t="s">
        <v>13414</v>
      </c>
      <c r="SBI7" t="s">
        <v>13415</v>
      </c>
      <c r="SBJ7" t="s">
        <v>13416</v>
      </c>
      <c r="SBK7" t="s">
        <v>13417</v>
      </c>
      <c r="SBL7" t="s">
        <v>13418</v>
      </c>
      <c r="SBM7" t="s">
        <v>13419</v>
      </c>
      <c r="SBN7" t="s">
        <v>13420</v>
      </c>
      <c r="SBO7" t="s">
        <v>13421</v>
      </c>
      <c r="SBP7" t="s">
        <v>13422</v>
      </c>
      <c r="SBQ7" t="s">
        <v>13423</v>
      </c>
      <c r="SBR7" t="s">
        <v>13424</v>
      </c>
      <c r="SBS7" t="s">
        <v>13425</v>
      </c>
      <c r="SBT7" t="s">
        <v>13426</v>
      </c>
      <c r="SBU7" t="s">
        <v>13427</v>
      </c>
      <c r="SBV7" t="s">
        <v>13428</v>
      </c>
      <c r="SBW7" t="s">
        <v>13429</v>
      </c>
      <c r="SBX7" t="s">
        <v>13430</v>
      </c>
      <c r="SBY7" t="s">
        <v>13431</v>
      </c>
      <c r="SBZ7" t="s">
        <v>13432</v>
      </c>
      <c r="SCA7" t="s">
        <v>13433</v>
      </c>
      <c r="SCB7" t="s">
        <v>13434</v>
      </c>
      <c r="SCC7" t="s">
        <v>13435</v>
      </c>
      <c r="SCD7" t="s">
        <v>13436</v>
      </c>
      <c r="SCE7" t="s">
        <v>13437</v>
      </c>
      <c r="SCF7" t="s">
        <v>13438</v>
      </c>
      <c r="SCG7" t="s">
        <v>13439</v>
      </c>
      <c r="SCH7" t="s">
        <v>13440</v>
      </c>
      <c r="SCI7" t="s">
        <v>13441</v>
      </c>
      <c r="SCJ7" t="s">
        <v>13442</v>
      </c>
      <c r="SCK7" t="s">
        <v>13443</v>
      </c>
      <c r="SCL7" t="s">
        <v>13444</v>
      </c>
      <c r="SCM7" t="s">
        <v>13445</v>
      </c>
      <c r="SCN7" t="s">
        <v>13446</v>
      </c>
      <c r="SCO7" t="s">
        <v>13447</v>
      </c>
      <c r="SCP7" t="s">
        <v>13448</v>
      </c>
      <c r="SCQ7" t="s">
        <v>13449</v>
      </c>
      <c r="SCR7" t="s">
        <v>13450</v>
      </c>
      <c r="SCS7" t="s">
        <v>13451</v>
      </c>
      <c r="SCT7" t="s">
        <v>13452</v>
      </c>
      <c r="SCU7" t="s">
        <v>13453</v>
      </c>
      <c r="SCV7" t="s">
        <v>13454</v>
      </c>
      <c r="SCW7" t="s">
        <v>13455</v>
      </c>
      <c r="SCX7" t="s">
        <v>13456</v>
      </c>
      <c r="SCY7" t="s">
        <v>13457</v>
      </c>
      <c r="SCZ7" t="s">
        <v>13458</v>
      </c>
      <c r="SDA7" t="s">
        <v>13459</v>
      </c>
      <c r="SDB7" t="s">
        <v>13460</v>
      </c>
      <c r="SDC7" t="s">
        <v>13461</v>
      </c>
      <c r="SDD7" t="s">
        <v>13462</v>
      </c>
      <c r="SDE7" t="s">
        <v>13463</v>
      </c>
      <c r="SDF7" t="s">
        <v>13464</v>
      </c>
      <c r="SDG7" t="s">
        <v>13465</v>
      </c>
      <c r="SDH7" t="s">
        <v>13466</v>
      </c>
      <c r="SDI7" t="s">
        <v>13467</v>
      </c>
      <c r="SDJ7" t="s">
        <v>13468</v>
      </c>
      <c r="SDK7" t="s">
        <v>13469</v>
      </c>
      <c r="SDL7" t="s">
        <v>13470</v>
      </c>
      <c r="SDM7" t="s">
        <v>13471</v>
      </c>
      <c r="SDN7" t="s">
        <v>13472</v>
      </c>
      <c r="SDO7" t="s">
        <v>13473</v>
      </c>
      <c r="SDP7" t="s">
        <v>13474</v>
      </c>
      <c r="SDQ7" t="s">
        <v>13475</v>
      </c>
      <c r="SDR7" t="s">
        <v>13476</v>
      </c>
      <c r="SDS7" t="s">
        <v>13477</v>
      </c>
      <c r="SDT7" t="s">
        <v>13478</v>
      </c>
      <c r="SDU7" t="s">
        <v>13479</v>
      </c>
      <c r="SDV7" t="s">
        <v>13480</v>
      </c>
      <c r="SDW7" t="s">
        <v>13481</v>
      </c>
      <c r="SDX7" t="s">
        <v>13482</v>
      </c>
      <c r="SDY7" t="s">
        <v>13483</v>
      </c>
      <c r="SDZ7" t="s">
        <v>13484</v>
      </c>
      <c r="SEA7" t="s">
        <v>13485</v>
      </c>
      <c r="SEB7" t="s">
        <v>13486</v>
      </c>
      <c r="SEC7" t="s">
        <v>13487</v>
      </c>
      <c r="SED7" t="s">
        <v>13488</v>
      </c>
      <c r="SEE7" t="s">
        <v>13489</v>
      </c>
      <c r="SEF7" t="s">
        <v>13490</v>
      </c>
      <c r="SEG7" t="s">
        <v>13491</v>
      </c>
      <c r="SEH7" t="s">
        <v>13492</v>
      </c>
      <c r="SEI7" t="s">
        <v>13493</v>
      </c>
      <c r="SEJ7" t="s">
        <v>13494</v>
      </c>
      <c r="SEK7" t="s">
        <v>13495</v>
      </c>
      <c r="SEL7" t="s">
        <v>13496</v>
      </c>
      <c r="SEM7" t="s">
        <v>13497</v>
      </c>
      <c r="SEN7" t="s">
        <v>13498</v>
      </c>
      <c r="SEO7" t="s">
        <v>13499</v>
      </c>
      <c r="SEP7" t="s">
        <v>13500</v>
      </c>
      <c r="SEQ7" t="s">
        <v>13501</v>
      </c>
      <c r="SER7" t="s">
        <v>13502</v>
      </c>
      <c r="SES7" t="s">
        <v>13503</v>
      </c>
      <c r="SET7" t="s">
        <v>13504</v>
      </c>
      <c r="SEU7" t="s">
        <v>13505</v>
      </c>
      <c r="SEV7" t="s">
        <v>13506</v>
      </c>
      <c r="SEW7" t="s">
        <v>13507</v>
      </c>
      <c r="SEX7" t="s">
        <v>13508</v>
      </c>
      <c r="SEY7" t="s">
        <v>13509</v>
      </c>
      <c r="SEZ7" t="s">
        <v>13510</v>
      </c>
      <c r="SFA7" t="s">
        <v>13511</v>
      </c>
      <c r="SFB7" t="s">
        <v>13512</v>
      </c>
      <c r="SFC7" t="s">
        <v>13513</v>
      </c>
      <c r="SFD7" t="s">
        <v>13514</v>
      </c>
      <c r="SFE7" t="s">
        <v>13515</v>
      </c>
      <c r="SFF7" t="s">
        <v>13516</v>
      </c>
      <c r="SFG7" t="s">
        <v>13517</v>
      </c>
      <c r="SFH7" t="s">
        <v>13518</v>
      </c>
      <c r="SFI7" t="s">
        <v>13519</v>
      </c>
      <c r="SFJ7" t="s">
        <v>13520</v>
      </c>
      <c r="SFK7" t="s">
        <v>13521</v>
      </c>
      <c r="SFL7" t="s">
        <v>13522</v>
      </c>
      <c r="SFM7" t="s">
        <v>13523</v>
      </c>
      <c r="SFN7" t="s">
        <v>13524</v>
      </c>
      <c r="SFO7" t="s">
        <v>13525</v>
      </c>
      <c r="SFP7" t="s">
        <v>13526</v>
      </c>
      <c r="SFQ7" t="s">
        <v>13527</v>
      </c>
      <c r="SFR7" t="s">
        <v>13528</v>
      </c>
      <c r="SFS7" t="s">
        <v>13529</v>
      </c>
      <c r="SFT7" t="s">
        <v>13530</v>
      </c>
      <c r="SFU7" t="s">
        <v>13531</v>
      </c>
      <c r="SFV7" t="s">
        <v>13532</v>
      </c>
      <c r="SFW7" t="s">
        <v>13533</v>
      </c>
      <c r="SFX7" t="s">
        <v>13534</v>
      </c>
      <c r="SFY7" t="s">
        <v>13535</v>
      </c>
      <c r="SFZ7" t="s">
        <v>13536</v>
      </c>
      <c r="SGA7" t="s">
        <v>13537</v>
      </c>
      <c r="SGB7" t="s">
        <v>13538</v>
      </c>
      <c r="SGC7" t="s">
        <v>13539</v>
      </c>
      <c r="SGD7" t="s">
        <v>13540</v>
      </c>
      <c r="SGE7" t="s">
        <v>13541</v>
      </c>
      <c r="SGF7" t="s">
        <v>13542</v>
      </c>
      <c r="SGG7" t="s">
        <v>13543</v>
      </c>
      <c r="SGH7" t="s">
        <v>13544</v>
      </c>
      <c r="SGI7" t="s">
        <v>13545</v>
      </c>
      <c r="SGJ7" t="s">
        <v>13546</v>
      </c>
      <c r="SGK7" t="s">
        <v>13547</v>
      </c>
      <c r="SGL7" t="s">
        <v>13548</v>
      </c>
      <c r="SGM7" t="s">
        <v>13549</v>
      </c>
      <c r="SGN7" t="s">
        <v>13550</v>
      </c>
      <c r="SGO7" t="s">
        <v>13551</v>
      </c>
      <c r="SGP7" t="s">
        <v>13552</v>
      </c>
      <c r="SGQ7" t="s">
        <v>13553</v>
      </c>
      <c r="SGR7" t="s">
        <v>13554</v>
      </c>
      <c r="SGS7" t="s">
        <v>13555</v>
      </c>
      <c r="SGT7" t="s">
        <v>13556</v>
      </c>
      <c r="SGU7" t="s">
        <v>13557</v>
      </c>
      <c r="SGV7" t="s">
        <v>13558</v>
      </c>
      <c r="SGW7" t="s">
        <v>13559</v>
      </c>
      <c r="SGX7" t="s">
        <v>13560</v>
      </c>
      <c r="SGY7" t="s">
        <v>13561</v>
      </c>
      <c r="SGZ7" t="s">
        <v>13562</v>
      </c>
      <c r="SHA7" t="s">
        <v>13563</v>
      </c>
      <c r="SHB7" t="s">
        <v>13564</v>
      </c>
      <c r="SHC7" t="s">
        <v>13565</v>
      </c>
      <c r="SHD7" t="s">
        <v>13566</v>
      </c>
      <c r="SHE7" t="s">
        <v>13567</v>
      </c>
      <c r="SHF7" t="s">
        <v>13568</v>
      </c>
      <c r="SHG7" t="s">
        <v>13569</v>
      </c>
      <c r="SHH7" t="s">
        <v>13570</v>
      </c>
      <c r="SHI7" t="s">
        <v>13571</v>
      </c>
      <c r="SHJ7" t="s">
        <v>13572</v>
      </c>
      <c r="SHK7" t="s">
        <v>13573</v>
      </c>
      <c r="SHL7" t="s">
        <v>13574</v>
      </c>
      <c r="SHM7" t="s">
        <v>13575</v>
      </c>
      <c r="SHN7" t="s">
        <v>13576</v>
      </c>
      <c r="SHO7" t="s">
        <v>13577</v>
      </c>
      <c r="SHP7" t="s">
        <v>13578</v>
      </c>
      <c r="SHQ7" t="s">
        <v>13579</v>
      </c>
      <c r="SHR7" t="s">
        <v>13580</v>
      </c>
      <c r="SHS7" t="s">
        <v>13581</v>
      </c>
      <c r="SHT7" t="s">
        <v>13582</v>
      </c>
      <c r="SHU7" t="s">
        <v>13583</v>
      </c>
      <c r="SHV7" t="s">
        <v>13584</v>
      </c>
      <c r="SHW7" t="s">
        <v>13585</v>
      </c>
      <c r="SHX7" t="s">
        <v>13586</v>
      </c>
      <c r="SHY7" t="s">
        <v>13587</v>
      </c>
      <c r="SHZ7" t="s">
        <v>13588</v>
      </c>
      <c r="SIA7" t="s">
        <v>13589</v>
      </c>
      <c r="SIB7" t="s">
        <v>13590</v>
      </c>
      <c r="SIC7" t="s">
        <v>13591</v>
      </c>
      <c r="SID7" t="s">
        <v>13592</v>
      </c>
      <c r="SIE7" t="s">
        <v>13593</v>
      </c>
      <c r="SIF7" t="s">
        <v>13594</v>
      </c>
      <c r="SIG7" t="s">
        <v>13595</v>
      </c>
      <c r="SIH7" t="s">
        <v>13596</v>
      </c>
      <c r="SII7" t="s">
        <v>13597</v>
      </c>
      <c r="SIJ7" t="s">
        <v>13598</v>
      </c>
      <c r="SIK7" t="s">
        <v>13599</v>
      </c>
      <c r="SIL7" t="s">
        <v>13600</v>
      </c>
      <c r="SIM7" t="s">
        <v>13601</v>
      </c>
      <c r="SIN7" t="s">
        <v>13602</v>
      </c>
      <c r="SIO7" t="s">
        <v>13603</v>
      </c>
      <c r="SIP7" t="s">
        <v>13604</v>
      </c>
      <c r="SIQ7" t="s">
        <v>13605</v>
      </c>
      <c r="SIR7" t="s">
        <v>13606</v>
      </c>
      <c r="SIS7" t="s">
        <v>13607</v>
      </c>
      <c r="SIT7" t="s">
        <v>13608</v>
      </c>
      <c r="SIU7" t="s">
        <v>13609</v>
      </c>
      <c r="SIV7" t="s">
        <v>13610</v>
      </c>
      <c r="SIW7" t="s">
        <v>13611</v>
      </c>
      <c r="SIX7" t="s">
        <v>13612</v>
      </c>
      <c r="SIY7" t="s">
        <v>13613</v>
      </c>
      <c r="SIZ7" t="s">
        <v>13614</v>
      </c>
      <c r="SJA7" t="s">
        <v>13615</v>
      </c>
      <c r="SJB7" t="s">
        <v>13616</v>
      </c>
      <c r="SJC7" t="s">
        <v>13617</v>
      </c>
      <c r="SJD7" t="s">
        <v>13618</v>
      </c>
      <c r="SJE7" t="s">
        <v>13619</v>
      </c>
      <c r="SJF7" t="s">
        <v>13620</v>
      </c>
      <c r="SJG7" t="s">
        <v>13621</v>
      </c>
      <c r="SJH7" t="s">
        <v>13622</v>
      </c>
      <c r="SJI7" t="s">
        <v>13623</v>
      </c>
      <c r="SJJ7" t="s">
        <v>13624</v>
      </c>
      <c r="SJK7" t="s">
        <v>13625</v>
      </c>
      <c r="SJL7" t="s">
        <v>13626</v>
      </c>
      <c r="SJM7" t="s">
        <v>13627</v>
      </c>
      <c r="SJN7" t="s">
        <v>13628</v>
      </c>
      <c r="SJO7" t="s">
        <v>13629</v>
      </c>
      <c r="SJP7" t="s">
        <v>13630</v>
      </c>
      <c r="SJQ7" t="s">
        <v>13631</v>
      </c>
      <c r="SJR7" t="s">
        <v>13632</v>
      </c>
      <c r="SJS7" t="s">
        <v>13633</v>
      </c>
      <c r="SJT7" t="s">
        <v>13634</v>
      </c>
      <c r="SJU7" t="s">
        <v>13635</v>
      </c>
      <c r="SJV7" t="s">
        <v>13636</v>
      </c>
      <c r="SJW7" t="s">
        <v>13637</v>
      </c>
      <c r="SJX7" t="s">
        <v>13638</v>
      </c>
      <c r="SJY7" t="s">
        <v>13639</v>
      </c>
      <c r="SJZ7" t="s">
        <v>13640</v>
      </c>
      <c r="SKA7" t="s">
        <v>13641</v>
      </c>
      <c r="SKB7" t="s">
        <v>13642</v>
      </c>
      <c r="SKC7" t="s">
        <v>13643</v>
      </c>
      <c r="SKD7" t="s">
        <v>13644</v>
      </c>
      <c r="SKE7" t="s">
        <v>13645</v>
      </c>
      <c r="SKF7" t="s">
        <v>13646</v>
      </c>
      <c r="SKG7" t="s">
        <v>13647</v>
      </c>
      <c r="SKH7" t="s">
        <v>13648</v>
      </c>
      <c r="SKI7" t="s">
        <v>13649</v>
      </c>
      <c r="SKJ7" t="s">
        <v>13650</v>
      </c>
      <c r="SKK7" t="s">
        <v>13651</v>
      </c>
      <c r="SKL7" t="s">
        <v>13652</v>
      </c>
      <c r="SKM7" t="s">
        <v>13653</v>
      </c>
      <c r="SKN7" t="s">
        <v>13654</v>
      </c>
      <c r="SKO7" t="s">
        <v>13655</v>
      </c>
      <c r="SKP7" t="s">
        <v>13656</v>
      </c>
      <c r="SKQ7" t="s">
        <v>13657</v>
      </c>
      <c r="SKR7" t="s">
        <v>13658</v>
      </c>
      <c r="SKS7" t="s">
        <v>13659</v>
      </c>
      <c r="SKT7" t="s">
        <v>13660</v>
      </c>
      <c r="SKU7" t="s">
        <v>13661</v>
      </c>
      <c r="SKV7" t="s">
        <v>13662</v>
      </c>
      <c r="SKW7" t="s">
        <v>13663</v>
      </c>
      <c r="SKX7" t="s">
        <v>13664</v>
      </c>
      <c r="SKY7" t="s">
        <v>13665</v>
      </c>
      <c r="SKZ7" t="s">
        <v>13666</v>
      </c>
      <c r="SLA7" t="s">
        <v>13667</v>
      </c>
      <c r="SLB7" t="s">
        <v>13668</v>
      </c>
      <c r="SLC7" t="s">
        <v>13669</v>
      </c>
      <c r="SLD7" t="s">
        <v>13670</v>
      </c>
      <c r="SLE7" t="s">
        <v>13671</v>
      </c>
      <c r="SLF7" t="s">
        <v>13672</v>
      </c>
      <c r="SLG7" t="s">
        <v>13673</v>
      </c>
      <c r="SLH7" t="s">
        <v>13674</v>
      </c>
      <c r="SLI7" t="s">
        <v>13675</v>
      </c>
      <c r="SLJ7" t="s">
        <v>13676</v>
      </c>
      <c r="SLK7" t="s">
        <v>13677</v>
      </c>
      <c r="SLL7" t="s">
        <v>13678</v>
      </c>
      <c r="SLM7" t="s">
        <v>13679</v>
      </c>
      <c r="SLN7" t="s">
        <v>13680</v>
      </c>
      <c r="SLO7" t="s">
        <v>13681</v>
      </c>
      <c r="SLP7" t="s">
        <v>13682</v>
      </c>
      <c r="SLQ7" t="s">
        <v>13683</v>
      </c>
      <c r="SLR7" t="s">
        <v>13684</v>
      </c>
      <c r="SLS7" t="s">
        <v>13685</v>
      </c>
      <c r="SLT7" t="s">
        <v>13686</v>
      </c>
      <c r="SLU7" t="s">
        <v>13687</v>
      </c>
      <c r="SLV7" t="s">
        <v>13688</v>
      </c>
      <c r="SLW7" t="s">
        <v>13689</v>
      </c>
      <c r="SLX7" t="s">
        <v>13690</v>
      </c>
      <c r="SLY7" t="s">
        <v>13691</v>
      </c>
      <c r="SLZ7" t="s">
        <v>13692</v>
      </c>
      <c r="SMA7" t="s">
        <v>13693</v>
      </c>
      <c r="SMB7" t="s">
        <v>13694</v>
      </c>
      <c r="SMC7" t="s">
        <v>13695</v>
      </c>
      <c r="SMD7" t="s">
        <v>13696</v>
      </c>
      <c r="SME7" t="s">
        <v>13697</v>
      </c>
      <c r="SMF7" t="s">
        <v>13698</v>
      </c>
      <c r="SMG7" t="s">
        <v>13699</v>
      </c>
      <c r="SMH7" t="s">
        <v>13700</v>
      </c>
      <c r="SMI7" t="s">
        <v>13701</v>
      </c>
      <c r="SMJ7" t="s">
        <v>13702</v>
      </c>
      <c r="SMK7" t="s">
        <v>13703</v>
      </c>
      <c r="SML7" t="s">
        <v>13704</v>
      </c>
      <c r="SMM7" t="s">
        <v>13705</v>
      </c>
      <c r="SMN7" t="s">
        <v>13706</v>
      </c>
      <c r="SMO7" t="s">
        <v>13707</v>
      </c>
      <c r="SMP7" t="s">
        <v>13708</v>
      </c>
      <c r="SMQ7" t="s">
        <v>13709</v>
      </c>
      <c r="SMR7" t="s">
        <v>13710</v>
      </c>
      <c r="SMS7" t="s">
        <v>13711</v>
      </c>
      <c r="SMT7" t="s">
        <v>13712</v>
      </c>
      <c r="SMU7" t="s">
        <v>13713</v>
      </c>
      <c r="SMV7" t="s">
        <v>13714</v>
      </c>
      <c r="SMW7" t="s">
        <v>13715</v>
      </c>
      <c r="SMX7" t="s">
        <v>13716</v>
      </c>
      <c r="SMY7" t="s">
        <v>13717</v>
      </c>
      <c r="SMZ7" t="s">
        <v>13718</v>
      </c>
      <c r="SNA7" t="s">
        <v>13719</v>
      </c>
      <c r="SNB7" t="s">
        <v>13720</v>
      </c>
      <c r="SNC7" t="s">
        <v>13721</v>
      </c>
      <c r="SND7" t="s">
        <v>13722</v>
      </c>
      <c r="SNE7" t="s">
        <v>13723</v>
      </c>
      <c r="SNF7" t="s">
        <v>13724</v>
      </c>
      <c r="SNG7" t="s">
        <v>13725</v>
      </c>
      <c r="SNH7" t="s">
        <v>13726</v>
      </c>
      <c r="SNI7" t="s">
        <v>13727</v>
      </c>
      <c r="SNJ7" t="s">
        <v>13728</v>
      </c>
      <c r="SNK7" t="s">
        <v>13729</v>
      </c>
      <c r="SNL7" t="s">
        <v>13730</v>
      </c>
      <c r="SNM7" t="s">
        <v>13731</v>
      </c>
      <c r="SNN7" t="s">
        <v>13732</v>
      </c>
      <c r="SNO7" t="s">
        <v>13733</v>
      </c>
      <c r="SNP7" t="s">
        <v>13734</v>
      </c>
      <c r="SNQ7" t="s">
        <v>13735</v>
      </c>
      <c r="SNR7" t="s">
        <v>13736</v>
      </c>
      <c r="SNS7" t="s">
        <v>13737</v>
      </c>
      <c r="SNT7" t="s">
        <v>13738</v>
      </c>
      <c r="SNU7" t="s">
        <v>13739</v>
      </c>
      <c r="SNV7" t="s">
        <v>13740</v>
      </c>
      <c r="SNW7" t="s">
        <v>13741</v>
      </c>
      <c r="SNX7" t="s">
        <v>13742</v>
      </c>
      <c r="SNY7" t="s">
        <v>13743</v>
      </c>
      <c r="SNZ7" t="s">
        <v>13744</v>
      </c>
      <c r="SOA7" t="s">
        <v>13745</v>
      </c>
      <c r="SOB7" t="s">
        <v>13746</v>
      </c>
      <c r="SOC7" t="s">
        <v>13747</v>
      </c>
      <c r="SOD7" t="s">
        <v>13748</v>
      </c>
      <c r="SOE7" t="s">
        <v>13749</v>
      </c>
      <c r="SOF7" t="s">
        <v>13750</v>
      </c>
      <c r="SOG7" t="s">
        <v>13751</v>
      </c>
      <c r="SOH7" t="s">
        <v>13752</v>
      </c>
      <c r="SOI7" t="s">
        <v>13753</v>
      </c>
      <c r="SOJ7" t="s">
        <v>13754</v>
      </c>
      <c r="SOK7" t="s">
        <v>13755</v>
      </c>
      <c r="SOL7" t="s">
        <v>13756</v>
      </c>
      <c r="SOM7" t="s">
        <v>13757</v>
      </c>
      <c r="SON7" t="s">
        <v>13758</v>
      </c>
      <c r="SOO7" t="s">
        <v>13759</v>
      </c>
      <c r="SOP7" t="s">
        <v>13760</v>
      </c>
      <c r="SOQ7" t="s">
        <v>13761</v>
      </c>
      <c r="SOR7" t="s">
        <v>13762</v>
      </c>
      <c r="SOS7" t="s">
        <v>13763</v>
      </c>
      <c r="SOT7" t="s">
        <v>13764</v>
      </c>
      <c r="SOU7" t="s">
        <v>13765</v>
      </c>
      <c r="SOV7" t="s">
        <v>13766</v>
      </c>
      <c r="SOW7" t="s">
        <v>13767</v>
      </c>
      <c r="SOX7" t="s">
        <v>13768</v>
      </c>
      <c r="SOY7" t="s">
        <v>13769</v>
      </c>
      <c r="SOZ7" t="s">
        <v>13770</v>
      </c>
      <c r="SPA7" t="s">
        <v>13771</v>
      </c>
      <c r="SPB7" t="s">
        <v>13772</v>
      </c>
      <c r="SPC7" t="s">
        <v>13773</v>
      </c>
      <c r="SPD7" t="s">
        <v>13774</v>
      </c>
      <c r="SPE7" t="s">
        <v>13775</v>
      </c>
      <c r="SPF7" t="s">
        <v>13776</v>
      </c>
      <c r="SPG7" t="s">
        <v>13777</v>
      </c>
      <c r="SPH7" t="s">
        <v>13778</v>
      </c>
      <c r="SPI7" t="s">
        <v>13779</v>
      </c>
      <c r="SPJ7" t="s">
        <v>13780</v>
      </c>
      <c r="SPK7" t="s">
        <v>13781</v>
      </c>
      <c r="SPL7" t="s">
        <v>13782</v>
      </c>
      <c r="SPM7" t="s">
        <v>13783</v>
      </c>
      <c r="SPN7" t="s">
        <v>13784</v>
      </c>
      <c r="SPO7" t="s">
        <v>13785</v>
      </c>
      <c r="SPP7" t="s">
        <v>13786</v>
      </c>
      <c r="SPQ7" t="s">
        <v>13787</v>
      </c>
      <c r="SPR7" t="s">
        <v>13788</v>
      </c>
      <c r="SPS7" t="s">
        <v>13789</v>
      </c>
      <c r="SPT7" t="s">
        <v>13790</v>
      </c>
      <c r="SPU7" t="s">
        <v>13791</v>
      </c>
      <c r="SPV7" t="s">
        <v>13792</v>
      </c>
      <c r="SPW7" t="s">
        <v>13793</v>
      </c>
      <c r="SPX7" t="s">
        <v>13794</v>
      </c>
      <c r="SPY7" t="s">
        <v>13795</v>
      </c>
      <c r="SPZ7" t="s">
        <v>13796</v>
      </c>
      <c r="SQA7" t="s">
        <v>13797</v>
      </c>
      <c r="SQB7" t="s">
        <v>13798</v>
      </c>
      <c r="SQC7" t="s">
        <v>13799</v>
      </c>
      <c r="SQD7" t="s">
        <v>13800</v>
      </c>
      <c r="SQE7" t="s">
        <v>13801</v>
      </c>
      <c r="SQF7" t="s">
        <v>13802</v>
      </c>
      <c r="SQG7" t="s">
        <v>13803</v>
      </c>
      <c r="SQH7" t="s">
        <v>13804</v>
      </c>
      <c r="SQI7" t="s">
        <v>13805</v>
      </c>
      <c r="SQJ7" t="s">
        <v>13806</v>
      </c>
      <c r="SQK7" t="s">
        <v>13807</v>
      </c>
      <c r="SQL7" t="s">
        <v>13808</v>
      </c>
      <c r="SQM7" t="s">
        <v>13809</v>
      </c>
      <c r="SQN7" t="s">
        <v>13810</v>
      </c>
      <c r="SQO7" t="s">
        <v>13811</v>
      </c>
      <c r="SQP7" t="s">
        <v>13812</v>
      </c>
      <c r="SQQ7" t="s">
        <v>13813</v>
      </c>
      <c r="SQR7" t="s">
        <v>13814</v>
      </c>
      <c r="SQS7" t="s">
        <v>13815</v>
      </c>
      <c r="SQT7" t="s">
        <v>13816</v>
      </c>
      <c r="SQU7" t="s">
        <v>13817</v>
      </c>
      <c r="SQV7" t="s">
        <v>13818</v>
      </c>
      <c r="SQW7" t="s">
        <v>13819</v>
      </c>
      <c r="SQX7" t="s">
        <v>13820</v>
      </c>
      <c r="SQY7" t="s">
        <v>13821</v>
      </c>
      <c r="SQZ7" t="s">
        <v>13822</v>
      </c>
      <c r="SRA7" t="s">
        <v>13823</v>
      </c>
      <c r="SRB7" t="s">
        <v>13824</v>
      </c>
      <c r="SRC7" t="s">
        <v>13825</v>
      </c>
      <c r="SRD7" t="s">
        <v>13826</v>
      </c>
      <c r="SRE7" t="s">
        <v>13827</v>
      </c>
      <c r="SRF7" t="s">
        <v>13828</v>
      </c>
      <c r="SRG7" t="s">
        <v>13829</v>
      </c>
      <c r="SRH7" t="s">
        <v>13830</v>
      </c>
      <c r="SRI7" t="s">
        <v>13831</v>
      </c>
      <c r="SRJ7" t="s">
        <v>13832</v>
      </c>
      <c r="SRK7" t="s">
        <v>13833</v>
      </c>
      <c r="SRL7" t="s">
        <v>13834</v>
      </c>
      <c r="SRM7" t="s">
        <v>13835</v>
      </c>
      <c r="SRN7" t="s">
        <v>13836</v>
      </c>
      <c r="SRO7" t="s">
        <v>13837</v>
      </c>
      <c r="SRP7" t="s">
        <v>13838</v>
      </c>
      <c r="SRQ7" t="s">
        <v>13839</v>
      </c>
      <c r="SRR7" t="s">
        <v>13840</v>
      </c>
      <c r="SRS7" t="s">
        <v>13841</v>
      </c>
      <c r="SRT7" t="s">
        <v>13842</v>
      </c>
      <c r="SRU7" t="s">
        <v>13843</v>
      </c>
      <c r="SRV7" t="s">
        <v>13844</v>
      </c>
      <c r="SRW7" t="s">
        <v>13845</v>
      </c>
      <c r="SRX7" t="s">
        <v>13846</v>
      </c>
      <c r="SRY7" t="s">
        <v>13847</v>
      </c>
      <c r="SRZ7" t="s">
        <v>13848</v>
      </c>
      <c r="SSA7" t="s">
        <v>13849</v>
      </c>
      <c r="SSB7" t="s">
        <v>13850</v>
      </c>
      <c r="SSC7" t="s">
        <v>13851</v>
      </c>
      <c r="SSD7" t="s">
        <v>13852</v>
      </c>
      <c r="SSE7" t="s">
        <v>13853</v>
      </c>
      <c r="SSF7" t="s">
        <v>13854</v>
      </c>
      <c r="SSG7" t="s">
        <v>13855</v>
      </c>
      <c r="SSH7" t="s">
        <v>13856</v>
      </c>
      <c r="SSI7" t="s">
        <v>13857</v>
      </c>
      <c r="SSJ7" t="s">
        <v>13858</v>
      </c>
      <c r="SSK7" t="s">
        <v>13859</v>
      </c>
      <c r="SSL7" t="s">
        <v>13860</v>
      </c>
      <c r="SSM7" t="s">
        <v>13861</v>
      </c>
      <c r="SSN7" t="s">
        <v>13862</v>
      </c>
      <c r="SSO7" t="s">
        <v>13863</v>
      </c>
      <c r="SSP7" t="s">
        <v>13864</v>
      </c>
      <c r="SSQ7" t="s">
        <v>13865</v>
      </c>
      <c r="SSR7" t="s">
        <v>13866</v>
      </c>
      <c r="SSS7" t="s">
        <v>13867</v>
      </c>
      <c r="SST7" t="s">
        <v>13868</v>
      </c>
      <c r="SSU7" t="s">
        <v>13869</v>
      </c>
      <c r="SSV7" t="s">
        <v>13870</v>
      </c>
      <c r="SSW7" t="s">
        <v>13871</v>
      </c>
      <c r="SSX7" t="s">
        <v>13872</v>
      </c>
      <c r="SSY7" t="s">
        <v>13873</v>
      </c>
      <c r="SSZ7" t="s">
        <v>13874</v>
      </c>
      <c r="STA7" t="s">
        <v>13875</v>
      </c>
      <c r="STB7" t="s">
        <v>13876</v>
      </c>
      <c r="STC7" t="s">
        <v>13877</v>
      </c>
      <c r="STD7" t="s">
        <v>13878</v>
      </c>
      <c r="STE7" t="s">
        <v>13879</v>
      </c>
      <c r="STF7" t="s">
        <v>13880</v>
      </c>
      <c r="STG7" t="s">
        <v>13881</v>
      </c>
      <c r="STH7" t="s">
        <v>13882</v>
      </c>
      <c r="STI7" t="s">
        <v>13883</v>
      </c>
      <c r="STJ7" t="s">
        <v>13884</v>
      </c>
      <c r="STK7" t="s">
        <v>13885</v>
      </c>
      <c r="STL7" t="s">
        <v>13886</v>
      </c>
      <c r="STM7" t="s">
        <v>13887</v>
      </c>
      <c r="STN7" t="s">
        <v>13888</v>
      </c>
      <c r="STO7" t="s">
        <v>13889</v>
      </c>
      <c r="STP7" t="s">
        <v>13890</v>
      </c>
      <c r="STQ7" t="s">
        <v>13891</v>
      </c>
      <c r="STR7" t="s">
        <v>13892</v>
      </c>
      <c r="STS7" t="s">
        <v>13893</v>
      </c>
      <c r="STT7" t="s">
        <v>13894</v>
      </c>
      <c r="STU7" t="s">
        <v>13895</v>
      </c>
      <c r="STV7" t="s">
        <v>13896</v>
      </c>
      <c r="STW7" t="s">
        <v>13897</v>
      </c>
      <c r="STX7" t="s">
        <v>13898</v>
      </c>
      <c r="STY7" t="s">
        <v>13899</v>
      </c>
      <c r="STZ7" t="s">
        <v>13900</v>
      </c>
      <c r="SUA7" t="s">
        <v>13901</v>
      </c>
      <c r="SUB7" t="s">
        <v>13902</v>
      </c>
      <c r="SUC7" t="s">
        <v>13903</v>
      </c>
      <c r="SUD7" t="s">
        <v>13904</v>
      </c>
      <c r="SUE7" t="s">
        <v>13905</v>
      </c>
      <c r="SUF7" t="s">
        <v>13906</v>
      </c>
      <c r="SUG7" t="s">
        <v>13907</v>
      </c>
      <c r="SUH7" t="s">
        <v>13908</v>
      </c>
      <c r="SUI7" t="s">
        <v>13909</v>
      </c>
      <c r="SUJ7" t="s">
        <v>13910</v>
      </c>
      <c r="SUK7" t="s">
        <v>13911</v>
      </c>
      <c r="SUL7" t="s">
        <v>13912</v>
      </c>
      <c r="SUM7" t="s">
        <v>13913</v>
      </c>
      <c r="SUN7" t="s">
        <v>13914</v>
      </c>
      <c r="SUO7" t="s">
        <v>13915</v>
      </c>
      <c r="SUP7" t="s">
        <v>13916</v>
      </c>
      <c r="SUQ7" t="s">
        <v>13917</v>
      </c>
      <c r="SUR7" t="s">
        <v>13918</v>
      </c>
      <c r="SUS7" t="s">
        <v>13919</v>
      </c>
      <c r="SUT7" t="s">
        <v>13920</v>
      </c>
      <c r="SUU7" t="s">
        <v>13921</v>
      </c>
      <c r="SUV7" t="s">
        <v>13922</v>
      </c>
      <c r="SUW7" t="s">
        <v>13923</v>
      </c>
      <c r="SUX7" t="s">
        <v>13924</v>
      </c>
      <c r="SUY7" t="s">
        <v>13925</v>
      </c>
      <c r="SUZ7" t="s">
        <v>13926</v>
      </c>
      <c r="SVA7" t="s">
        <v>13927</v>
      </c>
      <c r="SVB7" t="s">
        <v>13928</v>
      </c>
      <c r="SVC7" t="s">
        <v>13929</v>
      </c>
      <c r="SVD7" t="s">
        <v>13930</v>
      </c>
      <c r="SVE7" t="s">
        <v>13931</v>
      </c>
      <c r="SVF7" t="s">
        <v>13932</v>
      </c>
      <c r="SVG7" t="s">
        <v>13933</v>
      </c>
      <c r="SVH7" t="s">
        <v>13934</v>
      </c>
      <c r="SVI7" t="s">
        <v>13935</v>
      </c>
      <c r="SVJ7" t="s">
        <v>13936</v>
      </c>
      <c r="SVK7" t="s">
        <v>13937</v>
      </c>
      <c r="SVL7" t="s">
        <v>13938</v>
      </c>
      <c r="SVM7" t="s">
        <v>13939</v>
      </c>
      <c r="SVN7" t="s">
        <v>13940</v>
      </c>
      <c r="SVO7" t="s">
        <v>13941</v>
      </c>
      <c r="SVP7" t="s">
        <v>13942</v>
      </c>
      <c r="SVQ7" t="s">
        <v>13943</v>
      </c>
      <c r="SVR7" t="s">
        <v>13944</v>
      </c>
      <c r="SVS7" t="s">
        <v>13945</v>
      </c>
      <c r="SVT7" t="s">
        <v>13946</v>
      </c>
      <c r="SVU7" t="s">
        <v>13947</v>
      </c>
      <c r="SVV7" t="s">
        <v>13948</v>
      </c>
      <c r="SVW7" t="s">
        <v>13949</v>
      </c>
      <c r="SVX7" t="s">
        <v>13950</v>
      </c>
      <c r="SVY7" t="s">
        <v>13951</v>
      </c>
      <c r="SVZ7" t="s">
        <v>13952</v>
      </c>
      <c r="SWA7" t="s">
        <v>13953</v>
      </c>
      <c r="SWB7" t="s">
        <v>13954</v>
      </c>
      <c r="SWC7" t="s">
        <v>13955</v>
      </c>
      <c r="SWD7" t="s">
        <v>13956</v>
      </c>
      <c r="SWE7" t="s">
        <v>13957</v>
      </c>
      <c r="SWF7" t="s">
        <v>13958</v>
      </c>
      <c r="SWG7" t="s">
        <v>13959</v>
      </c>
      <c r="SWH7" t="s">
        <v>13960</v>
      </c>
      <c r="SWI7" t="s">
        <v>13961</v>
      </c>
      <c r="SWJ7" t="s">
        <v>13962</v>
      </c>
      <c r="SWK7" t="s">
        <v>13963</v>
      </c>
      <c r="SWL7" t="s">
        <v>13964</v>
      </c>
      <c r="SWM7" t="s">
        <v>13965</v>
      </c>
      <c r="SWN7" t="s">
        <v>13966</v>
      </c>
      <c r="SWO7" t="s">
        <v>13967</v>
      </c>
      <c r="SWP7" t="s">
        <v>13968</v>
      </c>
      <c r="SWQ7" t="s">
        <v>13969</v>
      </c>
      <c r="SWR7" t="s">
        <v>13970</v>
      </c>
      <c r="SWS7" t="s">
        <v>13971</v>
      </c>
      <c r="SWT7" t="s">
        <v>13972</v>
      </c>
      <c r="SWU7" t="s">
        <v>13973</v>
      </c>
      <c r="SWV7" t="s">
        <v>13974</v>
      </c>
      <c r="SWW7" t="s">
        <v>13975</v>
      </c>
      <c r="SWX7" t="s">
        <v>13976</v>
      </c>
      <c r="SWY7" t="s">
        <v>13977</v>
      </c>
      <c r="SWZ7" t="s">
        <v>13978</v>
      </c>
      <c r="SXA7" t="s">
        <v>13979</v>
      </c>
      <c r="SXB7" t="s">
        <v>13980</v>
      </c>
      <c r="SXC7" t="s">
        <v>13981</v>
      </c>
      <c r="SXD7" t="s">
        <v>13982</v>
      </c>
      <c r="SXE7" t="s">
        <v>13983</v>
      </c>
      <c r="SXF7" t="s">
        <v>13984</v>
      </c>
      <c r="SXG7" t="s">
        <v>13985</v>
      </c>
      <c r="SXH7" t="s">
        <v>13986</v>
      </c>
      <c r="SXI7" t="s">
        <v>13987</v>
      </c>
      <c r="SXJ7" t="s">
        <v>13988</v>
      </c>
      <c r="SXK7" t="s">
        <v>13989</v>
      </c>
      <c r="SXL7" t="s">
        <v>13990</v>
      </c>
      <c r="SXM7" t="s">
        <v>13991</v>
      </c>
      <c r="SXN7" t="s">
        <v>13992</v>
      </c>
      <c r="SXO7" t="s">
        <v>13993</v>
      </c>
      <c r="SXP7" t="s">
        <v>13994</v>
      </c>
      <c r="SXQ7" t="s">
        <v>13995</v>
      </c>
      <c r="SXR7" t="s">
        <v>13996</v>
      </c>
      <c r="SXS7" t="s">
        <v>13997</v>
      </c>
      <c r="SXT7" t="s">
        <v>13998</v>
      </c>
      <c r="SXU7" t="s">
        <v>13999</v>
      </c>
      <c r="SXV7" t="s">
        <v>14000</v>
      </c>
      <c r="SXW7" t="s">
        <v>14001</v>
      </c>
      <c r="SXX7" t="s">
        <v>14002</v>
      </c>
      <c r="SXY7" t="s">
        <v>14003</v>
      </c>
      <c r="SXZ7" t="s">
        <v>14004</v>
      </c>
      <c r="SYA7" t="s">
        <v>14005</v>
      </c>
      <c r="SYB7" t="s">
        <v>14006</v>
      </c>
      <c r="SYC7" t="s">
        <v>14007</v>
      </c>
      <c r="SYD7" t="s">
        <v>14008</v>
      </c>
      <c r="SYE7" t="s">
        <v>14009</v>
      </c>
      <c r="SYF7" t="s">
        <v>14010</v>
      </c>
      <c r="SYG7" t="s">
        <v>14011</v>
      </c>
      <c r="SYH7" t="s">
        <v>14012</v>
      </c>
      <c r="SYI7" t="s">
        <v>14013</v>
      </c>
      <c r="SYJ7" t="s">
        <v>14014</v>
      </c>
      <c r="SYK7" t="s">
        <v>14015</v>
      </c>
      <c r="SYL7" t="s">
        <v>14016</v>
      </c>
      <c r="SYM7" t="s">
        <v>14017</v>
      </c>
      <c r="SYN7" t="s">
        <v>14018</v>
      </c>
      <c r="SYO7" t="s">
        <v>14019</v>
      </c>
      <c r="SYP7" t="s">
        <v>14020</v>
      </c>
      <c r="SYQ7" t="s">
        <v>14021</v>
      </c>
      <c r="SYR7" t="s">
        <v>14022</v>
      </c>
      <c r="SYS7" t="s">
        <v>14023</v>
      </c>
      <c r="SYT7" t="s">
        <v>14024</v>
      </c>
      <c r="SYU7" t="s">
        <v>14025</v>
      </c>
      <c r="SYV7" t="s">
        <v>14026</v>
      </c>
      <c r="SYW7" t="s">
        <v>14027</v>
      </c>
      <c r="SYX7" t="s">
        <v>14028</v>
      </c>
      <c r="SYY7" t="s">
        <v>14029</v>
      </c>
      <c r="SYZ7" t="s">
        <v>14030</v>
      </c>
      <c r="SZA7" t="s">
        <v>14031</v>
      </c>
      <c r="SZB7" t="s">
        <v>14032</v>
      </c>
      <c r="SZC7" t="s">
        <v>14033</v>
      </c>
      <c r="SZD7" t="s">
        <v>14034</v>
      </c>
      <c r="SZE7" t="s">
        <v>14035</v>
      </c>
      <c r="SZF7" t="s">
        <v>14036</v>
      </c>
      <c r="SZG7" t="s">
        <v>14037</v>
      </c>
      <c r="SZH7" t="s">
        <v>14038</v>
      </c>
      <c r="SZI7" t="s">
        <v>14039</v>
      </c>
      <c r="SZJ7" t="s">
        <v>14040</v>
      </c>
      <c r="SZK7" t="s">
        <v>14041</v>
      </c>
      <c r="SZL7" t="s">
        <v>14042</v>
      </c>
      <c r="SZM7" t="s">
        <v>14043</v>
      </c>
      <c r="SZN7" t="s">
        <v>14044</v>
      </c>
      <c r="SZO7" t="s">
        <v>14045</v>
      </c>
      <c r="SZP7" t="s">
        <v>14046</v>
      </c>
      <c r="SZQ7" t="s">
        <v>14047</v>
      </c>
      <c r="SZR7" t="s">
        <v>14048</v>
      </c>
      <c r="SZS7" t="s">
        <v>14049</v>
      </c>
      <c r="SZT7" t="s">
        <v>14050</v>
      </c>
      <c r="SZU7" t="s">
        <v>14051</v>
      </c>
      <c r="SZV7" t="s">
        <v>14052</v>
      </c>
      <c r="SZW7" t="s">
        <v>14053</v>
      </c>
      <c r="SZX7" t="s">
        <v>14054</v>
      </c>
      <c r="SZY7" t="s">
        <v>14055</v>
      </c>
      <c r="SZZ7" t="s">
        <v>14056</v>
      </c>
      <c r="TAA7" t="s">
        <v>14057</v>
      </c>
      <c r="TAB7" t="s">
        <v>14058</v>
      </c>
      <c r="TAC7" t="s">
        <v>14059</v>
      </c>
      <c r="TAD7" t="s">
        <v>14060</v>
      </c>
      <c r="TAE7" t="s">
        <v>14061</v>
      </c>
      <c r="TAF7" t="s">
        <v>14062</v>
      </c>
      <c r="TAG7" t="s">
        <v>14063</v>
      </c>
      <c r="TAH7" t="s">
        <v>14064</v>
      </c>
      <c r="TAI7" t="s">
        <v>14065</v>
      </c>
      <c r="TAJ7" t="s">
        <v>14066</v>
      </c>
      <c r="TAK7" t="s">
        <v>14067</v>
      </c>
      <c r="TAL7" t="s">
        <v>14068</v>
      </c>
      <c r="TAM7" t="s">
        <v>14069</v>
      </c>
      <c r="TAN7" t="s">
        <v>14070</v>
      </c>
      <c r="TAO7" t="s">
        <v>14071</v>
      </c>
      <c r="TAP7" t="s">
        <v>14072</v>
      </c>
      <c r="TAQ7" t="s">
        <v>14073</v>
      </c>
      <c r="TAR7" t="s">
        <v>14074</v>
      </c>
      <c r="TAS7" t="s">
        <v>14075</v>
      </c>
      <c r="TAT7" t="s">
        <v>14076</v>
      </c>
      <c r="TAU7" t="s">
        <v>14077</v>
      </c>
      <c r="TAV7" t="s">
        <v>14078</v>
      </c>
      <c r="TAW7" t="s">
        <v>14079</v>
      </c>
      <c r="TAX7" t="s">
        <v>14080</v>
      </c>
      <c r="TAY7" t="s">
        <v>14081</v>
      </c>
      <c r="TAZ7" t="s">
        <v>14082</v>
      </c>
      <c r="TBA7" t="s">
        <v>14083</v>
      </c>
      <c r="TBB7" t="s">
        <v>14084</v>
      </c>
      <c r="TBC7" t="s">
        <v>14085</v>
      </c>
      <c r="TBD7" t="s">
        <v>14086</v>
      </c>
      <c r="TBE7" t="s">
        <v>14087</v>
      </c>
      <c r="TBF7" t="s">
        <v>14088</v>
      </c>
      <c r="TBG7" t="s">
        <v>14089</v>
      </c>
      <c r="TBH7" t="s">
        <v>14090</v>
      </c>
      <c r="TBI7" t="s">
        <v>14091</v>
      </c>
      <c r="TBJ7" t="s">
        <v>14092</v>
      </c>
      <c r="TBK7" t="s">
        <v>14093</v>
      </c>
      <c r="TBL7" t="s">
        <v>14094</v>
      </c>
      <c r="TBM7" t="s">
        <v>14095</v>
      </c>
      <c r="TBN7" t="s">
        <v>14096</v>
      </c>
      <c r="TBO7" t="s">
        <v>14097</v>
      </c>
      <c r="TBP7" t="s">
        <v>14098</v>
      </c>
      <c r="TBQ7" t="s">
        <v>14099</v>
      </c>
      <c r="TBR7" t="s">
        <v>14100</v>
      </c>
      <c r="TBS7" t="s">
        <v>14101</v>
      </c>
      <c r="TBT7" t="s">
        <v>14102</v>
      </c>
      <c r="TBU7" t="s">
        <v>14103</v>
      </c>
      <c r="TBV7" t="s">
        <v>14104</v>
      </c>
      <c r="TBW7" t="s">
        <v>14105</v>
      </c>
      <c r="TBX7" t="s">
        <v>14106</v>
      </c>
      <c r="TBY7" t="s">
        <v>14107</v>
      </c>
      <c r="TBZ7" t="s">
        <v>14108</v>
      </c>
      <c r="TCA7" t="s">
        <v>14109</v>
      </c>
      <c r="TCB7" t="s">
        <v>14110</v>
      </c>
      <c r="TCC7" t="s">
        <v>14111</v>
      </c>
      <c r="TCD7" t="s">
        <v>14112</v>
      </c>
      <c r="TCE7" t="s">
        <v>14113</v>
      </c>
      <c r="TCF7" t="s">
        <v>14114</v>
      </c>
      <c r="TCG7" t="s">
        <v>14115</v>
      </c>
      <c r="TCH7" t="s">
        <v>14116</v>
      </c>
      <c r="TCI7" t="s">
        <v>14117</v>
      </c>
      <c r="TCJ7" t="s">
        <v>14118</v>
      </c>
      <c r="TCK7" t="s">
        <v>14119</v>
      </c>
      <c r="TCL7" t="s">
        <v>14120</v>
      </c>
      <c r="TCM7" t="s">
        <v>14121</v>
      </c>
      <c r="TCN7" t="s">
        <v>14122</v>
      </c>
      <c r="TCO7" t="s">
        <v>14123</v>
      </c>
      <c r="TCP7" t="s">
        <v>14124</v>
      </c>
      <c r="TCQ7" t="s">
        <v>14125</v>
      </c>
      <c r="TCR7" t="s">
        <v>14126</v>
      </c>
      <c r="TCS7" t="s">
        <v>14127</v>
      </c>
      <c r="TCT7" t="s">
        <v>14128</v>
      </c>
      <c r="TCU7" t="s">
        <v>14129</v>
      </c>
      <c r="TCV7" t="s">
        <v>14130</v>
      </c>
      <c r="TCW7" t="s">
        <v>14131</v>
      </c>
      <c r="TCX7" t="s">
        <v>14132</v>
      </c>
      <c r="TCY7" t="s">
        <v>14133</v>
      </c>
      <c r="TCZ7" t="s">
        <v>14134</v>
      </c>
      <c r="TDA7" t="s">
        <v>14135</v>
      </c>
      <c r="TDB7" t="s">
        <v>14136</v>
      </c>
      <c r="TDC7" t="s">
        <v>14137</v>
      </c>
      <c r="TDD7" t="s">
        <v>14138</v>
      </c>
      <c r="TDE7" t="s">
        <v>14139</v>
      </c>
      <c r="TDF7" t="s">
        <v>14140</v>
      </c>
      <c r="TDG7" t="s">
        <v>14141</v>
      </c>
      <c r="TDH7" t="s">
        <v>14142</v>
      </c>
      <c r="TDI7" t="s">
        <v>14143</v>
      </c>
      <c r="TDJ7" t="s">
        <v>14144</v>
      </c>
      <c r="TDK7" t="s">
        <v>14145</v>
      </c>
      <c r="TDL7" t="s">
        <v>14146</v>
      </c>
      <c r="TDM7" t="s">
        <v>14147</v>
      </c>
      <c r="TDN7" t="s">
        <v>14148</v>
      </c>
      <c r="TDO7" t="s">
        <v>14149</v>
      </c>
      <c r="TDP7" t="s">
        <v>14150</v>
      </c>
      <c r="TDQ7" t="s">
        <v>14151</v>
      </c>
      <c r="TDR7" t="s">
        <v>14152</v>
      </c>
      <c r="TDS7" t="s">
        <v>14153</v>
      </c>
      <c r="TDT7" t="s">
        <v>14154</v>
      </c>
      <c r="TDU7" t="s">
        <v>14155</v>
      </c>
      <c r="TDV7" t="s">
        <v>14156</v>
      </c>
      <c r="TDW7" t="s">
        <v>14157</v>
      </c>
      <c r="TDX7" t="s">
        <v>14158</v>
      </c>
      <c r="TDY7" t="s">
        <v>14159</v>
      </c>
      <c r="TDZ7" t="s">
        <v>14160</v>
      </c>
      <c r="TEA7" t="s">
        <v>14161</v>
      </c>
      <c r="TEB7" t="s">
        <v>14162</v>
      </c>
      <c r="TEC7" t="s">
        <v>14163</v>
      </c>
      <c r="TED7" t="s">
        <v>14164</v>
      </c>
      <c r="TEE7" t="s">
        <v>14165</v>
      </c>
      <c r="TEF7" t="s">
        <v>14166</v>
      </c>
      <c r="TEG7" t="s">
        <v>14167</v>
      </c>
      <c r="TEH7" t="s">
        <v>14168</v>
      </c>
      <c r="TEI7" t="s">
        <v>14169</v>
      </c>
      <c r="TEJ7" t="s">
        <v>14170</v>
      </c>
      <c r="TEK7" t="s">
        <v>14171</v>
      </c>
      <c r="TEL7" t="s">
        <v>14172</v>
      </c>
      <c r="TEM7" t="s">
        <v>14173</v>
      </c>
      <c r="TEN7" t="s">
        <v>14174</v>
      </c>
      <c r="TEO7" t="s">
        <v>14175</v>
      </c>
      <c r="TEP7" t="s">
        <v>14176</v>
      </c>
      <c r="TEQ7" t="s">
        <v>14177</v>
      </c>
      <c r="TER7" t="s">
        <v>14178</v>
      </c>
      <c r="TES7" t="s">
        <v>14179</v>
      </c>
      <c r="TET7" t="s">
        <v>14180</v>
      </c>
      <c r="TEU7" t="s">
        <v>14181</v>
      </c>
      <c r="TEV7" t="s">
        <v>14182</v>
      </c>
      <c r="TEW7" t="s">
        <v>14183</v>
      </c>
      <c r="TEX7" t="s">
        <v>14184</v>
      </c>
      <c r="TEY7" t="s">
        <v>14185</v>
      </c>
      <c r="TEZ7" t="s">
        <v>14186</v>
      </c>
      <c r="TFA7" t="s">
        <v>14187</v>
      </c>
      <c r="TFB7" t="s">
        <v>14188</v>
      </c>
      <c r="TFC7" t="s">
        <v>14189</v>
      </c>
      <c r="TFD7" t="s">
        <v>14190</v>
      </c>
      <c r="TFE7" t="s">
        <v>14191</v>
      </c>
      <c r="TFF7" t="s">
        <v>14192</v>
      </c>
      <c r="TFG7" t="s">
        <v>14193</v>
      </c>
      <c r="TFH7" t="s">
        <v>14194</v>
      </c>
      <c r="TFI7" t="s">
        <v>14195</v>
      </c>
      <c r="TFJ7" t="s">
        <v>14196</v>
      </c>
      <c r="TFK7" t="s">
        <v>14197</v>
      </c>
      <c r="TFL7" t="s">
        <v>14198</v>
      </c>
      <c r="TFM7" t="s">
        <v>14199</v>
      </c>
      <c r="TFN7" t="s">
        <v>14200</v>
      </c>
      <c r="TFO7" t="s">
        <v>14201</v>
      </c>
      <c r="TFP7" t="s">
        <v>14202</v>
      </c>
      <c r="TFQ7" t="s">
        <v>14203</v>
      </c>
      <c r="TFR7" t="s">
        <v>14204</v>
      </c>
      <c r="TFS7" t="s">
        <v>14205</v>
      </c>
      <c r="TFT7" t="s">
        <v>14206</v>
      </c>
      <c r="TFU7" t="s">
        <v>14207</v>
      </c>
      <c r="TFV7" t="s">
        <v>14208</v>
      </c>
      <c r="TFW7" t="s">
        <v>14209</v>
      </c>
      <c r="TFX7" t="s">
        <v>14210</v>
      </c>
      <c r="TFY7" t="s">
        <v>14211</v>
      </c>
      <c r="TFZ7" t="s">
        <v>14212</v>
      </c>
      <c r="TGA7" t="s">
        <v>14213</v>
      </c>
      <c r="TGB7" t="s">
        <v>14214</v>
      </c>
      <c r="TGC7" t="s">
        <v>14215</v>
      </c>
      <c r="TGD7" t="s">
        <v>14216</v>
      </c>
      <c r="TGE7" t="s">
        <v>14217</v>
      </c>
      <c r="TGF7" t="s">
        <v>14218</v>
      </c>
      <c r="TGG7" t="s">
        <v>14219</v>
      </c>
      <c r="TGH7" t="s">
        <v>14220</v>
      </c>
      <c r="TGI7" t="s">
        <v>14221</v>
      </c>
      <c r="TGJ7" t="s">
        <v>14222</v>
      </c>
      <c r="TGK7" t="s">
        <v>14223</v>
      </c>
      <c r="TGL7" t="s">
        <v>14224</v>
      </c>
      <c r="TGM7" t="s">
        <v>14225</v>
      </c>
      <c r="TGN7" t="s">
        <v>14226</v>
      </c>
      <c r="TGO7" t="s">
        <v>14227</v>
      </c>
      <c r="TGP7" t="s">
        <v>14228</v>
      </c>
      <c r="TGQ7" t="s">
        <v>14229</v>
      </c>
      <c r="TGR7" t="s">
        <v>14230</v>
      </c>
      <c r="TGS7" t="s">
        <v>14231</v>
      </c>
      <c r="TGT7" t="s">
        <v>14232</v>
      </c>
      <c r="TGU7" t="s">
        <v>14233</v>
      </c>
      <c r="TGV7" t="s">
        <v>14234</v>
      </c>
      <c r="TGW7" t="s">
        <v>14235</v>
      </c>
      <c r="TGX7" t="s">
        <v>14236</v>
      </c>
      <c r="TGY7" t="s">
        <v>14237</v>
      </c>
      <c r="TGZ7" t="s">
        <v>14238</v>
      </c>
      <c r="THA7" t="s">
        <v>14239</v>
      </c>
      <c r="THB7" t="s">
        <v>14240</v>
      </c>
      <c r="THC7" t="s">
        <v>14241</v>
      </c>
      <c r="THD7" t="s">
        <v>14242</v>
      </c>
      <c r="THE7" t="s">
        <v>14243</v>
      </c>
      <c r="THF7" t="s">
        <v>14244</v>
      </c>
      <c r="THG7" t="s">
        <v>14245</v>
      </c>
      <c r="THH7" t="s">
        <v>14246</v>
      </c>
      <c r="THI7" t="s">
        <v>14247</v>
      </c>
      <c r="THJ7" t="s">
        <v>14248</v>
      </c>
      <c r="THK7" t="s">
        <v>14249</v>
      </c>
      <c r="THL7" t="s">
        <v>14250</v>
      </c>
      <c r="THM7" t="s">
        <v>14251</v>
      </c>
      <c r="THN7" t="s">
        <v>14252</v>
      </c>
      <c r="THO7" t="s">
        <v>14253</v>
      </c>
      <c r="THP7" t="s">
        <v>14254</v>
      </c>
      <c r="THQ7" t="s">
        <v>14255</v>
      </c>
      <c r="THR7" t="s">
        <v>14256</v>
      </c>
      <c r="THS7" t="s">
        <v>14257</v>
      </c>
      <c r="THT7" t="s">
        <v>14258</v>
      </c>
      <c r="THU7" t="s">
        <v>14259</v>
      </c>
      <c r="THV7" t="s">
        <v>14260</v>
      </c>
      <c r="THW7" t="s">
        <v>14261</v>
      </c>
      <c r="THX7" t="s">
        <v>14262</v>
      </c>
      <c r="THY7" t="s">
        <v>14263</v>
      </c>
      <c r="THZ7" t="s">
        <v>14264</v>
      </c>
      <c r="TIA7" t="s">
        <v>14265</v>
      </c>
      <c r="TIB7" t="s">
        <v>14266</v>
      </c>
      <c r="TIC7" t="s">
        <v>14267</v>
      </c>
      <c r="TID7" t="s">
        <v>14268</v>
      </c>
      <c r="TIE7" t="s">
        <v>14269</v>
      </c>
      <c r="TIF7" t="s">
        <v>14270</v>
      </c>
      <c r="TIG7" t="s">
        <v>14271</v>
      </c>
      <c r="TIH7" t="s">
        <v>14272</v>
      </c>
      <c r="TII7" t="s">
        <v>14273</v>
      </c>
      <c r="TIJ7" t="s">
        <v>14274</v>
      </c>
      <c r="TIK7" t="s">
        <v>14275</v>
      </c>
      <c r="TIL7" t="s">
        <v>14276</v>
      </c>
      <c r="TIM7" t="s">
        <v>14277</v>
      </c>
      <c r="TIN7" t="s">
        <v>14278</v>
      </c>
      <c r="TIO7" t="s">
        <v>14279</v>
      </c>
      <c r="TIP7" t="s">
        <v>14280</v>
      </c>
      <c r="TIQ7" t="s">
        <v>14281</v>
      </c>
      <c r="TIR7" t="s">
        <v>14282</v>
      </c>
      <c r="TIS7" t="s">
        <v>14283</v>
      </c>
      <c r="TIT7" t="s">
        <v>14284</v>
      </c>
      <c r="TIU7" t="s">
        <v>14285</v>
      </c>
      <c r="TIV7" t="s">
        <v>14286</v>
      </c>
      <c r="TIW7" t="s">
        <v>14287</v>
      </c>
      <c r="TIX7" t="s">
        <v>14288</v>
      </c>
      <c r="TIY7" t="s">
        <v>14289</v>
      </c>
      <c r="TIZ7" t="s">
        <v>14290</v>
      </c>
      <c r="TJA7" t="s">
        <v>14291</v>
      </c>
      <c r="TJB7" t="s">
        <v>14292</v>
      </c>
      <c r="TJC7" t="s">
        <v>14293</v>
      </c>
      <c r="TJD7" t="s">
        <v>14294</v>
      </c>
      <c r="TJE7" t="s">
        <v>14295</v>
      </c>
      <c r="TJF7" t="s">
        <v>14296</v>
      </c>
      <c r="TJG7" t="s">
        <v>14297</v>
      </c>
      <c r="TJH7" t="s">
        <v>14298</v>
      </c>
      <c r="TJI7" t="s">
        <v>14299</v>
      </c>
      <c r="TJJ7" t="s">
        <v>14300</v>
      </c>
      <c r="TJK7" t="s">
        <v>14301</v>
      </c>
      <c r="TJL7" t="s">
        <v>14302</v>
      </c>
      <c r="TJM7" t="s">
        <v>14303</v>
      </c>
      <c r="TJN7" t="s">
        <v>14304</v>
      </c>
      <c r="TJO7" t="s">
        <v>14305</v>
      </c>
      <c r="TJP7" t="s">
        <v>14306</v>
      </c>
      <c r="TJQ7" t="s">
        <v>14307</v>
      </c>
      <c r="TJR7" t="s">
        <v>14308</v>
      </c>
      <c r="TJS7" t="s">
        <v>14309</v>
      </c>
      <c r="TJT7" t="s">
        <v>14310</v>
      </c>
      <c r="TJU7" t="s">
        <v>14311</v>
      </c>
      <c r="TJV7" t="s">
        <v>14312</v>
      </c>
      <c r="TJW7" t="s">
        <v>14313</v>
      </c>
      <c r="TJX7" t="s">
        <v>14314</v>
      </c>
      <c r="TJY7" t="s">
        <v>14315</v>
      </c>
      <c r="TJZ7" t="s">
        <v>14316</v>
      </c>
      <c r="TKA7" t="s">
        <v>14317</v>
      </c>
      <c r="TKB7" t="s">
        <v>14318</v>
      </c>
      <c r="TKC7" t="s">
        <v>14319</v>
      </c>
      <c r="TKD7" t="s">
        <v>14320</v>
      </c>
      <c r="TKE7" t="s">
        <v>14321</v>
      </c>
      <c r="TKF7" t="s">
        <v>14322</v>
      </c>
      <c r="TKG7" t="s">
        <v>14323</v>
      </c>
      <c r="TKH7" t="s">
        <v>14324</v>
      </c>
      <c r="TKI7" t="s">
        <v>14325</v>
      </c>
      <c r="TKJ7" t="s">
        <v>14326</v>
      </c>
      <c r="TKK7" t="s">
        <v>14327</v>
      </c>
      <c r="TKL7" t="s">
        <v>14328</v>
      </c>
      <c r="TKM7" t="s">
        <v>14329</v>
      </c>
      <c r="TKN7" t="s">
        <v>14330</v>
      </c>
      <c r="TKO7" t="s">
        <v>14331</v>
      </c>
      <c r="TKP7" t="s">
        <v>14332</v>
      </c>
      <c r="TKQ7" t="s">
        <v>14333</v>
      </c>
      <c r="TKR7" t="s">
        <v>14334</v>
      </c>
      <c r="TKS7" t="s">
        <v>14335</v>
      </c>
      <c r="TKT7" t="s">
        <v>14336</v>
      </c>
      <c r="TKU7" t="s">
        <v>14337</v>
      </c>
      <c r="TKV7" t="s">
        <v>14338</v>
      </c>
      <c r="TKW7" t="s">
        <v>14339</v>
      </c>
      <c r="TKX7" t="s">
        <v>14340</v>
      </c>
      <c r="TKY7" t="s">
        <v>14341</v>
      </c>
      <c r="TKZ7" t="s">
        <v>14342</v>
      </c>
      <c r="TLA7" t="s">
        <v>14343</v>
      </c>
      <c r="TLB7" t="s">
        <v>14344</v>
      </c>
      <c r="TLC7" t="s">
        <v>14345</v>
      </c>
      <c r="TLD7" t="s">
        <v>14346</v>
      </c>
      <c r="TLE7" t="s">
        <v>14347</v>
      </c>
      <c r="TLF7" t="s">
        <v>14348</v>
      </c>
      <c r="TLG7" t="s">
        <v>14349</v>
      </c>
      <c r="TLH7" t="s">
        <v>14350</v>
      </c>
      <c r="TLI7" t="s">
        <v>14351</v>
      </c>
      <c r="TLJ7" t="s">
        <v>14352</v>
      </c>
      <c r="TLK7" t="s">
        <v>14353</v>
      </c>
      <c r="TLL7" t="s">
        <v>14354</v>
      </c>
      <c r="TLM7" t="s">
        <v>14355</v>
      </c>
      <c r="TLN7" t="s">
        <v>14356</v>
      </c>
      <c r="TLO7" t="s">
        <v>14357</v>
      </c>
      <c r="TLP7" t="s">
        <v>14358</v>
      </c>
      <c r="TLQ7" t="s">
        <v>14359</v>
      </c>
      <c r="TLR7" t="s">
        <v>14360</v>
      </c>
      <c r="TLS7" t="s">
        <v>14361</v>
      </c>
      <c r="TLT7" t="s">
        <v>14362</v>
      </c>
      <c r="TLU7" t="s">
        <v>14363</v>
      </c>
      <c r="TLV7" t="s">
        <v>14364</v>
      </c>
      <c r="TLW7" t="s">
        <v>14365</v>
      </c>
      <c r="TLX7" t="s">
        <v>14366</v>
      </c>
      <c r="TLY7" t="s">
        <v>14367</v>
      </c>
      <c r="TLZ7" t="s">
        <v>14368</v>
      </c>
      <c r="TMA7" t="s">
        <v>14369</v>
      </c>
      <c r="TMB7" t="s">
        <v>14370</v>
      </c>
      <c r="TMC7" t="s">
        <v>14371</v>
      </c>
      <c r="TMD7" t="s">
        <v>14372</v>
      </c>
      <c r="TME7" t="s">
        <v>14373</v>
      </c>
      <c r="TMF7" t="s">
        <v>14374</v>
      </c>
      <c r="TMG7" t="s">
        <v>14375</v>
      </c>
      <c r="TMH7" t="s">
        <v>14376</v>
      </c>
      <c r="TMI7" t="s">
        <v>14377</v>
      </c>
      <c r="TMJ7" t="s">
        <v>14378</v>
      </c>
      <c r="TMK7" t="s">
        <v>14379</v>
      </c>
      <c r="TML7" t="s">
        <v>14380</v>
      </c>
      <c r="TMM7" t="s">
        <v>14381</v>
      </c>
      <c r="TMN7" t="s">
        <v>14382</v>
      </c>
      <c r="TMO7" t="s">
        <v>14383</v>
      </c>
      <c r="TMP7" t="s">
        <v>14384</v>
      </c>
      <c r="TMQ7" t="s">
        <v>14385</v>
      </c>
      <c r="TMR7" t="s">
        <v>14386</v>
      </c>
      <c r="TMS7" t="s">
        <v>14387</v>
      </c>
      <c r="TMT7" t="s">
        <v>14388</v>
      </c>
      <c r="TMU7" t="s">
        <v>14389</v>
      </c>
      <c r="TMV7" t="s">
        <v>14390</v>
      </c>
      <c r="TMW7" t="s">
        <v>14391</v>
      </c>
      <c r="TMX7" t="s">
        <v>14392</v>
      </c>
      <c r="TMY7" t="s">
        <v>14393</v>
      </c>
      <c r="TMZ7" t="s">
        <v>14394</v>
      </c>
      <c r="TNA7" t="s">
        <v>14395</v>
      </c>
      <c r="TNB7" t="s">
        <v>14396</v>
      </c>
      <c r="TNC7" t="s">
        <v>14397</v>
      </c>
      <c r="TND7" t="s">
        <v>14398</v>
      </c>
      <c r="TNE7" t="s">
        <v>14399</v>
      </c>
      <c r="TNF7" t="s">
        <v>14400</v>
      </c>
      <c r="TNG7" t="s">
        <v>14401</v>
      </c>
      <c r="TNH7" t="s">
        <v>14402</v>
      </c>
      <c r="TNI7" t="s">
        <v>14403</v>
      </c>
      <c r="TNJ7" t="s">
        <v>14404</v>
      </c>
      <c r="TNK7" t="s">
        <v>14405</v>
      </c>
      <c r="TNL7" t="s">
        <v>14406</v>
      </c>
      <c r="TNM7" t="s">
        <v>14407</v>
      </c>
      <c r="TNN7" t="s">
        <v>14408</v>
      </c>
      <c r="TNO7" t="s">
        <v>14409</v>
      </c>
      <c r="TNP7" t="s">
        <v>14410</v>
      </c>
      <c r="TNQ7" t="s">
        <v>14411</v>
      </c>
      <c r="TNR7" t="s">
        <v>14412</v>
      </c>
      <c r="TNS7" t="s">
        <v>14413</v>
      </c>
      <c r="TNT7" t="s">
        <v>14414</v>
      </c>
      <c r="TNU7" t="s">
        <v>14415</v>
      </c>
      <c r="TNV7" t="s">
        <v>14416</v>
      </c>
      <c r="TNW7" t="s">
        <v>14417</v>
      </c>
      <c r="TNX7" t="s">
        <v>14418</v>
      </c>
      <c r="TNY7" t="s">
        <v>14419</v>
      </c>
      <c r="TNZ7" t="s">
        <v>14420</v>
      </c>
      <c r="TOA7" t="s">
        <v>14421</v>
      </c>
      <c r="TOB7" t="s">
        <v>14422</v>
      </c>
      <c r="TOC7" t="s">
        <v>14423</v>
      </c>
      <c r="TOD7" t="s">
        <v>14424</v>
      </c>
      <c r="TOE7" t="s">
        <v>14425</v>
      </c>
      <c r="TOF7" t="s">
        <v>14426</v>
      </c>
      <c r="TOG7" t="s">
        <v>14427</v>
      </c>
      <c r="TOH7" t="s">
        <v>14428</v>
      </c>
      <c r="TOI7" t="s">
        <v>14429</v>
      </c>
      <c r="TOJ7" t="s">
        <v>14430</v>
      </c>
      <c r="TOK7" t="s">
        <v>14431</v>
      </c>
      <c r="TOL7" t="s">
        <v>14432</v>
      </c>
      <c r="TOM7" t="s">
        <v>14433</v>
      </c>
      <c r="TON7" t="s">
        <v>14434</v>
      </c>
      <c r="TOO7" t="s">
        <v>14435</v>
      </c>
      <c r="TOP7" t="s">
        <v>14436</v>
      </c>
      <c r="TOQ7" t="s">
        <v>14437</v>
      </c>
      <c r="TOR7" t="s">
        <v>14438</v>
      </c>
      <c r="TOS7" t="s">
        <v>14439</v>
      </c>
      <c r="TOT7" t="s">
        <v>14440</v>
      </c>
      <c r="TOU7" t="s">
        <v>14441</v>
      </c>
      <c r="TOV7" t="s">
        <v>14442</v>
      </c>
      <c r="TOW7" t="s">
        <v>14443</v>
      </c>
      <c r="TOX7" t="s">
        <v>14444</v>
      </c>
      <c r="TOY7" t="s">
        <v>14445</v>
      </c>
      <c r="TOZ7" t="s">
        <v>14446</v>
      </c>
      <c r="TPA7" t="s">
        <v>14447</v>
      </c>
      <c r="TPB7" t="s">
        <v>14448</v>
      </c>
      <c r="TPC7" t="s">
        <v>14449</v>
      </c>
      <c r="TPD7" t="s">
        <v>14450</v>
      </c>
      <c r="TPE7" t="s">
        <v>14451</v>
      </c>
      <c r="TPF7" t="s">
        <v>14452</v>
      </c>
      <c r="TPG7" t="s">
        <v>14453</v>
      </c>
      <c r="TPH7" t="s">
        <v>14454</v>
      </c>
      <c r="TPI7" t="s">
        <v>14455</v>
      </c>
      <c r="TPJ7" t="s">
        <v>14456</v>
      </c>
      <c r="TPK7" t="s">
        <v>14457</v>
      </c>
      <c r="TPL7" t="s">
        <v>14458</v>
      </c>
      <c r="TPM7" t="s">
        <v>14459</v>
      </c>
      <c r="TPN7" t="s">
        <v>14460</v>
      </c>
      <c r="TPO7" t="s">
        <v>14461</v>
      </c>
      <c r="TPP7" t="s">
        <v>14462</v>
      </c>
      <c r="TPQ7" t="s">
        <v>14463</v>
      </c>
      <c r="TPR7" t="s">
        <v>14464</v>
      </c>
      <c r="TPS7" t="s">
        <v>14465</v>
      </c>
      <c r="TPT7" t="s">
        <v>14466</v>
      </c>
      <c r="TPU7" t="s">
        <v>14467</v>
      </c>
      <c r="TPV7" t="s">
        <v>14468</v>
      </c>
      <c r="TPW7" t="s">
        <v>14469</v>
      </c>
      <c r="TPX7" t="s">
        <v>14470</v>
      </c>
      <c r="TPY7" t="s">
        <v>14471</v>
      </c>
      <c r="TPZ7" t="s">
        <v>14472</v>
      </c>
      <c r="TQA7" t="s">
        <v>14473</v>
      </c>
      <c r="TQB7" t="s">
        <v>14474</v>
      </c>
      <c r="TQC7" t="s">
        <v>14475</v>
      </c>
      <c r="TQD7" t="s">
        <v>14476</v>
      </c>
      <c r="TQE7" t="s">
        <v>14477</v>
      </c>
      <c r="TQF7" t="s">
        <v>14478</v>
      </c>
      <c r="TQG7" t="s">
        <v>14479</v>
      </c>
      <c r="TQH7" t="s">
        <v>14480</v>
      </c>
      <c r="TQI7" t="s">
        <v>14481</v>
      </c>
      <c r="TQJ7" t="s">
        <v>14482</v>
      </c>
      <c r="TQK7" t="s">
        <v>14483</v>
      </c>
      <c r="TQL7" t="s">
        <v>14484</v>
      </c>
      <c r="TQM7" t="s">
        <v>14485</v>
      </c>
      <c r="TQN7" t="s">
        <v>14486</v>
      </c>
      <c r="TQO7" t="s">
        <v>14487</v>
      </c>
      <c r="TQP7" t="s">
        <v>14488</v>
      </c>
      <c r="TQQ7" t="s">
        <v>14489</v>
      </c>
      <c r="TQR7" t="s">
        <v>14490</v>
      </c>
      <c r="TQS7" t="s">
        <v>14491</v>
      </c>
      <c r="TQT7" t="s">
        <v>14492</v>
      </c>
      <c r="TQU7" t="s">
        <v>14493</v>
      </c>
      <c r="TQV7" t="s">
        <v>14494</v>
      </c>
      <c r="TQW7" t="s">
        <v>14495</v>
      </c>
      <c r="TQX7" t="s">
        <v>14496</v>
      </c>
      <c r="TQY7" t="s">
        <v>14497</v>
      </c>
      <c r="TQZ7" t="s">
        <v>14498</v>
      </c>
      <c r="TRA7" t="s">
        <v>14499</v>
      </c>
      <c r="TRB7" t="s">
        <v>14500</v>
      </c>
      <c r="TRC7" t="s">
        <v>14501</v>
      </c>
      <c r="TRD7" t="s">
        <v>14502</v>
      </c>
      <c r="TRE7" t="s">
        <v>14503</v>
      </c>
      <c r="TRF7" t="s">
        <v>14504</v>
      </c>
      <c r="TRG7" t="s">
        <v>14505</v>
      </c>
      <c r="TRH7" t="s">
        <v>14506</v>
      </c>
      <c r="TRI7" t="s">
        <v>14507</v>
      </c>
      <c r="TRJ7" t="s">
        <v>14508</v>
      </c>
      <c r="TRK7" t="s">
        <v>14509</v>
      </c>
      <c r="TRL7" t="s">
        <v>14510</v>
      </c>
      <c r="TRM7" t="s">
        <v>14511</v>
      </c>
      <c r="TRN7" t="s">
        <v>14512</v>
      </c>
      <c r="TRO7" t="s">
        <v>14513</v>
      </c>
      <c r="TRP7" t="s">
        <v>14514</v>
      </c>
      <c r="TRQ7" t="s">
        <v>14515</v>
      </c>
      <c r="TRR7" t="s">
        <v>14516</v>
      </c>
      <c r="TRS7" t="s">
        <v>14517</v>
      </c>
      <c r="TRT7" t="s">
        <v>14518</v>
      </c>
      <c r="TRU7" t="s">
        <v>14519</v>
      </c>
      <c r="TRV7" t="s">
        <v>14520</v>
      </c>
      <c r="TRW7" t="s">
        <v>14521</v>
      </c>
      <c r="TRX7" t="s">
        <v>14522</v>
      </c>
      <c r="TRY7" t="s">
        <v>14523</v>
      </c>
      <c r="TRZ7" t="s">
        <v>14524</v>
      </c>
      <c r="TSA7" t="s">
        <v>14525</v>
      </c>
      <c r="TSB7" t="s">
        <v>14526</v>
      </c>
      <c r="TSC7" t="s">
        <v>14527</v>
      </c>
      <c r="TSD7" t="s">
        <v>14528</v>
      </c>
      <c r="TSE7" t="s">
        <v>14529</v>
      </c>
      <c r="TSF7" t="s">
        <v>14530</v>
      </c>
      <c r="TSG7" t="s">
        <v>14531</v>
      </c>
      <c r="TSH7" t="s">
        <v>14532</v>
      </c>
      <c r="TSI7" t="s">
        <v>14533</v>
      </c>
      <c r="TSJ7" t="s">
        <v>14534</v>
      </c>
      <c r="TSK7" t="s">
        <v>14535</v>
      </c>
      <c r="TSL7" t="s">
        <v>14536</v>
      </c>
      <c r="TSM7" t="s">
        <v>14537</v>
      </c>
      <c r="TSN7" t="s">
        <v>14538</v>
      </c>
      <c r="TSO7" t="s">
        <v>14539</v>
      </c>
      <c r="TSP7" t="s">
        <v>14540</v>
      </c>
      <c r="TSQ7" t="s">
        <v>14541</v>
      </c>
      <c r="TSR7" t="s">
        <v>14542</v>
      </c>
      <c r="TSS7" t="s">
        <v>14543</v>
      </c>
      <c r="TST7" t="s">
        <v>14544</v>
      </c>
      <c r="TSU7" t="s">
        <v>14545</v>
      </c>
      <c r="TSV7" t="s">
        <v>14546</v>
      </c>
      <c r="TSW7" t="s">
        <v>14547</v>
      </c>
      <c r="TSX7" t="s">
        <v>14548</v>
      </c>
      <c r="TSY7" t="s">
        <v>14549</v>
      </c>
      <c r="TSZ7" t="s">
        <v>14550</v>
      </c>
      <c r="TTA7" t="s">
        <v>14551</v>
      </c>
      <c r="TTB7" t="s">
        <v>14552</v>
      </c>
      <c r="TTC7" t="s">
        <v>14553</v>
      </c>
      <c r="TTD7" t="s">
        <v>14554</v>
      </c>
      <c r="TTE7" t="s">
        <v>14555</v>
      </c>
      <c r="TTF7" t="s">
        <v>14556</v>
      </c>
      <c r="TTG7" t="s">
        <v>14557</v>
      </c>
      <c r="TTH7" t="s">
        <v>14558</v>
      </c>
      <c r="TTI7" t="s">
        <v>14559</v>
      </c>
      <c r="TTJ7" t="s">
        <v>14560</v>
      </c>
      <c r="TTK7" t="s">
        <v>14561</v>
      </c>
      <c r="TTL7" t="s">
        <v>14562</v>
      </c>
      <c r="TTM7" t="s">
        <v>14563</v>
      </c>
      <c r="TTN7" t="s">
        <v>14564</v>
      </c>
      <c r="TTO7" t="s">
        <v>14565</v>
      </c>
      <c r="TTP7" t="s">
        <v>14566</v>
      </c>
      <c r="TTQ7" t="s">
        <v>14567</v>
      </c>
      <c r="TTR7" t="s">
        <v>14568</v>
      </c>
      <c r="TTS7" t="s">
        <v>14569</v>
      </c>
      <c r="TTT7" t="s">
        <v>14570</v>
      </c>
      <c r="TTU7" t="s">
        <v>14571</v>
      </c>
      <c r="TTV7" t="s">
        <v>14572</v>
      </c>
      <c r="TTW7" t="s">
        <v>14573</v>
      </c>
      <c r="TTX7" t="s">
        <v>14574</v>
      </c>
      <c r="TTY7" t="s">
        <v>14575</v>
      </c>
      <c r="TTZ7" t="s">
        <v>14576</v>
      </c>
      <c r="TUA7" t="s">
        <v>14577</v>
      </c>
      <c r="TUB7" t="s">
        <v>14578</v>
      </c>
      <c r="TUC7" t="s">
        <v>14579</v>
      </c>
      <c r="TUD7" t="s">
        <v>14580</v>
      </c>
      <c r="TUE7" t="s">
        <v>14581</v>
      </c>
      <c r="TUF7" t="s">
        <v>14582</v>
      </c>
      <c r="TUG7" t="s">
        <v>14583</v>
      </c>
      <c r="TUH7" t="s">
        <v>14584</v>
      </c>
      <c r="TUI7" t="s">
        <v>14585</v>
      </c>
      <c r="TUJ7" t="s">
        <v>14586</v>
      </c>
      <c r="TUK7" t="s">
        <v>14587</v>
      </c>
      <c r="TUL7" t="s">
        <v>14588</v>
      </c>
      <c r="TUM7" t="s">
        <v>14589</v>
      </c>
      <c r="TUN7" t="s">
        <v>14590</v>
      </c>
      <c r="TUO7" t="s">
        <v>14591</v>
      </c>
      <c r="TUP7" t="s">
        <v>14592</v>
      </c>
      <c r="TUQ7" t="s">
        <v>14593</v>
      </c>
      <c r="TUR7" t="s">
        <v>14594</v>
      </c>
      <c r="TUS7" t="s">
        <v>14595</v>
      </c>
      <c r="TUT7" t="s">
        <v>14596</v>
      </c>
      <c r="TUU7" t="s">
        <v>14597</v>
      </c>
      <c r="TUV7" t="s">
        <v>14598</v>
      </c>
      <c r="TUW7" t="s">
        <v>14599</v>
      </c>
      <c r="TUX7" t="s">
        <v>14600</v>
      </c>
      <c r="TUY7" t="s">
        <v>14601</v>
      </c>
      <c r="TUZ7" t="s">
        <v>14602</v>
      </c>
      <c r="TVA7" t="s">
        <v>14603</v>
      </c>
      <c r="TVB7" t="s">
        <v>14604</v>
      </c>
      <c r="TVC7" t="s">
        <v>14605</v>
      </c>
      <c r="TVD7" t="s">
        <v>14606</v>
      </c>
      <c r="TVE7" t="s">
        <v>14607</v>
      </c>
      <c r="TVF7" t="s">
        <v>14608</v>
      </c>
      <c r="TVG7" t="s">
        <v>14609</v>
      </c>
      <c r="TVH7" t="s">
        <v>14610</v>
      </c>
      <c r="TVI7" t="s">
        <v>14611</v>
      </c>
      <c r="TVJ7" t="s">
        <v>14612</v>
      </c>
      <c r="TVK7" t="s">
        <v>14613</v>
      </c>
      <c r="TVL7" t="s">
        <v>14614</v>
      </c>
      <c r="TVM7" t="s">
        <v>14615</v>
      </c>
      <c r="TVN7" t="s">
        <v>14616</v>
      </c>
      <c r="TVO7" t="s">
        <v>14617</v>
      </c>
      <c r="TVP7" t="s">
        <v>14618</v>
      </c>
      <c r="TVQ7" t="s">
        <v>14619</v>
      </c>
      <c r="TVR7" t="s">
        <v>14620</v>
      </c>
      <c r="TVS7" t="s">
        <v>14621</v>
      </c>
      <c r="TVT7" t="s">
        <v>14622</v>
      </c>
      <c r="TVU7" t="s">
        <v>16943</v>
      </c>
      <c r="TVV7" t="s">
        <v>14623</v>
      </c>
      <c r="TVW7" t="s">
        <v>14624</v>
      </c>
      <c r="TVX7" t="s">
        <v>14625</v>
      </c>
      <c r="TVY7" t="s">
        <v>14626</v>
      </c>
      <c r="TVZ7" t="s">
        <v>14627</v>
      </c>
      <c r="TWA7" t="s">
        <v>14628</v>
      </c>
      <c r="TWB7" t="s">
        <v>14629</v>
      </c>
      <c r="TWC7" t="s">
        <v>14630</v>
      </c>
      <c r="TWD7" t="s">
        <v>14631</v>
      </c>
      <c r="TWE7" t="s">
        <v>14632</v>
      </c>
      <c r="TWF7" t="s">
        <v>14633</v>
      </c>
      <c r="TWG7" t="s">
        <v>14634</v>
      </c>
      <c r="TWH7" t="s">
        <v>14635</v>
      </c>
      <c r="TWI7" t="s">
        <v>14636</v>
      </c>
      <c r="TWJ7" t="s">
        <v>14637</v>
      </c>
      <c r="TWK7" t="s">
        <v>14638</v>
      </c>
      <c r="TWL7" t="s">
        <v>14639</v>
      </c>
      <c r="TWM7" t="s">
        <v>14640</v>
      </c>
      <c r="TWN7" t="s">
        <v>14641</v>
      </c>
      <c r="TWO7" t="s">
        <v>14642</v>
      </c>
      <c r="TWP7" t="s">
        <v>14643</v>
      </c>
      <c r="TWQ7" t="s">
        <v>14644</v>
      </c>
      <c r="TWR7" t="s">
        <v>14645</v>
      </c>
      <c r="TWS7" t="s">
        <v>14646</v>
      </c>
      <c r="TWT7" t="s">
        <v>14647</v>
      </c>
      <c r="TWU7" t="s">
        <v>14648</v>
      </c>
      <c r="TWV7" t="s">
        <v>14649</v>
      </c>
      <c r="TWW7" t="s">
        <v>14650</v>
      </c>
      <c r="TWX7" t="s">
        <v>14651</v>
      </c>
      <c r="TWY7" t="s">
        <v>14652</v>
      </c>
      <c r="TWZ7" t="s">
        <v>14653</v>
      </c>
      <c r="TXA7" t="s">
        <v>14654</v>
      </c>
      <c r="TXB7" t="s">
        <v>14655</v>
      </c>
      <c r="TXC7" t="s">
        <v>14656</v>
      </c>
      <c r="TXD7" t="s">
        <v>14657</v>
      </c>
      <c r="TXE7" t="s">
        <v>14658</v>
      </c>
      <c r="TXF7" t="s">
        <v>14659</v>
      </c>
      <c r="TXG7" t="s">
        <v>14660</v>
      </c>
      <c r="TXH7" t="s">
        <v>14661</v>
      </c>
      <c r="TXI7" t="s">
        <v>14662</v>
      </c>
      <c r="TXJ7" t="s">
        <v>14663</v>
      </c>
      <c r="TXK7" t="s">
        <v>14664</v>
      </c>
      <c r="TXL7" t="s">
        <v>14665</v>
      </c>
      <c r="TXM7" t="s">
        <v>14666</v>
      </c>
      <c r="TXN7" t="s">
        <v>14667</v>
      </c>
      <c r="TXO7" t="s">
        <v>14668</v>
      </c>
      <c r="TXP7" t="s">
        <v>14669</v>
      </c>
      <c r="TXQ7" t="s">
        <v>14670</v>
      </c>
      <c r="TXR7" t="s">
        <v>14671</v>
      </c>
      <c r="TXS7" t="s">
        <v>14672</v>
      </c>
      <c r="TXT7" t="s">
        <v>14673</v>
      </c>
      <c r="TXU7" t="s">
        <v>14674</v>
      </c>
      <c r="TXV7" t="s">
        <v>14675</v>
      </c>
      <c r="TXW7" t="s">
        <v>14676</v>
      </c>
      <c r="TXX7" t="s">
        <v>14677</v>
      </c>
      <c r="TXY7" t="s">
        <v>14678</v>
      </c>
      <c r="TXZ7" t="s">
        <v>14679</v>
      </c>
      <c r="TYA7" t="s">
        <v>14680</v>
      </c>
      <c r="TYB7" t="s">
        <v>14681</v>
      </c>
      <c r="TYC7" t="s">
        <v>14682</v>
      </c>
      <c r="TYD7" t="s">
        <v>14683</v>
      </c>
      <c r="TYE7" t="s">
        <v>14684</v>
      </c>
      <c r="TYF7" t="s">
        <v>14685</v>
      </c>
      <c r="TYG7" t="s">
        <v>14686</v>
      </c>
      <c r="TYH7" t="s">
        <v>14687</v>
      </c>
      <c r="TYI7" t="s">
        <v>14688</v>
      </c>
      <c r="TYJ7" t="s">
        <v>14689</v>
      </c>
      <c r="TYK7" t="s">
        <v>14690</v>
      </c>
      <c r="TYL7" t="s">
        <v>14691</v>
      </c>
      <c r="TYM7" t="s">
        <v>14692</v>
      </c>
      <c r="TYN7" t="s">
        <v>14693</v>
      </c>
      <c r="TYO7" t="s">
        <v>14694</v>
      </c>
      <c r="TYP7" t="s">
        <v>14695</v>
      </c>
      <c r="TYQ7" t="s">
        <v>14696</v>
      </c>
      <c r="TYR7" t="s">
        <v>14697</v>
      </c>
      <c r="TYS7" t="s">
        <v>14698</v>
      </c>
      <c r="TYT7" t="s">
        <v>14699</v>
      </c>
      <c r="TYU7" t="s">
        <v>14700</v>
      </c>
      <c r="TYV7" t="s">
        <v>14701</v>
      </c>
      <c r="TYW7" t="s">
        <v>14702</v>
      </c>
      <c r="TYX7" t="s">
        <v>14703</v>
      </c>
      <c r="TYY7" t="s">
        <v>14704</v>
      </c>
      <c r="TYZ7" t="s">
        <v>14705</v>
      </c>
      <c r="TZA7" t="s">
        <v>14706</v>
      </c>
      <c r="TZB7" t="s">
        <v>14707</v>
      </c>
      <c r="TZC7" t="s">
        <v>14708</v>
      </c>
      <c r="TZD7" t="s">
        <v>14709</v>
      </c>
      <c r="TZE7" t="s">
        <v>14710</v>
      </c>
      <c r="TZF7" t="s">
        <v>14711</v>
      </c>
      <c r="TZG7" t="s">
        <v>14712</v>
      </c>
      <c r="TZH7" t="s">
        <v>14713</v>
      </c>
      <c r="TZI7" t="s">
        <v>14714</v>
      </c>
      <c r="TZJ7" t="s">
        <v>14715</v>
      </c>
      <c r="TZK7" t="s">
        <v>14716</v>
      </c>
      <c r="TZL7" t="s">
        <v>14717</v>
      </c>
      <c r="TZM7" t="s">
        <v>14718</v>
      </c>
      <c r="TZN7" t="s">
        <v>14719</v>
      </c>
      <c r="TZO7" t="s">
        <v>14720</v>
      </c>
      <c r="TZP7" t="s">
        <v>14721</v>
      </c>
      <c r="TZQ7" t="s">
        <v>14722</v>
      </c>
      <c r="TZR7" t="s">
        <v>14723</v>
      </c>
      <c r="TZS7" t="s">
        <v>14724</v>
      </c>
      <c r="TZT7" t="s">
        <v>14725</v>
      </c>
      <c r="TZU7" t="s">
        <v>14726</v>
      </c>
      <c r="TZV7" t="s">
        <v>14727</v>
      </c>
      <c r="TZW7" t="s">
        <v>14728</v>
      </c>
      <c r="TZX7" t="s">
        <v>14729</v>
      </c>
      <c r="TZY7" t="s">
        <v>14730</v>
      </c>
      <c r="TZZ7" t="s">
        <v>14731</v>
      </c>
      <c r="UAA7" t="s">
        <v>14732</v>
      </c>
      <c r="UAB7" t="s">
        <v>14733</v>
      </c>
      <c r="UAC7" t="s">
        <v>14734</v>
      </c>
      <c r="UAD7" t="s">
        <v>14735</v>
      </c>
      <c r="UAE7" t="s">
        <v>14736</v>
      </c>
      <c r="UAF7" t="s">
        <v>14737</v>
      </c>
      <c r="UAG7" t="s">
        <v>14738</v>
      </c>
      <c r="UAH7" t="s">
        <v>14739</v>
      </c>
      <c r="UAI7" t="s">
        <v>14740</v>
      </c>
      <c r="UAJ7" t="s">
        <v>14741</v>
      </c>
      <c r="UAK7" t="s">
        <v>14742</v>
      </c>
      <c r="UAL7" t="s">
        <v>14743</v>
      </c>
      <c r="UAM7" t="s">
        <v>14744</v>
      </c>
      <c r="UAN7" t="s">
        <v>14745</v>
      </c>
      <c r="UAO7" t="s">
        <v>14746</v>
      </c>
      <c r="UAP7" t="s">
        <v>14747</v>
      </c>
      <c r="UAQ7" t="s">
        <v>14748</v>
      </c>
      <c r="UAR7" t="s">
        <v>14749</v>
      </c>
      <c r="UAS7" t="s">
        <v>14750</v>
      </c>
      <c r="UAT7" t="s">
        <v>14751</v>
      </c>
      <c r="UAU7" t="s">
        <v>14752</v>
      </c>
      <c r="UAV7" t="s">
        <v>14753</v>
      </c>
      <c r="UAW7" t="s">
        <v>14754</v>
      </c>
      <c r="UAX7" t="s">
        <v>14755</v>
      </c>
      <c r="UAY7" t="s">
        <v>14756</v>
      </c>
      <c r="UAZ7" t="s">
        <v>14757</v>
      </c>
      <c r="UBA7" t="s">
        <v>14758</v>
      </c>
      <c r="UBB7" t="s">
        <v>14759</v>
      </c>
      <c r="UBC7" t="s">
        <v>14760</v>
      </c>
      <c r="UBD7" t="s">
        <v>14761</v>
      </c>
      <c r="UBE7" t="s">
        <v>14762</v>
      </c>
      <c r="UBF7" t="s">
        <v>14763</v>
      </c>
      <c r="UBG7" t="s">
        <v>14764</v>
      </c>
      <c r="UBH7" t="s">
        <v>14765</v>
      </c>
      <c r="UBI7" t="s">
        <v>14766</v>
      </c>
      <c r="UBJ7" t="s">
        <v>14767</v>
      </c>
      <c r="UBK7" t="s">
        <v>14768</v>
      </c>
      <c r="UBL7" t="s">
        <v>14769</v>
      </c>
      <c r="UBM7" t="s">
        <v>14770</v>
      </c>
      <c r="UBN7" t="s">
        <v>14771</v>
      </c>
      <c r="UBO7" t="s">
        <v>14772</v>
      </c>
      <c r="UBP7" t="s">
        <v>14773</v>
      </c>
      <c r="UBQ7" t="s">
        <v>14774</v>
      </c>
      <c r="UBR7" t="s">
        <v>14775</v>
      </c>
      <c r="UBS7" t="s">
        <v>14776</v>
      </c>
      <c r="UBT7" t="s">
        <v>14777</v>
      </c>
      <c r="UBU7" t="s">
        <v>14778</v>
      </c>
      <c r="UBV7" t="s">
        <v>14779</v>
      </c>
      <c r="UBW7" t="s">
        <v>14780</v>
      </c>
      <c r="UBX7" t="s">
        <v>14781</v>
      </c>
      <c r="UBY7" t="s">
        <v>14782</v>
      </c>
      <c r="UBZ7" t="s">
        <v>14783</v>
      </c>
      <c r="UCA7" t="s">
        <v>14784</v>
      </c>
      <c r="UCB7" t="s">
        <v>14785</v>
      </c>
      <c r="UCC7" t="s">
        <v>14786</v>
      </c>
      <c r="UCD7" t="s">
        <v>14787</v>
      </c>
      <c r="UCE7" t="s">
        <v>14788</v>
      </c>
      <c r="UCF7" t="s">
        <v>14789</v>
      </c>
      <c r="UCG7" t="s">
        <v>14790</v>
      </c>
      <c r="UCH7" t="s">
        <v>14791</v>
      </c>
      <c r="UCI7" t="s">
        <v>14792</v>
      </c>
      <c r="UCJ7" t="s">
        <v>14793</v>
      </c>
      <c r="UCK7" t="s">
        <v>14794</v>
      </c>
      <c r="UCL7" t="s">
        <v>14795</v>
      </c>
      <c r="UCM7" t="s">
        <v>14796</v>
      </c>
      <c r="UCN7" t="s">
        <v>14797</v>
      </c>
      <c r="UCO7" t="s">
        <v>14798</v>
      </c>
      <c r="UCP7" t="s">
        <v>14799</v>
      </c>
      <c r="UCQ7" t="s">
        <v>14800</v>
      </c>
      <c r="UCR7" t="s">
        <v>14801</v>
      </c>
      <c r="UCS7" t="s">
        <v>14802</v>
      </c>
      <c r="UCT7" t="s">
        <v>14803</v>
      </c>
      <c r="UCU7" t="s">
        <v>14804</v>
      </c>
      <c r="UCV7" t="s">
        <v>14805</v>
      </c>
      <c r="UCW7" t="s">
        <v>14806</v>
      </c>
      <c r="UCX7" t="s">
        <v>14807</v>
      </c>
      <c r="UCY7" t="s">
        <v>14808</v>
      </c>
      <c r="UCZ7" t="s">
        <v>14809</v>
      </c>
      <c r="UDA7" t="s">
        <v>14810</v>
      </c>
      <c r="UDB7" t="s">
        <v>14811</v>
      </c>
      <c r="UDC7" t="s">
        <v>14812</v>
      </c>
      <c r="UDD7" t="s">
        <v>14813</v>
      </c>
      <c r="UDE7" t="s">
        <v>14814</v>
      </c>
      <c r="UDF7" t="s">
        <v>14815</v>
      </c>
      <c r="UDG7" t="s">
        <v>14816</v>
      </c>
      <c r="UDH7" t="s">
        <v>14817</v>
      </c>
      <c r="UDI7" t="s">
        <v>14818</v>
      </c>
      <c r="UDJ7" t="s">
        <v>14819</v>
      </c>
      <c r="UDK7" t="s">
        <v>14820</v>
      </c>
      <c r="UDL7" t="s">
        <v>14821</v>
      </c>
      <c r="UDM7" t="s">
        <v>14822</v>
      </c>
      <c r="UDN7" t="s">
        <v>14823</v>
      </c>
      <c r="UDO7" t="s">
        <v>14824</v>
      </c>
      <c r="UDP7" t="s">
        <v>14825</v>
      </c>
      <c r="UDQ7" t="s">
        <v>14826</v>
      </c>
      <c r="UDR7" t="s">
        <v>14827</v>
      </c>
      <c r="UDS7" t="s">
        <v>14828</v>
      </c>
      <c r="UDT7" t="s">
        <v>14829</v>
      </c>
      <c r="UDU7" t="s">
        <v>14830</v>
      </c>
      <c r="UDV7" t="s">
        <v>14831</v>
      </c>
      <c r="UDW7" t="s">
        <v>14832</v>
      </c>
      <c r="UDX7" t="s">
        <v>14833</v>
      </c>
      <c r="UDY7" t="s">
        <v>14834</v>
      </c>
      <c r="UDZ7" t="s">
        <v>14835</v>
      </c>
      <c r="UEA7" t="s">
        <v>14836</v>
      </c>
      <c r="UEB7" t="s">
        <v>14837</v>
      </c>
      <c r="UEC7" t="s">
        <v>14838</v>
      </c>
      <c r="UED7" t="s">
        <v>14839</v>
      </c>
      <c r="UEE7" t="s">
        <v>14840</v>
      </c>
      <c r="UEF7" t="s">
        <v>14841</v>
      </c>
      <c r="UEG7" t="s">
        <v>14842</v>
      </c>
      <c r="UEH7" t="s">
        <v>14843</v>
      </c>
      <c r="UEI7" t="s">
        <v>14844</v>
      </c>
      <c r="UEJ7" t="s">
        <v>14845</v>
      </c>
      <c r="UEK7" t="s">
        <v>14846</v>
      </c>
      <c r="UEL7" t="s">
        <v>14847</v>
      </c>
      <c r="UEM7" t="s">
        <v>14848</v>
      </c>
      <c r="UEN7" t="s">
        <v>14849</v>
      </c>
      <c r="UEO7" t="s">
        <v>14850</v>
      </c>
      <c r="UEP7" t="s">
        <v>14851</v>
      </c>
      <c r="UEQ7" t="s">
        <v>14852</v>
      </c>
      <c r="UER7" t="s">
        <v>14853</v>
      </c>
      <c r="UES7" t="s">
        <v>14854</v>
      </c>
      <c r="UET7" t="s">
        <v>14855</v>
      </c>
      <c r="UEU7" t="s">
        <v>14856</v>
      </c>
      <c r="UEV7" t="s">
        <v>14857</v>
      </c>
      <c r="UEW7" t="s">
        <v>14858</v>
      </c>
      <c r="UEX7" t="s">
        <v>14859</v>
      </c>
      <c r="UEY7" t="s">
        <v>14860</v>
      </c>
      <c r="UEZ7" t="s">
        <v>14861</v>
      </c>
      <c r="UFA7" t="s">
        <v>14862</v>
      </c>
      <c r="UFB7" t="s">
        <v>14863</v>
      </c>
      <c r="UFC7" t="s">
        <v>14864</v>
      </c>
      <c r="UFD7" t="s">
        <v>14865</v>
      </c>
      <c r="UFE7" t="s">
        <v>14866</v>
      </c>
      <c r="UFF7" t="s">
        <v>14867</v>
      </c>
      <c r="UFG7" t="s">
        <v>14868</v>
      </c>
      <c r="UFH7" t="s">
        <v>14869</v>
      </c>
      <c r="UFI7" t="s">
        <v>14870</v>
      </c>
      <c r="UFJ7" t="s">
        <v>14871</v>
      </c>
      <c r="UFK7" t="s">
        <v>14872</v>
      </c>
      <c r="UFL7" t="s">
        <v>14873</v>
      </c>
      <c r="UFM7" t="s">
        <v>14874</v>
      </c>
      <c r="UFN7" t="s">
        <v>14875</v>
      </c>
      <c r="UFO7" t="s">
        <v>14876</v>
      </c>
      <c r="UFP7" t="s">
        <v>14877</v>
      </c>
      <c r="UFQ7" t="s">
        <v>14878</v>
      </c>
      <c r="UFR7" t="s">
        <v>14879</v>
      </c>
      <c r="UFS7" t="s">
        <v>14880</v>
      </c>
      <c r="UFT7" t="s">
        <v>14881</v>
      </c>
      <c r="UFU7" t="s">
        <v>14882</v>
      </c>
      <c r="UFV7" t="s">
        <v>14883</v>
      </c>
      <c r="UFW7" t="s">
        <v>14884</v>
      </c>
      <c r="UFX7" t="s">
        <v>14885</v>
      </c>
      <c r="UFY7" t="s">
        <v>14886</v>
      </c>
      <c r="UFZ7" t="s">
        <v>14887</v>
      </c>
      <c r="UGA7" t="s">
        <v>14888</v>
      </c>
      <c r="UGB7" t="s">
        <v>14889</v>
      </c>
      <c r="UGC7" t="s">
        <v>14890</v>
      </c>
      <c r="UGD7" t="s">
        <v>14891</v>
      </c>
      <c r="UGE7" t="s">
        <v>14892</v>
      </c>
      <c r="UGF7" t="s">
        <v>14893</v>
      </c>
      <c r="UGG7" t="s">
        <v>14894</v>
      </c>
      <c r="UGH7" t="s">
        <v>14895</v>
      </c>
      <c r="UGI7" t="s">
        <v>14896</v>
      </c>
      <c r="UGJ7" t="s">
        <v>14897</v>
      </c>
      <c r="UGK7" t="s">
        <v>14898</v>
      </c>
      <c r="UGL7" t="s">
        <v>14899</v>
      </c>
      <c r="UGM7" t="s">
        <v>14900</v>
      </c>
      <c r="UGN7" t="s">
        <v>14901</v>
      </c>
      <c r="UGO7" t="s">
        <v>14902</v>
      </c>
      <c r="UGP7" t="s">
        <v>14903</v>
      </c>
      <c r="UGQ7" t="s">
        <v>14904</v>
      </c>
      <c r="UGR7" t="s">
        <v>14905</v>
      </c>
      <c r="UGS7" t="s">
        <v>14906</v>
      </c>
      <c r="UGT7" t="s">
        <v>14907</v>
      </c>
      <c r="UGU7" t="s">
        <v>14908</v>
      </c>
      <c r="UGV7" t="s">
        <v>14909</v>
      </c>
      <c r="UGW7" t="s">
        <v>14910</v>
      </c>
      <c r="UGX7" t="s">
        <v>14911</v>
      </c>
      <c r="UGY7" t="s">
        <v>14912</v>
      </c>
      <c r="UGZ7" t="s">
        <v>14913</v>
      </c>
      <c r="UHA7" t="s">
        <v>14914</v>
      </c>
      <c r="UHB7" t="s">
        <v>14915</v>
      </c>
      <c r="UHC7" t="s">
        <v>14916</v>
      </c>
      <c r="UHD7" t="s">
        <v>14917</v>
      </c>
      <c r="UHE7" t="s">
        <v>14918</v>
      </c>
      <c r="UHF7" t="s">
        <v>14919</v>
      </c>
      <c r="UHG7" t="s">
        <v>14920</v>
      </c>
      <c r="UHH7" t="s">
        <v>14921</v>
      </c>
      <c r="UHI7" t="s">
        <v>14922</v>
      </c>
      <c r="UHJ7" t="s">
        <v>14923</v>
      </c>
      <c r="UHK7" t="s">
        <v>14924</v>
      </c>
      <c r="UHL7" t="s">
        <v>14925</v>
      </c>
      <c r="UHM7" t="s">
        <v>14926</v>
      </c>
      <c r="UHN7" t="s">
        <v>14927</v>
      </c>
      <c r="UHO7" t="s">
        <v>14928</v>
      </c>
      <c r="UHP7" t="s">
        <v>14929</v>
      </c>
      <c r="UHQ7" t="s">
        <v>14930</v>
      </c>
      <c r="UHR7" t="s">
        <v>14931</v>
      </c>
      <c r="UHS7" t="s">
        <v>14932</v>
      </c>
      <c r="UHT7" t="s">
        <v>14933</v>
      </c>
      <c r="UHU7" t="s">
        <v>14934</v>
      </c>
      <c r="UHV7" t="s">
        <v>14935</v>
      </c>
      <c r="UHW7" t="s">
        <v>14936</v>
      </c>
      <c r="UHX7" t="s">
        <v>14937</v>
      </c>
      <c r="UHY7" t="s">
        <v>14938</v>
      </c>
      <c r="UHZ7" t="s">
        <v>14939</v>
      </c>
      <c r="UIA7" t="s">
        <v>14940</v>
      </c>
      <c r="UIB7" t="s">
        <v>14941</v>
      </c>
      <c r="UIC7" t="s">
        <v>14942</v>
      </c>
      <c r="UID7" t="s">
        <v>14943</v>
      </c>
      <c r="UIE7" t="s">
        <v>14944</v>
      </c>
      <c r="UIF7" t="s">
        <v>14945</v>
      </c>
      <c r="UIG7" t="s">
        <v>14946</v>
      </c>
      <c r="UIH7" t="s">
        <v>14947</v>
      </c>
      <c r="UII7" t="s">
        <v>14948</v>
      </c>
      <c r="UIJ7" t="s">
        <v>14949</v>
      </c>
      <c r="UIK7" t="s">
        <v>14950</v>
      </c>
      <c r="UIL7" t="s">
        <v>14951</v>
      </c>
      <c r="UIM7" t="s">
        <v>14952</v>
      </c>
      <c r="UIN7" t="s">
        <v>14953</v>
      </c>
      <c r="UIO7" t="s">
        <v>14954</v>
      </c>
      <c r="UIP7" t="s">
        <v>14955</v>
      </c>
      <c r="UIQ7" t="s">
        <v>14956</v>
      </c>
      <c r="UIR7" t="s">
        <v>14957</v>
      </c>
      <c r="UIS7" t="s">
        <v>14958</v>
      </c>
      <c r="UIT7" t="s">
        <v>14959</v>
      </c>
      <c r="UIU7" t="s">
        <v>14960</v>
      </c>
      <c r="UIV7" t="s">
        <v>14961</v>
      </c>
      <c r="UIW7" t="s">
        <v>14962</v>
      </c>
      <c r="UIX7" t="s">
        <v>14963</v>
      </c>
      <c r="UIY7" t="s">
        <v>14964</v>
      </c>
      <c r="UIZ7" t="s">
        <v>14965</v>
      </c>
      <c r="UJA7" t="s">
        <v>14966</v>
      </c>
      <c r="UJB7" t="s">
        <v>14967</v>
      </c>
      <c r="UJC7" t="s">
        <v>14968</v>
      </c>
      <c r="UJD7" t="s">
        <v>14969</v>
      </c>
      <c r="UJE7" t="s">
        <v>14970</v>
      </c>
      <c r="UJF7" t="s">
        <v>14971</v>
      </c>
      <c r="UJG7" t="s">
        <v>14972</v>
      </c>
      <c r="UJH7" t="s">
        <v>14973</v>
      </c>
      <c r="UJI7" t="s">
        <v>14974</v>
      </c>
      <c r="UJJ7" t="s">
        <v>14975</v>
      </c>
      <c r="UJK7" t="s">
        <v>14976</v>
      </c>
      <c r="UJL7" t="s">
        <v>14977</v>
      </c>
      <c r="UJM7" t="s">
        <v>14978</v>
      </c>
      <c r="UJN7" t="s">
        <v>14979</v>
      </c>
      <c r="UJO7" t="s">
        <v>14980</v>
      </c>
      <c r="UJP7" t="s">
        <v>14981</v>
      </c>
      <c r="UJQ7" t="s">
        <v>14982</v>
      </c>
      <c r="UJR7" t="s">
        <v>14983</v>
      </c>
      <c r="UJS7" t="s">
        <v>14984</v>
      </c>
      <c r="UJT7" t="s">
        <v>14985</v>
      </c>
      <c r="UJU7" t="s">
        <v>14986</v>
      </c>
      <c r="UJV7" t="s">
        <v>14987</v>
      </c>
      <c r="UJW7" t="s">
        <v>14988</v>
      </c>
      <c r="UJX7" t="s">
        <v>14989</v>
      </c>
      <c r="UJY7" t="s">
        <v>14990</v>
      </c>
      <c r="UJZ7" t="s">
        <v>14991</v>
      </c>
      <c r="UKA7" t="s">
        <v>14992</v>
      </c>
      <c r="UKB7" t="s">
        <v>14993</v>
      </c>
      <c r="UKC7" t="s">
        <v>14994</v>
      </c>
      <c r="UKD7" t="s">
        <v>14995</v>
      </c>
      <c r="UKE7" t="s">
        <v>14996</v>
      </c>
      <c r="UKF7" t="s">
        <v>14997</v>
      </c>
      <c r="UKG7" t="s">
        <v>14998</v>
      </c>
      <c r="UKH7" t="s">
        <v>14999</v>
      </c>
      <c r="UKI7" t="s">
        <v>15000</v>
      </c>
      <c r="UKJ7" t="s">
        <v>15001</v>
      </c>
      <c r="UKK7" t="s">
        <v>15002</v>
      </c>
      <c r="UKL7" t="s">
        <v>15003</v>
      </c>
      <c r="UKM7" t="s">
        <v>15004</v>
      </c>
      <c r="UKN7" t="s">
        <v>15005</v>
      </c>
      <c r="UKO7" t="s">
        <v>15006</v>
      </c>
      <c r="UKP7" t="s">
        <v>15007</v>
      </c>
      <c r="UKQ7" t="s">
        <v>15008</v>
      </c>
      <c r="UKR7" t="s">
        <v>15009</v>
      </c>
      <c r="UKS7" t="s">
        <v>15010</v>
      </c>
      <c r="UKT7" t="s">
        <v>15011</v>
      </c>
      <c r="UKU7" t="s">
        <v>15012</v>
      </c>
      <c r="UKV7" t="s">
        <v>15013</v>
      </c>
      <c r="UKW7" t="s">
        <v>15014</v>
      </c>
      <c r="UKX7" t="s">
        <v>15015</v>
      </c>
      <c r="UKY7" t="s">
        <v>15016</v>
      </c>
      <c r="UKZ7" t="s">
        <v>15017</v>
      </c>
      <c r="ULA7" t="s">
        <v>15018</v>
      </c>
      <c r="ULB7" t="s">
        <v>15019</v>
      </c>
      <c r="ULC7" t="s">
        <v>15020</v>
      </c>
      <c r="ULD7" t="s">
        <v>15021</v>
      </c>
      <c r="ULE7" t="s">
        <v>15022</v>
      </c>
      <c r="ULF7" t="s">
        <v>15023</v>
      </c>
      <c r="ULG7" t="s">
        <v>15024</v>
      </c>
      <c r="ULH7" t="s">
        <v>15025</v>
      </c>
      <c r="ULI7" t="s">
        <v>15026</v>
      </c>
      <c r="ULJ7" t="s">
        <v>15027</v>
      </c>
      <c r="ULK7" t="s">
        <v>15028</v>
      </c>
      <c r="ULL7" t="s">
        <v>15029</v>
      </c>
      <c r="ULM7" t="s">
        <v>15030</v>
      </c>
      <c r="ULN7" t="s">
        <v>15031</v>
      </c>
      <c r="ULO7" t="s">
        <v>15032</v>
      </c>
      <c r="ULP7" t="s">
        <v>15033</v>
      </c>
      <c r="ULQ7" t="s">
        <v>15034</v>
      </c>
      <c r="ULR7" t="s">
        <v>15035</v>
      </c>
      <c r="ULS7" t="s">
        <v>15036</v>
      </c>
      <c r="ULT7" t="s">
        <v>15037</v>
      </c>
      <c r="ULU7" t="s">
        <v>15038</v>
      </c>
      <c r="ULV7" t="s">
        <v>15039</v>
      </c>
      <c r="ULW7" t="s">
        <v>15040</v>
      </c>
      <c r="ULX7" t="s">
        <v>15041</v>
      </c>
      <c r="ULY7" t="s">
        <v>15042</v>
      </c>
      <c r="ULZ7" t="s">
        <v>15043</v>
      </c>
      <c r="UMA7" t="s">
        <v>15044</v>
      </c>
      <c r="UMB7" t="s">
        <v>15045</v>
      </c>
      <c r="UMC7" t="s">
        <v>15046</v>
      </c>
      <c r="UMD7" t="s">
        <v>15047</v>
      </c>
      <c r="UME7" t="s">
        <v>15048</v>
      </c>
      <c r="UMF7" t="s">
        <v>15049</v>
      </c>
      <c r="UMG7" t="s">
        <v>15050</v>
      </c>
      <c r="UMH7" t="s">
        <v>15051</v>
      </c>
      <c r="UMI7" t="s">
        <v>15052</v>
      </c>
      <c r="UMJ7" t="s">
        <v>15053</v>
      </c>
      <c r="UMK7" t="s">
        <v>15054</v>
      </c>
      <c r="UML7" t="s">
        <v>15055</v>
      </c>
      <c r="UMM7" t="s">
        <v>15056</v>
      </c>
      <c r="UMN7" t="s">
        <v>15057</v>
      </c>
      <c r="UMO7" t="s">
        <v>15058</v>
      </c>
      <c r="UMP7" t="s">
        <v>15059</v>
      </c>
      <c r="UMQ7" t="s">
        <v>15060</v>
      </c>
      <c r="UMR7" t="s">
        <v>15061</v>
      </c>
      <c r="UMS7" t="s">
        <v>15062</v>
      </c>
      <c r="UMT7" t="s">
        <v>15063</v>
      </c>
      <c r="UMU7" t="s">
        <v>15064</v>
      </c>
      <c r="UMV7" t="s">
        <v>15065</v>
      </c>
      <c r="UMW7" t="s">
        <v>15066</v>
      </c>
      <c r="UMX7" t="s">
        <v>15067</v>
      </c>
      <c r="UMY7" t="s">
        <v>15068</v>
      </c>
      <c r="UMZ7" t="s">
        <v>15069</v>
      </c>
      <c r="UNA7" t="s">
        <v>15070</v>
      </c>
      <c r="UNB7" t="s">
        <v>15071</v>
      </c>
      <c r="UNC7" t="s">
        <v>15072</v>
      </c>
      <c r="UND7" t="s">
        <v>15073</v>
      </c>
      <c r="UNE7" t="s">
        <v>15074</v>
      </c>
      <c r="UNF7" t="s">
        <v>15075</v>
      </c>
      <c r="UNG7" t="s">
        <v>15076</v>
      </c>
      <c r="UNH7" t="s">
        <v>15077</v>
      </c>
      <c r="UNI7" t="s">
        <v>15078</v>
      </c>
      <c r="UNJ7" t="s">
        <v>15079</v>
      </c>
      <c r="UNK7" t="s">
        <v>15080</v>
      </c>
      <c r="UNL7" t="s">
        <v>15081</v>
      </c>
      <c r="UNM7" t="s">
        <v>15082</v>
      </c>
      <c r="UNN7" t="s">
        <v>15083</v>
      </c>
      <c r="UNO7" t="s">
        <v>15084</v>
      </c>
      <c r="UNP7" t="s">
        <v>15085</v>
      </c>
      <c r="UNQ7" t="s">
        <v>15086</v>
      </c>
      <c r="UNR7" t="s">
        <v>15087</v>
      </c>
      <c r="UNS7" t="s">
        <v>15088</v>
      </c>
      <c r="UNT7" t="s">
        <v>15089</v>
      </c>
      <c r="UNU7" t="s">
        <v>15090</v>
      </c>
      <c r="UNV7" t="s">
        <v>15091</v>
      </c>
      <c r="UNW7" t="s">
        <v>15092</v>
      </c>
      <c r="UNX7" t="s">
        <v>15093</v>
      </c>
      <c r="UNY7" t="s">
        <v>15094</v>
      </c>
      <c r="UNZ7" t="s">
        <v>15095</v>
      </c>
      <c r="UOA7" t="s">
        <v>15096</v>
      </c>
      <c r="UOB7" t="s">
        <v>15097</v>
      </c>
      <c r="UOC7" t="s">
        <v>15098</v>
      </c>
      <c r="UOD7" t="s">
        <v>15099</v>
      </c>
      <c r="UOE7" t="s">
        <v>15100</v>
      </c>
      <c r="UOF7" t="s">
        <v>15101</v>
      </c>
      <c r="UOG7" t="s">
        <v>15102</v>
      </c>
      <c r="UOH7" t="s">
        <v>15103</v>
      </c>
      <c r="UOI7" t="s">
        <v>15104</v>
      </c>
      <c r="UOJ7" t="s">
        <v>15105</v>
      </c>
      <c r="UOK7" t="s">
        <v>15106</v>
      </c>
      <c r="UOL7" t="s">
        <v>15107</v>
      </c>
      <c r="UOM7" t="s">
        <v>15108</v>
      </c>
      <c r="UON7" t="s">
        <v>15109</v>
      </c>
      <c r="UOO7" t="s">
        <v>15110</v>
      </c>
      <c r="UOP7" t="s">
        <v>15111</v>
      </c>
      <c r="UOQ7" t="s">
        <v>15112</v>
      </c>
      <c r="UOR7" t="s">
        <v>15113</v>
      </c>
      <c r="UOS7" t="s">
        <v>15114</v>
      </c>
      <c r="UOT7" t="s">
        <v>15115</v>
      </c>
      <c r="UOU7" t="s">
        <v>15116</v>
      </c>
      <c r="UOV7" t="s">
        <v>15117</v>
      </c>
      <c r="UOW7" t="s">
        <v>15118</v>
      </c>
      <c r="UOX7" t="s">
        <v>15119</v>
      </c>
      <c r="UOY7" t="s">
        <v>15120</v>
      </c>
      <c r="UOZ7" t="s">
        <v>15121</v>
      </c>
      <c r="UPA7" t="s">
        <v>15122</v>
      </c>
      <c r="UPB7" t="s">
        <v>15123</v>
      </c>
      <c r="UPC7" t="s">
        <v>15124</v>
      </c>
      <c r="UPD7" t="s">
        <v>15125</v>
      </c>
      <c r="UPE7" t="s">
        <v>15126</v>
      </c>
      <c r="UPF7" t="s">
        <v>15127</v>
      </c>
      <c r="UPG7" t="s">
        <v>15128</v>
      </c>
      <c r="UPH7" t="s">
        <v>15129</v>
      </c>
      <c r="UPI7" t="s">
        <v>15130</v>
      </c>
      <c r="UPJ7" t="s">
        <v>15131</v>
      </c>
      <c r="UPK7" t="s">
        <v>15132</v>
      </c>
      <c r="UPL7" t="s">
        <v>15133</v>
      </c>
      <c r="UPM7" t="s">
        <v>15134</v>
      </c>
      <c r="UPN7" t="s">
        <v>15135</v>
      </c>
      <c r="UPO7" t="s">
        <v>15136</v>
      </c>
      <c r="UPP7" t="s">
        <v>15137</v>
      </c>
      <c r="UPQ7" t="s">
        <v>15138</v>
      </c>
      <c r="UPR7" t="s">
        <v>15139</v>
      </c>
      <c r="UPS7" t="s">
        <v>15140</v>
      </c>
      <c r="UPT7" t="s">
        <v>15141</v>
      </c>
      <c r="UPU7" t="s">
        <v>15142</v>
      </c>
      <c r="UPV7" t="s">
        <v>15143</v>
      </c>
      <c r="UPW7" t="s">
        <v>15144</v>
      </c>
      <c r="UPX7" t="s">
        <v>15145</v>
      </c>
      <c r="UPY7" t="s">
        <v>15146</v>
      </c>
      <c r="UPZ7" t="s">
        <v>15147</v>
      </c>
      <c r="UQA7" t="s">
        <v>15148</v>
      </c>
      <c r="UQB7" t="s">
        <v>15149</v>
      </c>
      <c r="UQC7" t="s">
        <v>15150</v>
      </c>
      <c r="UQD7" t="s">
        <v>15151</v>
      </c>
      <c r="UQE7" t="s">
        <v>15152</v>
      </c>
      <c r="UQF7" t="s">
        <v>15153</v>
      </c>
      <c r="UQG7" t="s">
        <v>15154</v>
      </c>
      <c r="UQH7" t="s">
        <v>15155</v>
      </c>
      <c r="UQI7" t="s">
        <v>15156</v>
      </c>
      <c r="UQJ7" t="s">
        <v>15157</v>
      </c>
      <c r="UQK7" t="s">
        <v>15158</v>
      </c>
      <c r="UQL7" t="s">
        <v>15159</v>
      </c>
      <c r="UQM7" t="s">
        <v>15160</v>
      </c>
      <c r="UQN7" t="s">
        <v>15161</v>
      </c>
      <c r="UQO7" t="s">
        <v>15162</v>
      </c>
      <c r="UQP7" t="s">
        <v>15163</v>
      </c>
      <c r="UQQ7" t="s">
        <v>15164</v>
      </c>
      <c r="UQR7" t="s">
        <v>15165</v>
      </c>
      <c r="UQS7" t="s">
        <v>15166</v>
      </c>
      <c r="UQT7" t="s">
        <v>15167</v>
      </c>
      <c r="UQU7" t="s">
        <v>15168</v>
      </c>
      <c r="UQV7" t="s">
        <v>15169</v>
      </c>
      <c r="UQW7" t="s">
        <v>15170</v>
      </c>
      <c r="UQX7" t="s">
        <v>15171</v>
      </c>
      <c r="UQY7" t="s">
        <v>15172</v>
      </c>
      <c r="UQZ7" t="s">
        <v>15173</v>
      </c>
      <c r="URA7" t="s">
        <v>15174</v>
      </c>
      <c r="URB7" t="s">
        <v>15175</v>
      </c>
      <c r="URC7" t="s">
        <v>15176</v>
      </c>
      <c r="URD7" t="s">
        <v>15177</v>
      </c>
      <c r="URE7" t="s">
        <v>15178</v>
      </c>
      <c r="URF7" t="s">
        <v>15179</v>
      </c>
      <c r="URG7" t="s">
        <v>15180</v>
      </c>
      <c r="URH7" t="s">
        <v>15181</v>
      </c>
      <c r="URI7" t="s">
        <v>15182</v>
      </c>
      <c r="URJ7" t="s">
        <v>15183</v>
      </c>
      <c r="URK7" t="s">
        <v>15184</v>
      </c>
      <c r="URL7" t="s">
        <v>15185</v>
      </c>
      <c r="URM7" t="s">
        <v>15186</v>
      </c>
      <c r="URN7" t="s">
        <v>15187</v>
      </c>
      <c r="URO7" t="s">
        <v>15188</v>
      </c>
      <c r="URP7" t="s">
        <v>15189</v>
      </c>
      <c r="URQ7" t="s">
        <v>15190</v>
      </c>
      <c r="URR7" t="s">
        <v>15191</v>
      </c>
      <c r="URS7" t="s">
        <v>15192</v>
      </c>
      <c r="URT7" t="s">
        <v>15193</v>
      </c>
      <c r="URU7" t="s">
        <v>15194</v>
      </c>
      <c r="URV7" t="s">
        <v>15195</v>
      </c>
      <c r="URW7" t="s">
        <v>15196</v>
      </c>
      <c r="URX7" t="s">
        <v>15197</v>
      </c>
      <c r="URY7" t="s">
        <v>15198</v>
      </c>
      <c r="URZ7" t="s">
        <v>15199</v>
      </c>
      <c r="USA7" t="s">
        <v>15200</v>
      </c>
      <c r="USB7" t="s">
        <v>15201</v>
      </c>
      <c r="USC7" t="s">
        <v>15202</v>
      </c>
      <c r="USD7" t="s">
        <v>15203</v>
      </c>
      <c r="USE7" t="s">
        <v>15204</v>
      </c>
      <c r="USF7" t="s">
        <v>15205</v>
      </c>
      <c r="USG7" t="s">
        <v>15206</v>
      </c>
      <c r="USH7" t="s">
        <v>15207</v>
      </c>
      <c r="USI7" t="s">
        <v>15208</v>
      </c>
      <c r="USJ7" t="s">
        <v>15209</v>
      </c>
      <c r="USK7" t="s">
        <v>15210</v>
      </c>
      <c r="USL7" t="s">
        <v>15211</v>
      </c>
      <c r="USM7" t="s">
        <v>15212</v>
      </c>
      <c r="USN7" t="s">
        <v>15213</v>
      </c>
      <c r="USO7" t="s">
        <v>15214</v>
      </c>
      <c r="USP7" t="s">
        <v>15215</v>
      </c>
      <c r="USQ7" t="s">
        <v>15216</v>
      </c>
      <c r="USR7" t="s">
        <v>15217</v>
      </c>
      <c r="USS7" t="s">
        <v>15218</v>
      </c>
      <c r="UST7" t="s">
        <v>15219</v>
      </c>
      <c r="USU7" t="s">
        <v>15220</v>
      </c>
      <c r="USV7" t="s">
        <v>15221</v>
      </c>
      <c r="USW7" t="s">
        <v>15222</v>
      </c>
      <c r="USX7" t="s">
        <v>15223</v>
      </c>
      <c r="USY7" t="s">
        <v>15224</v>
      </c>
      <c r="USZ7" t="s">
        <v>15225</v>
      </c>
      <c r="UTA7" t="s">
        <v>15226</v>
      </c>
      <c r="UTB7" t="s">
        <v>15227</v>
      </c>
      <c r="UTC7" t="s">
        <v>15228</v>
      </c>
      <c r="UTD7" t="s">
        <v>15229</v>
      </c>
      <c r="UTE7" t="s">
        <v>15230</v>
      </c>
      <c r="UTF7" t="s">
        <v>15231</v>
      </c>
      <c r="UTG7" t="s">
        <v>15232</v>
      </c>
      <c r="UTH7" t="s">
        <v>15233</v>
      </c>
      <c r="UTI7" t="s">
        <v>15234</v>
      </c>
      <c r="UTJ7" t="s">
        <v>15235</v>
      </c>
      <c r="UTK7" t="s">
        <v>15236</v>
      </c>
      <c r="UTL7" t="s">
        <v>15237</v>
      </c>
      <c r="UTM7" t="s">
        <v>15238</v>
      </c>
      <c r="UTN7" t="s">
        <v>15239</v>
      </c>
      <c r="UTO7" t="s">
        <v>15240</v>
      </c>
      <c r="UTP7" t="s">
        <v>15241</v>
      </c>
      <c r="UTQ7" t="s">
        <v>15242</v>
      </c>
      <c r="UTR7" t="s">
        <v>15243</v>
      </c>
      <c r="UTS7" t="s">
        <v>15244</v>
      </c>
      <c r="UTT7" t="s">
        <v>15245</v>
      </c>
      <c r="UTU7" t="s">
        <v>15246</v>
      </c>
      <c r="UTV7" t="s">
        <v>15247</v>
      </c>
      <c r="UTW7" t="s">
        <v>15248</v>
      </c>
      <c r="UTX7" t="s">
        <v>15249</v>
      </c>
      <c r="UTY7" t="s">
        <v>15250</v>
      </c>
      <c r="UTZ7" t="s">
        <v>15251</v>
      </c>
      <c r="UUA7" t="s">
        <v>15252</v>
      </c>
      <c r="UUB7" t="s">
        <v>15253</v>
      </c>
      <c r="UUC7" t="s">
        <v>15254</v>
      </c>
      <c r="UUD7" t="s">
        <v>15255</v>
      </c>
      <c r="UUE7" t="s">
        <v>15256</v>
      </c>
      <c r="UUF7" t="s">
        <v>15257</v>
      </c>
      <c r="UUG7" t="s">
        <v>15258</v>
      </c>
      <c r="UUH7" t="s">
        <v>15259</v>
      </c>
      <c r="UUI7" t="s">
        <v>15260</v>
      </c>
      <c r="UUJ7" t="s">
        <v>15261</v>
      </c>
      <c r="UUK7" t="s">
        <v>15262</v>
      </c>
      <c r="UUL7" t="s">
        <v>15263</v>
      </c>
      <c r="UUM7" t="s">
        <v>15264</v>
      </c>
      <c r="UUN7" t="s">
        <v>15265</v>
      </c>
      <c r="UUO7" t="s">
        <v>15266</v>
      </c>
      <c r="UUP7" t="s">
        <v>15267</v>
      </c>
      <c r="UUQ7" t="s">
        <v>15268</v>
      </c>
      <c r="UUR7" t="s">
        <v>15269</v>
      </c>
      <c r="UUS7" t="s">
        <v>15270</v>
      </c>
      <c r="UUT7" t="s">
        <v>15271</v>
      </c>
      <c r="UUU7" t="s">
        <v>15272</v>
      </c>
      <c r="UUV7" t="s">
        <v>15273</v>
      </c>
      <c r="UUW7" t="s">
        <v>15274</v>
      </c>
      <c r="UUX7" t="s">
        <v>15275</v>
      </c>
      <c r="UUY7" t="s">
        <v>15276</v>
      </c>
      <c r="UUZ7" t="s">
        <v>15277</v>
      </c>
      <c r="UVA7" t="s">
        <v>15278</v>
      </c>
      <c r="UVB7" t="s">
        <v>15279</v>
      </c>
      <c r="UVC7" t="s">
        <v>15280</v>
      </c>
      <c r="UVD7" t="s">
        <v>15281</v>
      </c>
      <c r="UVE7" t="s">
        <v>15282</v>
      </c>
      <c r="UVF7" t="s">
        <v>15283</v>
      </c>
      <c r="UVG7" t="s">
        <v>15284</v>
      </c>
      <c r="UVH7" t="s">
        <v>15285</v>
      </c>
      <c r="UVI7" t="s">
        <v>15286</v>
      </c>
      <c r="UVJ7" t="s">
        <v>15287</v>
      </c>
      <c r="UVK7" t="s">
        <v>15288</v>
      </c>
      <c r="UVL7" t="s">
        <v>15289</v>
      </c>
      <c r="UVM7" t="s">
        <v>15290</v>
      </c>
      <c r="UVN7" t="s">
        <v>15291</v>
      </c>
      <c r="UVO7" t="s">
        <v>15292</v>
      </c>
      <c r="UVP7" t="s">
        <v>15293</v>
      </c>
      <c r="UVQ7" t="s">
        <v>15294</v>
      </c>
      <c r="UVR7" t="s">
        <v>15295</v>
      </c>
      <c r="UVS7" t="s">
        <v>15296</v>
      </c>
      <c r="UVT7" t="s">
        <v>15297</v>
      </c>
      <c r="UVU7" t="s">
        <v>15298</v>
      </c>
      <c r="UVV7" t="s">
        <v>15299</v>
      </c>
      <c r="UVW7" t="s">
        <v>15300</v>
      </c>
      <c r="UVX7" t="s">
        <v>15301</v>
      </c>
      <c r="UVY7" t="s">
        <v>15302</v>
      </c>
      <c r="UVZ7" t="s">
        <v>15303</v>
      </c>
      <c r="UWA7" t="s">
        <v>15304</v>
      </c>
      <c r="UWB7" t="s">
        <v>15305</v>
      </c>
      <c r="UWC7" t="s">
        <v>15306</v>
      </c>
      <c r="UWD7" t="s">
        <v>15307</v>
      </c>
      <c r="UWE7" t="s">
        <v>15308</v>
      </c>
      <c r="UWF7" t="s">
        <v>15309</v>
      </c>
      <c r="UWG7" t="s">
        <v>15310</v>
      </c>
      <c r="UWH7" t="s">
        <v>15311</v>
      </c>
      <c r="UWI7" t="s">
        <v>15312</v>
      </c>
      <c r="UWJ7" t="s">
        <v>15313</v>
      </c>
      <c r="UWK7" t="s">
        <v>15314</v>
      </c>
      <c r="UWL7" t="s">
        <v>15315</v>
      </c>
      <c r="UWM7" t="s">
        <v>15316</v>
      </c>
      <c r="UWN7" t="s">
        <v>15317</v>
      </c>
      <c r="UWO7" t="s">
        <v>15318</v>
      </c>
      <c r="UWP7" t="s">
        <v>15319</v>
      </c>
      <c r="UWQ7" t="s">
        <v>15320</v>
      </c>
      <c r="UWR7" t="s">
        <v>15321</v>
      </c>
      <c r="UWS7" t="s">
        <v>15322</v>
      </c>
      <c r="UWT7" t="s">
        <v>15323</v>
      </c>
      <c r="UWU7" t="s">
        <v>15324</v>
      </c>
      <c r="UWV7" t="s">
        <v>15325</v>
      </c>
      <c r="UWW7" t="s">
        <v>15326</v>
      </c>
      <c r="UWX7" t="s">
        <v>15327</v>
      </c>
      <c r="UWY7" t="s">
        <v>15328</v>
      </c>
      <c r="UWZ7" t="s">
        <v>15329</v>
      </c>
      <c r="UXA7" t="s">
        <v>15330</v>
      </c>
      <c r="UXB7" t="s">
        <v>15331</v>
      </c>
      <c r="UXC7" t="s">
        <v>15332</v>
      </c>
      <c r="UXD7" t="s">
        <v>15333</v>
      </c>
      <c r="UXE7" t="s">
        <v>15334</v>
      </c>
      <c r="UXF7" t="s">
        <v>15335</v>
      </c>
      <c r="UXG7" t="s">
        <v>15336</v>
      </c>
      <c r="UXH7" t="s">
        <v>15337</v>
      </c>
      <c r="UXI7" t="s">
        <v>15338</v>
      </c>
      <c r="UXJ7" t="s">
        <v>15339</v>
      </c>
      <c r="UXK7" t="s">
        <v>15340</v>
      </c>
      <c r="UXL7" t="s">
        <v>15341</v>
      </c>
      <c r="UXM7" t="s">
        <v>15342</v>
      </c>
      <c r="UXN7" t="s">
        <v>15343</v>
      </c>
      <c r="UXO7" t="s">
        <v>15344</v>
      </c>
      <c r="UXP7" t="s">
        <v>15345</v>
      </c>
      <c r="UXQ7" t="s">
        <v>15346</v>
      </c>
      <c r="UXR7" t="s">
        <v>15347</v>
      </c>
      <c r="UXS7" t="s">
        <v>15348</v>
      </c>
      <c r="UXT7" t="s">
        <v>15349</v>
      </c>
      <c r="UXU7" t="s">
        <v>15350</v>
      </c>
      <c r="UXV7" t="s">
        <v>15351</v>
      </c>
      <c r="UXW7" t="s">
        <v>15352</v>
      </c>
      <c r="UXX7" t="s">
        <v>15353</v>
      </c>
      <c r="UXY7" t="s">
        <v>15354</v>
      </c>
      <c r="UXZ7" t="s">
        <v>15355</v>
      </c>
      <c r="UYA7" t="s">
        <v>15356</v>
      </c>
      <c r="UYB7" t="s">
        <v>15357</v>
      </c>
      <c r="UYC7" t="s">
        <v>15358</v>
      </c>
      <c r="UYD7" t="s">
        <v>15359</v>
      </c>
      <c r="UYE7" t="s">
        <v>15360</v>
      </c>
      <c r="UYF7" t="s">
        <v>15361</v>
      </c>
      <c r="UYG7" t="s">
        <v>15362</v>
      </c>
      <c r="UYH7" t="s">
        <v>15363</v>
      </c>
      <c r="UYI7" t="s">
        <v>15364</v>
      </c>
      <c r="UYJ7" t="s">
        <v>15365</v>
      </c>
      <c r="UYK7" t="s">
        <v>15366</v>
      </c>
      <c r="UYL7" t="s">
        <v>15367</v>
      </c>
      <c r="UYM7" t="s">
        <v>15368</v>
      </c>
      <c r="UYN7" t="s">
        <v>15369</v>
      </c>
      <c r="UYO7" t="s">
        <v>15370</v>
      </c>
      <c r="UYP7" t="s">
        <v>15371</v>
      </c>
      <c r="UYQ7" t="s">
        <v>15372</v>
      </c>
      <c r="UYR7" t="s">
        <v>15373</v>
      </c>
      <c r="UYS7" t="s">
        <v>15374</v>
      </c>
      <c r="UYT7" t="s">
        <v>15375</v>
      </c>
      <c r="UYU7" t="s">
        <v>15376</v>
      </c>
      <c r="UYV7" t="s">
        <v>15377</v>
      </c>
      <c r="UYW7" t="s">
        <v>15378</v>
      </c>
      <c r="UYX7" t="s">
        <v>15379</v>
      </c>
      <c r="UYY7" t="s">
        <v>15380</v>
      </c>
      <c r="UYZ7" t="s">
        <v>15381</v>
      </c>
      <c r="UZA7" t="s">
        <v>15382</v>
      </c>
      <c r="UZB7" t="s">
        <v>15383</v>
      </c>
      <c r="UZC7" t="s">
        <v>15384</v>
      </c>
      <c r="UZD7" t="s">
        <v>15385</v>
      </c>
      <c r="UZE7" t="s">
        <v>15386</v>
      </c>
      <c r="UZF7" t="s">
        <v>15387</v>
      </c>
      <c r="UZG7" t="s">
        <v>15388</v>
      </c>
      <c r="UZH7" t="s">
        <v>15389</v>
      </c>
      <c r="UZI7" t="s">
        <v>15390</v>
      </c>
      <c r="UZJ7" t="s">
        <v>15391</v>
      </c>
      <c r="UZK7" t="s">
        <v>15392</v>
      </c>
      <c r="UZL7" t="s">
        <v>15393</v>
      </c>
      <c r="UZM7" t="s">
        <v>15394</v>
      </c>
      <c r="UZN7" t="s">
        <v>15395</v>
      </c>
      <c r="UZO7" t="s">
        <v>15396</v>
      </c>
      <c r="UZP7" t="s">
        <v>15397</v>
      </c>
      <c r="UZQ7" t="s">
        <v>15398</v>
      </c>
      <c r="UZR7" t="s">
        <v>15399</v>
      </c>
      <c r="UZS7" t="s">
        <v>15400</v>
      </c>
      <c r="UZT7" t="s">
        <v>15401</v>
      </c>
      <c r="UZU7" t="s">
        <v>15402</v>
      </c>
      <c r="UZV7" t="s">
        <v>15403</v>
      </c>
      <c r="UZW7" t="s">
        <v>15404</v>
      </c>
      <c r="UZX7" t="s">
        <v>15405</v>
      </c>
      <c r="UZY7" t="s">
        <v>15406</v>
      </c>
      <c r="UZZ7" t="s">
        <v>15407</v>
      </c>
      <c r="VAA7" t="s">
        <v>15408</v>
      </c>
      <c r="VAB7" t="s">
        <v>15409</v>
      </c>
      <c r="VAC7" t="s">
        <v>15410</v>
      </c>
      <c r="VAD7" t="s">
        <v>15411</v>
      </c>
      <c r="VAE7" t="s">
        <v>15412</v>
      </c>
      <c r="VAF7" t="s">
        <v>15413</v>
      </c>
      <c r="VAG7" t="s">
        <v>15414</v>
      </c>
      <c r="VAH7" t="s">
        <v>15415</v>
      </c>
      <c r="VAI7" t="s">
        <v>15416</v>
      </c>
      <c r="VAJ7" t="s">
        <v>15417</v>
      </c>
      <c r="VAK7" t="s">
        <v>15418</v>
      </c>
      <c r="VAL7" t="s">
        <v>15419</v>
      </c>
      <c r="VAM7" t="s">
        <v>15420</v>
      </c>
      <c r="VAN7" t="s">
        <v>15421</v>
      </c>
      <c r="VAO7" t="s">
        <v>15422</v>
      </c>
      <c r="VAP7" t="s">
        <v>15423</v>
      </c>
      <c r="VAQ7" t="s">
        <v>15424</v>
      </c>
      <c r="VAR7" t="s">
        <v>15425</v>
      </c>
      <c r="VAS7" t="s">
        <v>15426</v>
      </c>
      <c r="VAT7" t="s">
        <v>15427</v>
      </c>
      <c r="VAU7" t="s">
        <v>15428</v>
      </c>
      <c r="VAV7" t="s">
        <v>15429</v>
      </c>
      <c r="VAW7" t="s">
        <v>15430</v>
      </c>
      <c r="VAX7" t="s">
        <v>15431</v>
      </c>
      <c r="VAY7" t="s">
        <v>15432</v>
      </c>
      <c r="VAZ7" t="s">
        <v>15433</v>
      </c>
      <c r="VBA7" t="s">
        <v>15434</v>
      </c>
      <c r="VBB7" t="s">
        <v>15435</v>
      </c>
      <c r="VBC7" t="s">
        <v>15436</v>
      </c>
      <c r="VBD7" t="s">
        <v>15437</v>
      </c>
      <c r="VBE7" t="s">
        <v>15438</v>
      </c>
      <c r="VBF7" t="s">
        <v>15439</v>
      </c>
      <c r="VBG7" t="s">
        <v>15440</v>
      </c>
      <c r="VBH7" t="s">
        <v>15441</v>
      </c>
      <c r="VBI7" t="s">
        <v>15442</v>
      </c>
      <c r="VBJ7" t="s">
        <v>15443</v>
      </c>
      <c r="VBK7" t="s">
        <v>15444</v>
      </c>
      <c r="VBL7" t="s">
        <v>15445</v>
      </c>
      <c r="VBM7" t="s">
        <v>15446</v>
      </c>
      <c r="VBN7" t="s">
        <v>15447</v>
      </c>
      <c r="VBO7" t="s">
        <v>15448</v>
      </c>
      <c r="VBP7" t="s">
        <v>15449</v>
      </c>
      <c r="VBQ7" t="s">
        <v>15450</v>
      </c>
      <c r="VBR7" t="s">
        <v>15451</v>
      </c>
      <c r="VBS7" t="s">
        <v>15452</v>
      </c>
      <c r="VBT7" t="s">
        <v>15453</v>
      </c>
      <c r="VBU7" t="s">
        <v>15454</v>
      </c>
      <c r="VBV7" t="s">
        <v>15455</v>
      </c>
      <c r="VBW7" t="s">
        <v>15456</v>
      </c>
      <c r="VBX7" t="s">
        <v>15457</v>
      </c>
      <c r="VBY7" t="s">
        <v>15458</v>
      </c>
      <c r="VBZ7" t="s">
        <v>15459</v>
      </c>
      <c r="VCA7" t="s">
        <v>15460</v>
      </c>
      <c r="VCB7" t="s">
        <v>15461</v>
      </c>
      <c r="VCC7" t="s">
        <v>15462</v>
      </c>
      <c r="VCD7" t="s">
        <v>15463</v>
      </c>
      <c r="VCE7" t="s">
        <v>15464</v>
      </c>
      <c r="VCF7" t="s">
        <v>15465</v>
      </c>
      <c r="VCG7" t="s">
        <v>15466</v>
      </c>
      <c r="VCH7" t="s">
        <v>15467</v>
      </c>
      <c r="VCI7" t="s">
        <v>15468</v>
      </c>
      <c r="VCJ7" t="s">
        <v>15469</v>
      </c>
      <c r="VCK7" t="s">
        <v>15470</v>
      </c>
      <c r="VCL7" t="s">
        <v>15471</v>
      </c>
      <c r="VCM7" t="s">
        <v>15472</v>
      </c>
      <c r="VCN7" t="s">
        <v>15473</v>
      </c>
      <c r="VCO7" t="s">
        <v>15474</v>
      </c>
      <c r="VCP7" t="s">
        <v>15475</v>
      </c>
      <c r="VCQ7" t="s">
        <v>15476</v>
      </c>
      <c r="VCR7" t="s">
        <v>15477</v>
      </c>
      <c r="VCS7" t="s">
        <v>15478</v>
      </c>
      <c r="VCT7" t="s">
        <v>15479</v>
      </c>
      <c r="VCU7" t="s">
        <v>15480</v>
      </c>
      <c r="VCV7" t="s">
        <v>15481</v>
      </c>
      <c r="VCW7" t="s">
        <v>15482</v>
      </c>
      <c r="VCX7" t="s">
        <v>15483</v>
      </c>
      <c r="VCY7" t="s">
        <v>15484</v>
      </c>
      <c r="VCZ7" t="s">
        <v>15485</v>
      </c>
      <c r="VDA7" t="s">
        <v>15486</v>
      </c>
      <c r="VDB7" t="s">
        <v>15487</v>
      </c>
      <c r="VDC7" t="s">
        <v>15488</v>
      </c>
      <c r="VDD7" t="s">
        <v>15489</v>
      </c>
      <c r="VDE7" t="s">
        <v>15490</v>
      </c>
      <c r="VDF7" t="s">
        <v>15491</v>
      </c>
      <c r="VDG7" t="s">
        <v>15492</v>
      </c>
      <c r="VDH7" t="s">
        <v>15493</v>
      </c>
      <c r="VDI7" t="s">
        <v>15494</v>
      </c>
      <c r="VDJ7" t="s">
        <v>15495</v>
      </c>
      <c r="VDK7" t="s">
        <v>15496</v>
      </c>
      <c r="VDL7" t="s">
        <v>15497</v>
      </c>
      <c r="VDM7" t="s">
        <v>15498</v>
      </c>
      <c r="VDN7" t="s">
        <v>15499</v>
      </c>
      <c r="VDO7" t="s">
        <v>15500</v>
      </c>
      <c r="VDP7" t="s">
        <v>15501</v>
      </c>
      <c r="VDQ7" t="s">
        <v>15502</v>
      </c>
      <c r="VDR7" t="s">
        <v>15503</v>
      </c>
      <c r="VDS7" t="s">
        <v>15504</v>
      </c>
      <c r="VDT7" t="s">
        <v>15505</v>
      </c>
      <c r="VDU7" t="s">
        <v>15506</v>
      </c>
      <c r="VDV7" t="s">
        <v>15507</v>
      </c>
      <c r="VDW7" t="s">
        <v>15508</v>
      </c>
      <c r="VDX7" t="s">
        <v>15509</v>
      </c>
      <c r="VDY7" t="s">
        <v>15510</v>
      </c>
      <c r="VDZ7" t="s">
        <v>15511</v>
      </c>
      <c r="VEA7" t="s">
        <v>15512</v>
      </c>
      <c r="VEB7" t="s">
        <v>15513</v>
      </c>
      <c r="VEC7" t="s">
        <v>15514</v>
      </c>
      <c r="VED7" t="s">
        <v>15515</v>
      </c>
      <c r="VEE7" t="s">
        <v>15516</v>
      </c>
      <c r="VEF7" t="s">
        <v>15517</v>
      </c>
      <c r="VEG7" t="s">
        <v>15518</v>
      </c>
      <c r="VEH7" t="s">
        <v>15519</v>
      </c>
      <c r="VEI7" t="s">
        <v>15520</v>
      </c>
      <c r="VEJ7" t="s">
        <v>15521</v>
      </c>
      <c r="VEK7" t="s">
        <v>15522</v>
      </c>
      <c r="VEL7" t="s">
        <v>15523</v>
      </c>
      <c r="VEM7" t="s">
        <v>15524</v>
      </c>
      <c r="VEN7" t="s">
        <v>15525</v>
      </c>
      <c r="VEO7" t="s">
        <v>15526</v>
      </c>
      <c r="VEP7" t="s">
        <v>15527</v>
      </c>
      <c r="VEQ7" t="s">
        <v>15528</v>
      </c>
      <c r="VER7" t="s">
        <v>15529</v>
      </c>
      <c r="VES7" t="s">
        <v>15530</v>
      </c>
      <c r="VET7" t="s">
        <v>15531</v>
      </c>
      <c r="VEU7" t="s">
        <v>15532</v>
      </c>
      <c r="VEV7" t="s">
        <v>15533</v>
      </c>
      <c r="VEW7" t="s">
        <v>15534</v>
      </c>
      <c r="VEX7" t="s">
        <v>15535</v>
      </c>
      <c r="VEY7" t="s">
        <v>15536</v>
      </c>
      <c r="VEZ7" t="s">
        <v>15537</v>
      </c>
      <c r="VFA7" t="s">
        <v>15538</v>
      </c>
      <c r="VFB7" t="s">
        <v>15539</v>
      </c>
      <c r="VFC7" t="s">
        <v>15540</v>
      </c>
      <c r="VFD7" t="s">
        <v>15541</v>
      </c>
      <c r="VFE7" t="s">
        <v>15542</v>
      </c>
      <c r="VFF7" t="s">
        <v>15543</v>
      </c>
      <c r="VFG7" t="s">
        <v>15544</v>
      </c>
      <c r="VFH7" t="s">
        <v>15545</v>
      </c>
      <c r="VFI7" t="s">
        <v>15546</v>
      </c>
      <c r="VFJ7" t="s">
        <v>15547</v>
      </c>
      <c r="VFK7" t="s">
        <v>15548</v>
      </c>
      <c r="VFL7" t="s">
        <v>15549</v>
      </c>
      <c r="VFM7" t="s">
        <v>15550</v>
      </c>
      <c r="VFN7" t="s">
        <v>15551</v>
      </c>
      <c r="VFO7" t="s">
        <v>15552</v>
      </c>
      <c r="VFP7" t="s">
        <v>15553</v>
      </c>
      <c r="VFQ7" t="s">
        <v>15554</v>
      </c>
      <c r="VFR7" t="s">
        <v>15555</v>
      </c>
      <c r="VFS7" t="s">
        <v>15556</v>
      </c>
      <c r="VFT7" t="s">
        <v>15557</v>
      </c>
      <c r="VFU7" t="s">
        <v>15558</v>
      </c>
      <c r="VFV7" t="s">
        <v>15559</v>
      </c>
      <c r="VFW7" t="s">
        <v>15560</v>
      </c>
      <c r="VFX7" t="s">
        <v>15561</v>
      </c>
      <c r="VFY7" t="s">
        <v>15562</v>
      </c>
      <c r="VFZ7" t="s">
        <v>15563</v>
      </c>
      <c r="VGA7" t="s">
        <v>15564</v>
      </c>
      <c r="VGB7" t="s">
        <v>15565</v>
      </c>
      <c r="VGC7" t="s">
        <v>15566</v>
      </c>
      <c r="VGD7" t="s">
        <v>15567</v>
      </c>
      <c r="VGE7" t="s">
        <v>15568</v>
      </c>
      <c r="VGF7" t="s">
        <v>15569</v>
      </c>
      <c r="VGG7" t="s">
        <v>15570</v>
      </c>
      <c r="VGH7" t="s">
        <v>15571</v>
      </c>
      <c r="VGI7" t="s">
        <v>15572</v>
      </c>
      <c r="VGJ7" t="s">
        <v>15573</v>
      </c>
      <c r="VGK7" t="s">
        <v>15574</v>
      </c>
      <c r="VGL7" t="s">
        <v>15575</v>
      </c>
      <c r="VGM7" t="s">
        <v>15576</v>
      </c>
      <c r="VGN7" t="s">
        <v>15577</v>
      </c>
      <c r="VGO7" t="s">
        <v>15578</v>
      </c>
      <c r="VGP7" t="s">
        <v>15579</v>
      </c>
      <c r="VGQ7" t="s">
        <v>15580</v>
      </c>
      <c r="VGR7" t="s">
        <v>15581</v>
      </c>
      <c r="VGS7" t="s">
        <v>15582</v>
      </c>
      <c r="VGT7" t="s">
        <v>15583</v>
      </c>
      <c r="VGU7" t="s">
        <v>15584</v>
      </c>
      <c r="VGV7" t="s">
        <v>15585</v>
      </c>
      <c r="VGW7" t="s">
        <v>15586</v>
      </c>
      <c r="VGX7" t="s">
        <v>15587</v>
      </c>
      <c r="VGY7" t="s">
        <v>15588</v>
      </c>
      <c r="VGZ7" t="s">
        <v>15589</v>
      </c>
      <c r="VHA7" t="s">
        <v>15590</v>
      </c>
      <c r="VHB7" t="s">
        <v>15591</v>
      </c>
      <c r="VHC7" t="s">
        <v>15592</v>
      </c>
      <c r="VHD7" t="s">
        <v>15593</v>
      </c>
      <c r="VHE7" t="s">
        <v>15594</v>
      </c>
      <c r="VHF7" t="s">
        <v>15595</v>
      </c>
      <c r="VHG7" t="s">
        <v>15596</v>
      </c>
      <c r="VHH7" t="s">
        <v>15597</v>
      </c>
      <c r="VHI7" t="s">
        <v>15598</v>
      </c>
      <c r="VHJ7" t="s">
        <v>15599</v>
      </c>
      <c r="VHK7" t="s">
        <v>15600</v>
      </c>
      <c r="VHL7" t="s">
        <v>15601</v>
      </c>
      <c r="VHM7" t="s">
        <v>15602</v>
      </c>
      <c r="VHN7" t="s">
        <v>15603</v>
      </c>
      <c r="VHO7" t="s">
        <v>15604</v>
      </c>
      <c r="VHP7" t="s">
        <v>15605</v>
      </c>
      <c r="VHQ7" t="s">
        <v>15606</v>
      </c>
      <c r="VHR7" t="s">
        <v>15607</v>
      </c>
      <c r="VHS7" t="s">
        <v>15608</v>
      </c>
      <c r="VHT7" t="s">
        <v>15609</v>
      </c>
      <c r="VHU7" t="s">
        <v>15610</v>
      </c>
      <c r="VHV7" t="s">
        <v>15611</v>
      </c>
      <c r="VHW7" t="s">
        <v>15612</v>
      </c>
      <c r="VHX7" t="s">
        <v>15613</v>
      </c>
      <c r="VHY7" t="s">
        <v>15614</v>
      </c>
      <c r="VHZ7" t="s">
        <v>15615</v>
      </c>
      <c r="VIA7" t="s">
        <v>15616</v>
      </c>
      <c r="VIB7" t="s">
        <v>15617</v>
      </c>
      <c r="VIC7" t="s">
        <v>15618</v>
      </c>
      <c r="VID7" t="s">
        <v>15619</v>
      </c>
      <c r="VIE7" t="s">
        <v>15620</v>
      </c>
      <c r="VIF7" t="s">
        <v>15621</v>
      </c>
      <c r="VIG7" t="s">
        <v>15622</v>
      </c>
      <c r="VIH7" t="s">
        <v>15623</v>
      </c>
      <c r="VII7" t="s">
        <v>15624</v>
      </c>
      <c r="VIJ7" t="s">
        <v>15625</v>
      </c>
      <c r="VIK7" t="s">
        <v>15626</v>
      </c>
      <c r="VIL7" t="s">
        <v>15627</v>
      </c>
      <c r="VIM7" t="s">
        <v>15628</v>
      </c>
      <c r="VIN7" t="s">
        <v>15629</v>
      </c>
      <c r="VIO7" t="s">
        <v>15630</v>
      </c>
      <c r="VIP7" t="s">
        <v>15631</v>
      </c>
      <c r="VIQ7" t="s">
        <v>15632</v>
      </c>
      <c r="VIR7" t="s">
        <v>15633</v>
      </c>
      <c r="VIS7" t="s">
        <v>15634</v>
      </c>
      <c r="VIT7" t="s">
        <v>15635</v>
      </c>
      <c r="VIU7" t="s">
        <v>15636</v>
      </c>
      <c r="VIV7" t="s">
        <v>15637</v>
      </c>
      <c r="VIW7" t="s">
        <v>15638</v>
      </c>
      <c r="VIX7" t="s">
        <v>15639</v>
      </c>
      <c r="VIY7" t="s">
        <v>15640</v>
      </c>
      <c r="VIZ7" t="s">
        <v>15641</v>
      </c>
      <c r="VJA7" t="s">
        <v>15642</v>
      </c>
      <c r="VJB7" t="s">
        <v>15643</v>
      </c>
      <c r="VJC7" t="s">
        <v>15644</v>
      </c>
      <c r="VJD7" t="s">
        <v>15645</v>
      </c>
      <c r="VJE7" t="s">
        <v>15646</v>
      </c>
      <c r="VJF7" t="s">
        <v>15647</v>
      </c>
      <c r="VJG7" t="s">
        <v>15648</v>
      </c>
      <c r="VJH7" t="s">
        <v>15649</v>
      </c>
      <c r="VJI7" t="s">
        <v>15650</v>
      </c>
      <c r="VJJ7" t="s">
        <v>15651</v>
      </c>
      <c r="VJK7" t="s">
        <v>15652</v>
      </c>
      <c r="VJL7" t="s">
        <v>15653</v>
      </c>
      <c r="VJM7" t="s">
        <v>15654</v>
      </c>
      <c r="VJN7" t="s">
        <v>15655</v>
      </c>
      <c r="VJO7" t="s">
        <v>15656</v>
      </c>
      <c r="VJP7" t="s">
        <v>15657</v>
      </c>
      <c r="VJQ7" t="s">
        <v>15658</v>
      </c>
      <c r="VJR7" t="s">
        <v>15659</v>
      </c>
      <c r="VJS7" t="s">
        <v>15660</v>
      </c>
      <c r="VJT7" t="s">
        <v>15661</v>
      </c>
      <c r="VJU7" t="s">
        <v>15662</v>
      </c>
      <c r="VJV7" t="s">
        <v>15663</v>
      </c>
      <c r="VJW7" t="s">
        <v>15664</v>
      </c>
      <c r="VJX7" t="s">
        <v>15665</v>
      </c>
      <c r="VJY7" t="s">
        <v>15666</v>
      </c>
      <c r="VJZ7" t="s">
        <v>15667</v>
      </c>
      <c r="VKA7" t="s">
        <v>15668</v>
      </c>
      <c r="VKB7" t="s">
        <v>15669</v>
      </c>
      <c r="VKC7" t="s">
        <v>15670</v>
      </c>
      <c r="VKD7" t="s">
        <v>15671</v>
      </c>
      <c r="VKE7" t="s">
        <v>15672</v>
      </c>
      <c r="VKF7" t="s">
        <v>15673</v>
      </c>
      <c r="VKG7" t="s">
        <v>15674</v>
      </c>
      <c r="VKH7" t="s">
        <v>15675</v>
      </c>
      <c r="VKI7" t="s">
        <v>15676</v>
      </c>
      <c r="VKJ7" t="s">
        <v>15677</v>
      </c>
      <c r="VKK7" t="s">
        <v>15678</v>
      </c>
      <c r="VKL7" t="s">
        <v>15679</v>
      </c>
      <c r="VKM7" t="s">
        <v>15680</v>
      </c>
      <c r="VKN7" t="s">
        <v>15681</v>
      </c>
      <c r="VKO7" t="s">
        <v>15682</v>
      </c>
      <c r="VKP7" t="s">
        <v>15683</v>
      </c>
      <c r="VKQ7" t="s">
        <v>15684</v>
      </c>
      <c r="VKR7" t="s">
        <v>15685</v>
      </c>
      <c r="VKS7" t="s">
        <v>15686</v>
      </c>
      <c r="VKT7" t="s">
        <v>15687</v>
      </c>
      <c r="VKU7" t="s">
        <v>15688</v>
      </c>
      <c r="VKV7" t="s">
        <v>15689</v>
      </c>
      <c r="VKW7" t="s">
        <v>15690</v>
      </c>
      <c r="VKX7" t="s">
        <v>15691</v>
      </c>
      <c r="VKY7" t="s">
        <v>15692</v>
      </c>
      <c r="VKZ7" t="s">
        <v>15693</v>
      </c>
      <c r="VLA7" t="s">
        <v>15694</v>
      </c>
      <c r="VLB7" t="s">
        <v>15695</v>
      </c>
      <c r="VLC7" t="s">
        <v>15696</v>
      </c>
      <c r="VLD7" t="s">
        <v>15697</v>
      </c>
      <c r="VLE7" t="s">
        <v>15698</v>
      </c>
      <c r="VLF7" t="s">
        <v>15699</v>
      </c>
      <c r="VLG7" t="s">
        <v>15700</v>
      </c>
      <c r="VLH7" t="s">
        <v>15701</v>
      </c>
      <c r="VLI7" t="s">
        <v>15702</v>
      </c>
      <c r="VLJ7" t="s">
        <v>15703</v>
      </c>
      <c r="VLK7" t="s">
        <v>15704</v>
      </c>
      <c r="VLL7" t="s">
        <v>15705</v>
      </c>
      <c r="VLM7" t="s">
        <v>15706</v>
      </c>
      <c r="VLN7" t="s">
        <v>15707</v>
      </c>
      <c r="VLO7" t="s">
        <v>15708</v>
      </c>
      <c r="VLP7" t="s">
        <v>15709</v>
      </c>
      <c r="VLQ7" t="s">
        <v>15710</v>
      </c>
      <c r="VLR7" t="s">
        <v>15711</v>
      </c>
      <c r="VLS7" t="s">
        <v>15712</v>
      </c>
      <c r="VLT7" t="s">
        <v>15713</v>
      </c>
      <c r="VLU7" t="s">
        <v>15714</v>
      </c>
      <c r="VLV7" t="s">
        <v>15715</v>
      </c>
      <c r="VLW7" t="s">
        <v>15716</v>
      </c>
      <c r="VLX7" t="s">
        <v>15717</v>
      </c>
      <c r="VLY7" t="s">
        <v>15718</v>
      </c>
      <c r="VLZ7" t="s">
        <v>15719</v>
      </c>
      <c r="VMA7" t="s">
        <v>15720</v>
      </c>
      <c r="VMB7" t="s">
        <v>15721</v>
      </c>
      <c r="VMC7" t="s">
        <v>15722</v>
      </c>
      <c r="VMD7" t="s">
        <v>15723</v>
      </c>
      <c r="VME7" t="s">
        <v>15724</v>
      </c>
      <c r="VMF7" t="s">
        <v>15725</v>
      </c>
      <c r="VMG7" t="s">
        <v>15726</v>
      </c>
      <c r="VMH7" t="s">
        <v>15727</v>
      </c>
      <c r="VMI7" t="s">
        <v>15728</v>
      </c>
      <c r="VMJ7" t="s">
        <v>15729</v>
      </c>
      <c r="VMK7" t="s">
        <v>15730</v>
      </c>
      <c r="VML7" t="s">
        <v>15731</v>
      </c>
      <c r="VMM7" t="s">
        <v>15732</v>
      </c>
      <c r="VMN7" t="s">
        <v>15733</v>
      </c>
      <c r="VMO7" t="s">
        <v>15734</v>
      </c>
      <c r="VMP7" t="s">
        <v>15735</v>
      </c>
      <c r="VMQ7" t="s">
        <v>15736</v>
      </c>
      <c r="VMR7" t="s">
        <v>15737</v>
      </c>
      <c r="VMS7" t="s">
        <v>15738</v>
      </c>
      <c r="VMT7" t="s">
        <v>15739</v>
      </c>
      <c r="VMU7" t="s">
        <v>15740</v>
      </c>
      <c r="VMV7" t="s">
        <v>15741</v>
      </c>
      <c r="VMW7" t="s">
        <v>15742</v>
      </c>
      <c r="VMX7" t="s">
        <v>15743</v>
      </c>
      <c r="VMY7" t="s">
        <v>15744</v>
      </c>
      <c r="VMZ7" t="s">
        <v>15745</v>
      </c>
      <c r="VNA7" t="s">
        <v>15746</v>
      </c>
      <c r="VNB7" t="s">
        <v>15747</v>
      </c>
      <c r="VNC7" t="s">
        <v>15748</v>
      </c>
      <c r="VND7" t="s">
        <v>15749</v>
      </c>
      <c r="VNE7" t="s">
        <v>15750</v>
      </c>
      <c r="VNF7" t="s">
        <v>15751</v>
      </c>
      <c r="VNG7" t="s">
        <v>15752</v>
      </c>
      <c r="VNH7" t="s">
        <v>15753</v>
      </c>
      <c r="VNI7" t="s">
        <v>15754</v>
      </c>
      <c r="VNJ7" t="s">
        <v>15755</v>
      </c>
      <c r="VNK7" t="s">
        <v>15756</v>
      </c>
      <c r="VNL7" t="s">
        <v>15757</v>
      </c>
      <c r="VNM7" t="s">
        <v>15758</v>
      </c>
      <c r="VNN7" t="s">
        <v>15759</v>
      </c>
      <c r="VNO7" t="s">
        <v>15760</v>
      </c>
      <c r="VNP7" t="s">
        <v>15761</v>
      </c>
      <c r="VNQ7" t="s">
        <v>15762</v>
      </c>
      <c r="VNR7" t="s">
        <v>15763</v>
      </c>
      <c r="VNS7" t="s">
        <v>15764</v>
      </c>
      <c r="VNT7" t="s">
        <v>15765</v>
      </c>
      <c r="VNU7" t="s">
        <v>15766</v>
      </c>
      <c r="VNV7" t="s">
        <v>15767</v>
      </c>
      <c r="VNW7" t="s">
        <v>15768</v>
      </c>
      <c r="VNX7" t="s">
        <v>15769</v>
      </c>
      <c r="VNY7" t="s">
        <v>15770</v>
      </c>
      <c r="VNZ7" t="s">
        <v>15771</v>
      </c>
      <c r="VOA7" t="s">
        <v>15772</v>
      </c>
      <c r="VOB7" t="s">
        <v>15773</v>
      </c>
      <c r="VOC7" t="s">
        <v>15774</v>
      </c>
      <c r="VOD7" t="s">
        <v>15775</v>
      </c>
      <c r="VOE7" t="s">
        <v>15776</v>
      </c>
      <c r="VOF7" t="s">
        <v>15777</v>
      </c>
      <c r="VOG7" t="s">
        <v>15778</v>
      </c>
      <c r="VOH7" t="s">
        <v>15779</v>
      </c>
      <c r="VOI7" t="s">
        <v>15780</v>
      </c>
      <c r="VOJ7" t="s">
        <v>15781</v>
      </c>
      <c r="VOK7" t="s">
        <v>15782</v>
      </c>
      <c r="VOL7" t="s">
        <v>15783</v>
      </c>
      <c r="VOM7" t="s">
        <v>15784</v>
      </c>
      <c r="VON7" t="s">
        <v>15785</v>
      </c>
      <c r="VOO7" t="s">
        <v>15786</v>
      </c>
      <c r="VOP7" t="s">
        <v>15787</v>
      </c>
      <c r="VOQ7" t="s">
        <v>15788</v>
      </c>
      <c r="VOR7" t="s">
        <v>15789</v>
      </c>
      <c r="VOS7" t="s">
        <v>15790</v>
      </c>
      <c r="VOT7" t="s">
        <v>15791</v>
      </c>
      <c r="VOU7" t="s">
        <v>15792</v>
      </c>
      <c r="VOV7" t="s">
        <v>15793</v>
      </c>
      <c r="VOW7" t="s">
        <v>15794</v>
      </c>
      <c r="VOX7" t="s">
        <v>15795</v>
      </c>
      <c r="VOY7" t="s">
        <v>15796</v>
      </c>
      <c r="VOZ7" t="s">
        <v>15797</v>
      </c>
      <c r="VPA7" t="s">
        <v>15798</v>
      </c>
      <c r="VPB7" t="s">
        <v>15799</v>
      </c>
      <c r="VPC7" t="s">
        <v>15800</v>
      </c>
      <c r="VPD7" t="s">
        <v>15801</v>
      </c>
      <c r="VPE7" t="s">
        <v>15802</v>
      </c>
      <c r="VPF7" t="s">
        <v>15803</v>
      </c>
      <c r="VPG7" t="s">
        <v>15804</v>
      </c>
      <c r="VPH7" t="s">
        <v>15805</v>
      </c>
      <c r="VPI7" t="s">
        <v>15806</v>
      </c>
      <c r="VPJ7" t="s">
        <v>15807</v>
      </c>
      <c r="VPK7" t="s">
        <v>15808</v>
      </c>
      <c r="VPL7" t="s">
        <v>15809</v>
      </c>
      <c r="VPM7" t="s">
        <v>15810</v>
      </c>
      <c r="VPN7" t="s">
        <v>15811</v>
      </c>
      <c r="VPO7" t="s">
        <v>15812</v>
      </c>
      <c r="VPP7" t="s">
        <v>15813</v>
      </c>
      <c r="VPQ7" t="s">
        <v>15814</v>
      </c>
      <c r="VPR7" t="s">
        <v>15815</v>
      </c>
      <c r="VPS7" t="s">
        <v>15816</v>
      </c>
      <c r="VPT7" t="s">
        <v>15817</v>
      </c>
      <c r="VPU7" t="s">
        <v>15818</v>
      </c>
      <c r="VPV7" t="s">
        <v>15819</v>
      </c>
      <c r="VPW7" t="s">
        <v>15820</v>
      </c>
      <c r="VPX7" t="s">
        <v>15821</v>
      </c>
      <c r="VPY7" t="s">
        <v>15822</v>
      </c>
      <c r="VPZ7" t="s">
        <v>15823</v>
      </c>
      <c r="VQA7" t="s">
        <v>15824</v>
      </c>
      <c r="VQB7" t="s">
        <v>15825</v>
      </c>
      <c r="VQC7" t="s">
        <v>15826</v>
      </c>
      <c r="VQD7" t="s">
        <v>15827</v>
      </c>
      <c r="VQE7" t="s">
        <v>15828</v>
      </c>
      <c r="VQF7" t="s">
        <v>15829</v>
      </c>
      <c r="VQG7" t="s">
        <v>15830</v>
      </c>
      <c r="VQH7" t="s">
        <v>15831</v>
      </c>
      <c r="VQI7" t="s">
        <v>15832</v>
      </c>
      <c r="VQJ7" t="s">
        <v>15833</v>
      </c>
      <c r="VQK7" t="s">
        <v>15834</v>
      </c>
      <c r="VQL7" t="s">
        <v>15835</v>
      </c>
      <c r="VQM7" t="s">
        <v>15836</v>
      </c>
      <c r="VQN7" t="s">
        <v>15837</v>
      </c>
      <c r="VQO7" t="s">
        <v>15838</v>
      </c>
      <c r="VQP7" t="s">
        <v>15839</v>
      </c>
      <c r="VQQ7" t="s">
        <v>15840</v>
      </c>
      <c r="VQR7" t="s">
        <v>15841</v>
      </c>
      <c r="VQS7" t="s">
        <v>15842</v>
      </c>
      <c r="VQT7" t="s">
        <v>15843</v>
      </c>
      <c r="VQU7" t="s">
        <v>15844</v>
      </c>
      <c r="VQV7" t="s">
        <v>15845</v>
      </c>
      <c r="VQW7" t="s">
        <v>15846</v>
      </c>
      <c r="VQX7" t="s">
        <v>15847</v>
      </c>
      <c r="VQY7" t="s">
        <v>15848</v>
      </c>
      <c r="VQZ7" t="s">
        <v>15849</v>
      </c>
      <c r="VRA7" t="s">
        <v>15850</v>
      </c>
      <c r="VRB7" t="s">
        <v>15851</v>
      </c>
      <c r="VRC7" t="s">
        <v>15852</v>
      </c>
      <c r="VRD7" t="s">
        <v>15853</v>
      </c>
      <c r="VRE7" t="s">
        <v>15854</v>
      </c>
      <c r="VRF7" t="s">
        <v>15855</v>
      </c>
      <c r="VRG7" t="s">
        <v>15856</v>
      </c>
      <c r="VRH7" t="s">
        <v>15857</v>
      </c>
      <c r="VRI7" t="s">
        <v>15858</v>
      </c>
      <c r="VRJ7" t="s">
        <v>15859</v>
      </c>
      <c r="VRK7" t="s">
        <v>15860</v>
      </c>
      <c r="VRL7" t="s">
        <v>15861</v>
      </c>
      <c r="VRM7" t="s">
        <v>15862</v>
      </c>
      <c r="VRN7" t="s">
        <v>15863</v>
      </c>
      <c r="VRO7" t="s">
        <v>15864</v>
      </c>
      <c r="VRP7" t="s">
        <v>15865</v>
      </c>
      <c r="VRQ7" t="s">
        <v>15866</v>
      </c>
      <c r="VRR7" t="s">
        <v>15867</v>
      </c>
      <c r="VRS7" t="s">
        <v>15868</v>
      </c>
      <c r="VRT7" t="s">
        <v>15869</v>
      </c>
      <c r="VRU7" t="s">
        <v>15870</v>
      </c>
      <c r="VRV7" t="s">
        <v>15871</v>
      </c>
      <c r="VRW7" t="s">
        <v>15872</v>
      </c>
      <c r="VRX7" t="s">
        <v>15873</v>
      </c>
      <c r="VRY7" t="s">
        <v>15874</v>
      </c>
      <c r="VRZ7" t="s">
        <v>15875</v>
      </c>
      <c r="VSA7" t="s">
        <v>15876</v>
      </c>
      <c r="VSB7" t="s">
        <v>15877</v>
      </c>
      <c r="VSC7" t="s">
        <v>15878</v>
      </c>
      <c r="VSD7" t="s">
        <v>15879</v>
      </c>
      <c r="VSE7" t="s">
        <v>15880</v>
      </c>
      <c r="VSF7" t="s">
        <v>15881</v>
      </c>
      <c r="VSG7" t="s">
        <v>15882</v>
      </c>
      <c r="VSH7" t="s">
        <v>15883</v>
      </c>
      <c r="VSI7" t="s">
        <v>15884</v>
      </c>
      <c r="VSJ7" t="s">
        <v>15885</v>
      </c>
      <c r="VSK7" t="s">
        <v>15886</v>
      </c>
      <c r="VSL7" t="s">
        <v>15887</v>
      </c>
      <c r="VSM7" t="s">
        <v>15888</v>
      </c>
      <c r="VSN7" t="s">
        <v>15889</v>
      </c>
      <c r="VSO7" t="s">
        <v>15890</v>
      </c>
      <c r="VSP7" t="s">
        <v>15891</v>
      </c>
      <c r="VSQ7" t="s">
        <v>15892</v>
      </c>
      <c r="VSR7" t="s">
        <v>15893</v>
      </c>
      <c r="VSS7" t="s">
        <v>15894</v>
      </c>
      <c r="VST7" t="s">
        <v>15895</v>
      </c>
      <c r="VSU7" t="s">
        <v>15896</v>
      </c>
      <c r="VSV7" t="s">
        <v>15897</v>
      </c>
      <c r="VSW7" t="s">
        <v>15898</v>
      </c>
      <c r="VSX7" t="s">
        <v>15899</v>
      </c>
      <c r="VSY7" t="s">
        <v>15900</v>
      </c>
      <c r="VSZ7" t="s">
        <v>15901</v>
      </c>
      <c r="VTA7" t="s">
        <v>15902</v>
      </c>
      <c r="VTB7" t="s">
        <v>15903</v>
      </c>
      <c r="VTC7" t="s">
        <v>15904</v>
      </c>
      <c r="VTD7" t="s">
        <v>15905</v>
      </c>
      <c r="VTE7" t="s">
        <v>15906</v>
      </c>
      <c r="VTF7" t="s">
        <v>15907</v>
      </c>
      <c r="VTG7" t="s">
        <v>15908</v>
      </c>
      <c r="VTH7" t="s">
        <v>15909</v>
      </c>
      <c r="VTI7" t="s">
        <v>15910</v>
      </c>
      <c r="VTJ7" t="s">
        <v>15911</v>
      </c>
      <c r="VTK7" t="s">
        <v>15912</v>
      </c>
      <c r="VTL7" t="s">
        <v>15913</v>
      </c>
      <c r="VTM7" t="s">
        <v>15914</v>
      </c>
      <c r="VTN7" t="s">
        <v>15915</v>
      </c>
      <c r="VTO7" t="s">
        <v>15916</v>
      </c>
      <c r="VTP7" t="s">
        <v>15917</v>
      </c>
      <c r="VTQ7" t="s">
        <v>15918</v>
      </c>
      <c r="VTR7" t="s">
        <v>15919</v>
      </c>
      <c r="VTS7" t="s">
        <v>15920</v>
      </c>
      <c r="VTT7" t="s">
        <v>15921</v>
      </c>
      <c r="VTU7" t="s">
        <v>15922</v>
      </c>
      <c r="VTV7" t="s">
        <v>15923</v>
      </c>
      <c r="VTW7" t="s">
        <v>15924</v>
      </c>
      <c r="VTX7" t="s">
        <v>15925</v>
      </c>
      <c r="VTY7" t="s">
        <v>15926</v>
      </c>
      <c r="VTZ7" t="s">
        <v>15927</v>
      </c>
      <c r="VUA7" t="s">
        <v>15928</v>
      </c>
      <c r="VUB7" t="s">
        <v>15929</v>
      </c>
      <c r="VUC7" t="s">
        <v>15930</v>
      </c>
      <c r="VUD7" t="s">
        <v>15931</v>
      </c>
      <c r="VUE7" t="s">
        <v>15932</v>
      </c>
      <c r="VUF7" t="s">
        <v>15933</v>
      </c>
      <c r="VUG7" t="s">
        <v>15934</v>
      </c>
      <c r="VUH7" t="s">
        <v>15935</v>
      </c>
      <c r="VUI7" t="s">
        <v>15936</v>
      </c>
      <c r="VUJ7" t="s">
        <v>15937</v>
      </c>
      <c r="VUK7" t="s">
        <v>15938</v>
      </c>
      <c r="VUL7" t="s">
        <v>15939</v>
      </c>
      <c r="VUM7" t="s">
        <v>15940</v>
      </c>
      <c r="VUN7" t="s">
        <v>15941</v>
      </c>
      <c r="VUO7" t="s">
        <v>15942</v>
      </c>
      <c r="VUP7" t="s">
        <v>15943</v>
      </c>
      <c r="VUQ7" t="s">
        <v>15944</v>
      </c>
      <c r="VUR7" t="s">
        <v>15945</v>
      </c>
      <c r="VUS7" t="s">
        <v>15946</v>
      </c>
      <c r="VUT7" t="s">
        <v>15947</v>
      </c>
      <c r="VUU7" t="s">
        <v>15948</v>
      </c>
      <c r="VUV7" t="s">
        <v>15949</v>
      </c>
      <c r="VUW7" t="s">
        <v>15950</v>
      </c>
      <c r="VUX7" t="s">
        <v>15951</v>
      </c>
      <c r="VUY7" t="s">
        <v>15952</v>
      </c>
      <c r="VUZ7" t="s">
        <v>15953</v>
      </c>
      <c r="VVA7" t="s">
        <v>15954</v>
      </c>
      <c r="VVB7" t="s">
        <v>15955</v>
      </c>
      <c r="VVC7" t="s">
        <v>15956</v>
      </c>
      <c r="VVD7" t="s">
        <v>15957</v>
      </c>
      <c r="VVE7" t="s">
        <v>15958</v>
      </c>
      <c r="VVF7" t="s">
        <v>15959</v>
      </c>
      <c r="VVG7" t="s">
        <v>15960</v>
      </c>
      <c r="VVH7" t="s">
        <v>15961</v>
      </c>
      <c r="VVI7" t="s">
        <v>15962</v>
      </c>
      <c r="VVJ7" t="s">
        <v>15963</v>
      </c>
      <c r="VVK7" t="s">
        <v>15964</v>
      </c>
      <c r="VVL7" t="s">
        <v>15965</v>
      </c>
      <c r="VVM7" t="s">
        <v>15966</v>
      </c>
      <c r="VVN7" t="s">
        <v>15967</v>
      </c>
      <c r="VVO7" t="s">
        <v>15968</v>
      </c>
      <c r="VVP7" t="s">
        <v>15969</v>
      </c>
      <c r="VVQ7" t="s">
        <v>15970</v>
      </c>
      <c r="VVR7" t="s">
        <v>15971</v>
      </c>
      <c r="VVS7" t="s">
        <v>15972</v>
      </c>
      <c r="VVT7" t="s">
        <v>15973</v>
      </c>
      <c r="VVU7" t="s">
        <v>15974</v>
      </c>
      <c r="VVV7" t="s">
        <v>15975</v>
      </c>
      <c r="VVW7" t="s">
        <v>15976</v>
      </c>
      <c r="VVX7" t="s">
        <v>15977</v>
      </c>
      <c r="VVY7" t="s">
        <v>15978</v>
      </c>
      <c r="VVZ7" t="s">
        <v>15979</v>
      </c>
      <c r="VWA7" t="s">
        <v>15980</v>
      </c>
      <c r="VWB7" t="s">
        <v>15981</v>
      </c>
      <c r="VWC7" t="s">
        <v>15982</v>
      </c>
      <c r="VWD7" t="s">
        <v>15983</v>
      </c>
      <c r="VWE7" t="s">
        <v>15984</v>
      </c>
      <c r="VWF7" t="s">
        <v>15985</v>
      </c>
      <c r="VWG7" t="s">
        <v>15986</v>
      </c>
      <c r="VWH7" t="s">
        <v>15987</v>
      </c>
      <c r="VWI7" t="s">
        <v>15988</v>
      </c>
      <c r="VWJ7" t="s">
        <v>15989</v>
      </c>
      <c r="VWK7" t="s">
        <v>15990</v>
      </c>
      <c r="VWL7" t="s">
        <v>15991</v>
      </c>
      <c r="VWM7" t="s">
        <v>15992</v>
      </c>
      <c r="VWN7" t="s">
        <v>15993</v>
      </c>
      <c r="VWO7" t="s">
        <v>15994</v>
      </c>
      <c r="VWP7" t="s">
        <v>15995</v>
      </c>
      <c r="VWQ7" t="s">
        <v>15996</v>
      </c>
      <c r="VWR7" t="s">
        <v>15997</v>
      </c>
      <c r="VWS7" t="s">
        <v>15998</v>
      </c>
      <c r="VWT7" t="s">
        <v>15999</v>
      </c>
      <c r="VWU7" t="s">
        <v>16000</v>
      </c>
      <c r="VWV7" t="s">
        <v>16001</v>
      </c>
      <c r="VWW7" t="s">
        <v>16002</v>
      </c>
      <c r="VWX7" t="s">
        <v>16003</v>
      </c>
      <c r="VWY7" t="s">
        <v>16004</v>
      </c>
      <c r="VWZ7" t="s">
        <v>16005</v>
      </c>
      <c r="VXA7" t="s">
        <v>16006</v>
      </c>
      <c r="VXB7" t="s">
        <v>16007</v>
      </c>
      <c r="VXC7" t="s">
        <v>16008</v>
      </c>
      <c r="VXD7" t="s">
        <v>16009</v>
      </c>
      <c r="VXE7" t="s">
        <v>16010</v>
      </c>
      <c r="VXF7" t="s">
        <v>16011</v>
      </c>
      <c r="VXG7" t="s">
        <v>16012</v>
      </c>
      <c r="VXH7" t="s">
        <v>16013</v>
      </c>
      <c r="VXI7" t="s">
        <v>16014</v>
      </c>
      <c r="VXJ7" t="s">
        <v>16015</v>
      </c>
      <c r="VXK7" t="s">
        <v>16016</v>
      </c>
      <c r="VXL7" t="s">
        <v>16017</v>
      </c>
      <c r="VXM7" t="s">
        <v>16018</v>
      </c>
      <c r="VXN7" t="s">
        <v>16019</v>
      </c>
      <c r="VXO7" t="s">
        <v>16020</v>
      </c>
      <c r="VXP7" t="s">
        <v>16021</v>
      </c>
      <c r="VXQ7" t="s">
        <v>16022</v>
      </c>
      <c r="VXR7" t="s">
        <v>16023</v>
      </c>
      <c r="VXS7" t="s">
        <v>16024</v>
      </c>
      <c r="VXT7" t="s">
        <v>16025</v>
      </c>
      <c r="VXU7" t="s">
        <v>16026</v>
      </c>
      <c r="VXV7" t="s">
        <v>16027</v>
      </c>
      <c r="VXW7" t="s">
        <v>16028</v>
      </c>
      <c r="VXX7" t="s">
        <v>16029</v>
      </c>
      <c r="VXY7" t="s">
        <v>16030</v>
      </c>
      <c r="VXZ7" t="s">
        <v>16031</v>
      </c>
      <c r="VYA7" t="s">
        <v>16032</v>
      </c>
      <c r="VYB7" t="s">
        <v>16033</v>
      </c>
      <c r="VYC7" t="s">
        <v>16034</v>
      </c>
      <c r="VYD7" t="s">
        <v>16035</v>
      </c>
      <c r="VYE7" t="s">
        <v>16036</v>
      </c>
      <c r="VYF7" t="s">
        <v>16037</v>
      </c>
      <c r="VYG7" t="s">
        <v>16038</v>
      </c>
      <c r="VYH7" t="s">
        <v>16039</v>
      </c>
      <c r="VYI7" t="s">
        <v>16040</v>
      </c>
      <c r="VYJ7" t="s">
        <v>16041</v>
      </c>
      <c r="VYK7" t="s">
        <v>16042</v>
      </c>
      <c r="VYL7" t="s">
        <v>16043</v>
      </c>
      <c r="VYM7" t="s">
        <v>16044</v>
      </c>
      <c r="VYN7" t="s">
        <v>16045</v>
      </c>
      <c r="VYO7" t="s">
        <v>16046</v>
      </c>
      <c r="VYP7" t="s">
        <v>16047</v>
      </c>
      <c r="VYQ7" t="s">
        <v>16048</v>
      </c>
      <c r="VYR7" t="s">
        <v>16049</v>
      </c>
      <c r="VYS7" t="s">
        <v>16050</v>
      </c>
      <c r="VYT7" t="s">
        <v>16051</v>
      </c>
      <c r="VYU7" t="s">
        <v>16052</v>
      </c>
      <c r="VYV7" t="s">
        <v>16053</v>
      </c>
      <c r="VYW7" t="s">
        <v>16054</v>
      </c>
      <c r="VYX7" t="s">
        <v>16055</v>
      </c>
      <c r="VYY7" t="s">
        <v>16056</v>
      </c>
      <c r="VYZ7" t="s">
        <v>16057</v>
      </c>
      <c r="VZA7" t="s">
        <v>16058</v>
      </c>
      <c r="VZB7" t="s">
        <v>16059</v>
      </c>
      <c r="VZC7" t="s">
        <v>16060</v>
      </c>
      <c r="VZD7" t="s">
        <v>16061</v>
      </c>
      <c r="VZE7" t="s">
        <v>16062</v>
      </c>
      <c r="VZF7" t="s">
        <v>16063</v>
      </c>
      <c r="VZG7" t="s">
        <v>16064</v>
      </c>
      <c r="VZH7" t="s">
        <v>16065</v>
      </c>
      <c r="VZI7" t="s">
        <v>16066</v>
      </c>
      <c r="VZJ7" t="s">
        <v>16067</v>
      </c>
      <c r="VZK7" t="s">
        <v>16068</v>
      </c>
      <c r="VZL7" t="s">
        <v>16069</v>
      </c>
      <c r="VZM7" t="s">
        <v>16070</v>
      </c>
      <c r="VZN7" t="s">
        <v>16071</v>
      </c>
      <c r="VZO7" t="s">
        <v>16072</v>
      </c>
      <c r="VZP7" t="s">
        <v>16073</v>
      </c>
      <c r="VZQ7" t="s">
        <v>16074</v>
      </c>
      <c r="VZR7" t="s">
        <v>16075</v>
      </c>
      <c r="VZS7" t="s">
        <v>16076</v>
      </c>
      <c r="VZT7" t="s">
        <v>16077</v>
      </c>
      <c r="VZU7" t="s">
        <v>16078</v>
      </c>
      <c r="VZV7" t="s">
        <v>16079</v>
      </c>
      <c r="VZW7" t="s">
        <v>16080</v>
      </c>
      <c r="VZX7" t="s">
        <v>16081</v>
      </c>
      <c r="VZY7" t="s">
        <v>16082</v>
      </c>
      <c r="VZZ7" t="s">
        <v>16083</v>
      </c>
      <c r="WAA7" t="s">
        <v>16084</v>
      </c>
      <c r="WAB7" t="s">
        <v>16085</v>
      </c>
      <c r="WAC7" t="s">
        <v>16086</v>
      </c>
      <c r="WAD7" t="s">
        <v>16087</v>
      </c>
      <c r="WAE7" t="s">
        <v>16088</v>
      </c>
      <c r="WAF7" t="s">
        <v>16089</v>
      </c>
      <c r="WAG7" t="s">
        <v>16090</v>
      </c>
      <c r="WAH7" t="s">
        <v>16091</v>
      </c>
      <c r="WAI7" t="s">
        <v>16092</v>
      </c>
      <c r="WAJ7" t="s">
        <v>16093</v>
      </c>
      <c r="WAK7" t="s">
        <v>16094</v>
      </c>
      <c r="WAL7" t="s">
        <v>16095</v>
      </c>
      <c r="WAM7" t="s">
        <v>16096</v>
      </c>
      <c r="WAN7" t="s">
        <v>16097</v>
      </c>
      <c r="WAO7" t="s">
        <v>16098</v>
      </c>
      <c r="WAP7" t="s">
        <v>16099</v>
      </c>
      <c r="WAQ7" t="s">
        <v>16100</v>
      </c>
      <c r="WAR7" t="s">
        <v>16101</v>
      </c>
      <c r="WAS7" t="s">
        <v>16102</v>
      </c>
      <c r="WAT7" t="s">
        <v>16103</v>
      </c>
      <c r="WAU7" t="s">
        <v>16104</v>
      </c>
      <c r="WAV7" t="s">
        <v>16105</v>
      </c>
      <c r="WAW7" t="s">
        <v>16106</v>
      </c>
      <c r="WAX7" t="s">
        <v>16107</v>
      </c>
      <c r="WAY7" t="s">
        <v>16108</v>
      </c>
      <c r="WAZ7" t="s">
        <v>16109</v>
      </c>
      <c r="WBA7" t="s">
        <v>16110</v>
      </c>
      <c r="WBB7" t="s">
        <v>16111</v>
      </c>
      <c r="WBC7" t="s">
        <v>16112</v>
      </c>
      <c r="WBD7" t="s">
        <v>16113</v>
      </c>
      <c r="WBE7" t="s">
        <v>16114</v>
      </c>
      <c r="WBF7" t="s">
        <v>16115</v>
      </c>
      <c r="WBG7" t="s">
        <v>16116</v>
      </c>
      <c r="WBH7" t="s">
        <v>16117</v>
      </c>
      <c r="WBI7" t="s">
        <v>16118</v>
      </c>
      <c r="WBJ7" t="s">
        <v>16119</v>
      </c>
      <c r="WBK7" t="s">
        <v>16120</v>
      </c>
      <c r="WBL7" t="s">
        <v>16121</v>
      </c>
      <c r="WBM7" t="s">
        <v>16122</v>
      </c>
      <c r="WBN7" t="s">
        <v>16123</v>
      </c>
      <c r="WBO7" t="s">
        <v>16124</v>
      </c>
      <c r="WBP7" t="s">
        <v>16125</v>
      </c>
      <c r="WBQ7" t="s">
        <v>16126</v>
      </c>
      <c r="WBR7" t="s">
        <v>16127</v>
      </c>
      <c r="WBS7" t="s">
        <v>16128</v>
      </c>
      <c r="WBT7" t="s">
        <v>16129</v>
      </c>
      <c r="WBU7" t="s">
        <v>16130</v>
      </c>
      <c r="WBV7" t="s">
        <v>16131</v>
      </c>
      <c r="WBW7" t="s">
        <v>16132</v>
      </c>
      <c r="WBX7" t="s">
        <v>16133</v>
      </c>
      <c r="WBY7" t="s">
        <v>16134</v>
      </c>
      <c r="WBZ7" t="s">
        <v>16135</v>
      </c>
      <c r="WCA7" t="s">
        <v>16136</v>
      </c>
      <c r="WCB7" t="s">
        <v>16137</v>
      </c>
      <c r="WCC7" t="s">
        <v>16138</v>
      </c>
      <c r="WCD7" t="s">
        <v>16139</v>
      </c>
      <c r="WCE7" t="s">
        <v>16140</v>
      </c>
      <c r="WCF7" t="s">
        <v>16141</v>
      </c>
      <c r="WCG7" t="s">
        <v>16142</v>
      </c>
      <c r="WCH7" t="s">
        <v>16143</v>
      </c>
      <c r="WCI7" t="s">
        <v>16144</v>
      </c>
      <c r="WCJ7" t="s">
        <v>16145</v>
      </c>
      <c r="WCK7" t="s">
        <v>16146</v>
      </c>
      <c r="WCL7" t="s">
        <v>16147</v>
      </c>
      <c r="WCM7" t="s">
        <v>16148</v>
      </c>
      <c r="WCN7" t="s">
        <v>16149</v>
      </c>
      <c r="WCO7" t="s">
        <v>16150</v>
      </c>
      <c r="WCP7" t="s">
        <v>16151</v>
      </c>
      <c r="WCQ7" t="s">
        <v>16152</v>
      </c>
      <c r="WCR7" t="s">
        <v>16153</v>
      </c>
      <c r="WCS7" t="s">
        <v>16154</v>
      </c>
      <c r="WCT7" t="s">
        <v>16155</v>
      </c>
      <c r="WCU7" t="s">
        <v>16156</v>
      </c>
      <c r="WCV7" t="s">
        <v>16157</v>
      </c>
      <c r="WCW7" t="s">
        <v>16158</v>
      </c>
      <c r="WCX7" t="s">
        <v>16159</v>
      </c>
      <c r="WCY7" t="s">
        <v>16160</v>
      </c>
      <c r="WCZ7" t="s">
        <v>16161</v>
      </c>
      <c r="WDA7" t="s">
        <v>16162</v>
      </c>
      <c r="WDB7" t="s">
        <v>16163</v>
      </c>
      <c r="WDC7" t="s">
        <v>16164</v>
      </c>
      <c r="WDD7" t="s">
        <v>16165</v>
      </c>
      <c r="WDE7" t="s">
        <v>16166</v>
      </c>
      <c r="WDF7" t="s">
        <v>16167</v>
      </c>
      <c r="WDG7" t="s">
        <v>16168</v>
      </c>
      <c r="WDH7" t="s">
        <v>16169</v>
      </c>
      <c r="WDI7" t="s">
        <v>16170</v>
      </c>
      <c r="WDJ7" t="s">
        <v>16171</v>
      </c>
      <c r="WDK7" t="s">
        <v>16172</v>
      </c>
      <c r="WDL7" t="s">
        <v>16173</v>
      </c>
      <c r="WDM7" t="s">
        <v>16174</v>
      </c>
      <c r="WDN7" t="s">
        <v>16175</v>
      </c>
      <c r="WDO7" t="s">
        <v>16176</v>
      </c>
      <c r="WDP7" t="s">
        <v>16177</v>
      </c>
      <c r="WDQ7" t="s">
        <v>16178</v>
      </c>
      <c r="WDR7" t="s">
        <v>16179</v>
      </c>
      <c r="WDS7" t="s">
        <v>16180</v>
      </c>
      <c r="WDT7" t="s">
        <v>16181</v>
      </c>
      <c r="WDU7" t="s">
        <v>16182</v>
      </c>
      <c r="WDV7" t="s">
        <v>16183</v>
      </c>
      <c r="WDW7" t="s">
        <v>16184</v>
      </c>
      <c r="WDX7" t="s">
        <v>16185</v>
      </c>
      <c r="WDY7" t="s">
        <v>16186</v>
      </c>
      <c r="WDZ7" t="s">
        <v>16187</v>
      </c>
      <c r="WEA7" t="s">
        <v>16188</v>
      </c>
      <c r="WEB7" t="s">
        <v>16189</v>
      </c>
      <c r="WEC7" t="s">
        <v>16190</v>
      </c>
      <c r="WED7" t="s">
        <v>16191</v>
      </c>
      <c r="WEE7" t="s">
        <v>16192</v>
      </c>
      <c r="WEF7" t="s">
        <v>16193</v>
      </c>
      <c r="WEG7" t="s">
        <v>16194</v>
      </c>
      <c r="WEH7" t="s">
        <v>16195</v>
      </c>
      <c r="WEI7" t="s">
        <v>16196</v>
      </c>
      <c r="WEJ7" t="s">
        <v>16197</v>
      </c>
      <c r="WEK7" t="s">
        <v>16198</v>
      </c>
      <c r="WEL7" t="s">
        <v>16199</v>
      </c>
      <c r="WEM7" t="s">
        <v>16200</v>
      </c>
      <c r="WEN7" t="s">
        <v>16201</v>
      </c>
      <c r="WEO7" t="s">
        <v>16202</v>
      </c>
      <c r="WEP7" t="s">
        <v>16203</v>
      </c>
      <c r="WEQ7" t="s">
        <v>16204</v>
      </c>
      <c r="WER7" t="s">
        <v>16205</v>
      </c>
      <c r="WES7" t="s">
        <v>16206</v>
      </c>
      <c r="WET7" t="s">
        <v>16207</v>
      </c>
      <c r="WEU7" t="s">
        <v>16208</v>
      </c>
      <c r="WEV7" t="s">
        <v>16209</v>
      </c>
      <c r="WEW7" t="s">
        <v>16210</v>
      </c>
      <c r="WEX7" t="s">
        <v>16211</v>
      </c>
      <c r="WEY7" t="s">
        <v>16212</v>
      </c>
      <c r="WEZ7" t="s">
        <v>16213</v>
      </c>
      <c r="WFA7" t="s">
        <v>16214</v>
      </c>
      <c r="WFB7" t="s">
        <v>16215</v>
      </c>
      <c r="WFC7" t="s">
        <v>16216</v>
      </c>
      <c r="WFD7" t="s">
        <v>16217</v>
      </c>
      <c r="WFE7" t="s">
        <v>16218</v>
      </c>
      <c r="WFF7" t="s">
        <v>16219</v>
      </c>
      <c r="WFG7" t="s">
        <v>16220</v>
      </c>
      <c r="WFH7" t="s">
        <v>16221</v>
      </c>
      <c r="WFI7" t="s">
        <v>16222</v>
      </c>
      <c r="WFJ7" t="s">
        <v>16223</v>
      </c>
      <c r="WFK7" t="s">
        <v>16224</v>
      </c>
      <c r="WFL7" t="s">
        <v>16225</v>
      </c>
      <c r="WFM7" t="s">
        <v>16226</v>
      </c>
      <c r="WFN7" t="s">
        <v>16227</v>
      </c>
      <c r="WFO7" t="s">
        <v>16228</v>
      </c>
      <c r="WFP7" t="s">
        <v>16229</v>
      </c>
      <c r="WFQ7" t="s">
        <v>16230</v>
      </c>
      <c r="WFR7" t="s">
        <v>16231</v>
      </c>
      <c r="WFS7" t="s">
        <v>16232</v>
      </c>
      <c r="WFT7" t="s">
        <v>16233</v>
      </c>
      <c r="WFU7" t="s">
        <v>16234</v>
      </c>
      <c r="WFV7" t="s">
        <v>16235</v>
      </c>
      <c r="WFW7" t="s">
        <v>16236</v>
      </c>
      <c r="WFX7" t="s">
        <v>16237</v>
      </c>
      <c r="WFY7" t="s">
        <v>16238</v>
      </c>
      <c r="WFZ7" t="s">
        <v>16239</v>
      </c>
      <c r="WGA7" t="s">
        <v>16240</v>
      </c>
      <c r="WGB7" t="s">
        <v>16241</v>
      </c>
      <c r="WGC7" t="s">
        <v>16242</v>
      </c>
      <c r="WGD7" t="s">
        <v>16243</v>
      </c>
      <c r="WGE7" t="s">
        <v>16244</v>
      </c>
      <c r="WGF7" t="s">
        <v>16245</v>
      </c>
      <c r="WGG7" t="s">
        <v>16246</v>
      </c>
      <c r="WGH7" t="s">
        <v>16247</v>
      </c>
      <c r="WGI7" t="s">
        <v>16248</v>
      </c>
      <c r="WGJ7" t="s">
        <v>16249</v>
      </c>
      <c r="WGK7" t="s">
        <v>16250</v>
      </c>
      <c r="WGL7" t="s">
        <v>16251</v>
      </c>
      <c r="WGM7" t="s">
        <v>16252</v>
      </c>
      <c r="WGN7" t="s">
        <v>16253</v>
      </c>
      <c r="WGO7" t="s">
        <v>16254</v>
      </c>
      <c r="WGP7" t="s">
        <v>16255</v>
      </c>
      <c r="WGQ7" t="s">
        <v>16256</v>
      </c>
      <c r="WGR7" t="s">
        <v>16257</v>
      </c>
      <c r="WGS7" t="s">
        <v>16258</v>
      </c>
      <c r="WGT7" t="s">
        <v>16259</v>
      </c>
      <c r="WGU7" t="s">
        <v>16260</v>
      </c>
      <c r="WGV7" t="s">
        <v>16261</v>
      </c>
      <c r="WGW7" t="s">
        <v>16262</v>
      </c>
      <c r="WGX7" t="s">
        <v>16263</v>
      </c>
      <c r="WGY7" t="s">
        <v>16264</v>
      </c>
      <c r="WGZ7" t="s">
        <v>16265</v>
      </c>
      <c r="WHA7" t="s">
        <v>16266</v>
      </c>
      <c r="WHB7" t="s">
        <v>16267</v>
      </c>
      <c r="WHC7" t="s">
        <v>16268</v>
      </c>
      <c r="WHD7" t="s">
        <v>16269</v>
      </c>
      <c r="WHE7" t="s">
        <v>16270</v>
      </c>
      <c r="WHF7" t="s">
        <v>16271</v>
      </c>
      <c r="WHG7" t="s">
        <v>16272</v>
      </c>
      <c r="WHH7" t="s">
        <v>16273</v>
      </c>
      <c r="WHI7" t="s">
        <v>16274</v>
      </c>
      <c r="WHJ7" t="s">
        <v>16275</v>
      </c>
      <c r="WHK7" t="s">
        <v>16276</v>
      </c>
      <c r="WHL7" t="s">
        <v>16277</v>
      </c>
      <c r="WHM7" t="s">
        <v>16278</v>
      </c>
      <c r="WHN7" t="s">
        <v>16279</v>
      </c>
      <c r="WHO7" t="s">
        <v>16280</v>
      </c>
      <c r="WHP7" t="s">
        <v>16281</v>
      </c>
      <c r="WHQ7" t="s">
        <v>16282</v>
      </c>
      <c r="WHR7" t="s">
        <v>16283</v>
      </c>
      <c r="WHS7" t="s">
        <v>16284</v>
      </c>
      <c r="WHT7" t="s">
        <v>16285</v>
      </c>
      <c r="WHU7" t="s">
        <v>16286</v>
      </c>
      <c r="WHV7" t="s">
        <v>16287</v>
      </c>
      <c r="WHW7" t="s">
        <v>16288</v>
      </c>
      <c r="WHX7" t="s">
        <v>16289</v>
      </c>
      <c r="WHY7" t="s">
        <v>16290</v>
      </c>
      <c r="WHZ7" t="s">
        <v>16291</v>
      </c>
      <c r="WIA7" t="s">
        <v>16292</v>
      </c>
      <c r="WIB7" t="s">
        <v>16293</v>
      </c>
      <c r="WIC7" t="s">
        <v>16294</v>
      </c>
      <c r="WID7" t="s">
        <v>16295</v>
      </c>
      <c r="WIE7" t="s">
        <v>16296</v>
      </c>
      <c r="WIF7" t="s">
        <v>16297</v>
      </c>
      <c r="WIG7" t="s">
        <v>16298</v>
      </c>
      <c r="WIH7" t="s">
        <v>16299</v>
      </c>
      <c r="WII7" t="s">
        <v>16300</v>
      </c>
      <c r="WIJ7" t="s">
        <v>16301</v>
      </c>
      <c r="WIK7" t="s">
        <v>16302</v>
      </c>
      <c r="WIL7" t="s">
        <v>16303</v>
      </c>
      <c r="WIM7" t="s">
        <v>16304</v>
      </c>
      <c r="WIN7" t="s">
        <v>16305</v>
      </c>
      <c r="WIO7" t="s">
        <v>16306</v>
      </c>
      <c r="WIP7" t="s">
        <v>16307</v>
      </c>
      <c r="WIQ7" t="s">
        <v>16308</v>
      </c>
      <c r="WIR7" t="s">
        <v>16309</v>
      </c>
      <c r="WIS7" t="s">
        <v>16310</v>
      </c>
      <c r="WIT7" t="s">
        <v>16311</v>
      </c>
      <c r="WIU7" t="s">
        <v>16312</v>
      </c>
      <c r="WIV7" t="s">
        <v>16313</v>
      </c>
      <c r="WIW7" t="s">
        <v>16314</v>
      </c>
      <c r="WIX7" t="s">
        <v>16315</v>
      </c>
      <c r="WIY7" t="s">
        <v>16316</v>
      </c>
      <c r="WIZ7" t="s">
        <v>16317</v>
      </c>
      <c r="WJA7" t="s">
        <v>16318</v>
      </c>
      <c r="WJB7" t="s">
        <v>16319</v>
      </c>
      <c r="WJC7" t="s">
        <v>16320</v>
      </c>
      <c r="WJD7" t="s">
        <v>16321</v>
      </c>
      <c r="WJE7" t="s">
        <v>16322</v>
      </c>
      <c r="WJF7" t="s">
        <v>16323</v>
      </c>
      <c r="WJG7" t="s">
        <v>16324</v>
      </c>
      <c r="WJH7" t="s">
        <v>16325</v>
      </c>
      <c r="WJI7" t="s">
        <v>16326</v>
      </c>
      <c r="WJJ7" t="s">
        <v>16327</v>
      </c>
      <c r="WJK7" t="s">
        <v>16328</v>
      </c>
      <c r="WJL7" t="s">
        <v>16329</v>
      </c>
      <c r="WJM7" t="s">
        <v>16330</v>
      </c>
      <c r="WJN7" t="s">
        <v>16331</v>
      </c>
      <c r="WJO7" t="s">
        <v>16332</v>
      </c>
      <c r="WJP7" t="s">
        <v>16333</v>
      </c>
      <c r="WJQ7" t="s">
        <v>16334</v>
      </c>
      <c r="WJR7" t="s">
        <v>16335</v>
      </c>
      <c r="WJS7" t="s">
        <v>16336</v>
      </c>
      <c r="WJT7" t="s">
        <v>16337</v>
      </c>
      <c r="WJU7" t="s">
        <v>16338</v>
      </c>
      <c r="WJV7" t="s">
        <v>16339</v>
      </c>
      <c r="WJW7" t="s">
        <v>16340</v>
      </c>
      <c r="WJX7" t="s">
        <v>16341</v>
      </c>
      <c r="WJY7" t="s">
        <v>16342</v>
      </c>
      <c r="WJZ7" t="s">
        <v>16343</v>
      </c>
      <c r="WKA7" t="s">
        <v>16344</v>
      </c>
      <c r="WKB7" t="s">
        <v>16345</v>
      </c>
      <c r="WKC7" t="s">
        <v>16346</v>
      </c>
      <c r="WKD7" t="s">
        <v>16347</v>
      </c>
      <c r="WKE7" t="s">
        <v>16348</v>
      </c>
      <c r="WKF7" t="s">
        <v>16349</v>
      </c>
      <c r="WKG7" t="s">
        <v>16350</v>
      </c>
      <c r="WKH7" t="s">
        <v>16351</v>
      </c>
      <c r="WKI7" t="s">
        <v>16352</v>
      </c>
      <c r="WKJ7" t="s">
        <v>16353</v>
      </c>
      <c r="WKK7" t="s">
        <v>16354</v>
      </c>
      <c r="WKL7" t="s">
        <v>16355</v>
      </c>
      <c r="WKM7" t="s">
        <v>16356</v>
      </c>
      <c r="WKN7" t="s">
        <v>16357</v>
      </c>
      <c r="WKO7" t="s">
        <v>16358</v>
      </c>
      <c r="WKP7" t="s">
        <v>16359</v>
      </c>
      <c r="WKQ7" t="s">
        <v>16360</v>
      </c>
      <c r="WKR7" t="s">
        <v>16361</v>
      </c>
      <c r="WKS7" t="s">
        <v>16362</v>
      </c>
      <c r="WKT7" t="s">
        <v>16363</v>
      </c>
      <c r="WKU7" t="s">
        <v>16364</v>
      </c>
      <c r="WKV7" t="s">
        <v>16365</v>
      </c>
      <c r="WKW7" t="s">
        <v>16366</v>
      </c>
      <c r="WKX7" t="s">
        <v>16367</v>
      </c>
      <c r="WKY7" t="s">
        <v>16368</v>
      </c>
      <c r="WKZ7" t="s">
        <v>16369</v>
      </c>
      <c r="WLA7" t="s">
        <v>16370</v>
      </c>
      <c r="WLB7" t="s">
        <v>16371</v>
      </c>
      <c r="WLC7" t="s">
        <v>16372</v>
      </c>
      <c r="WLD7" t="s">
        <v>16373</v>
      </c>
      <c r="WLE7" t="s">
        <v>16374</v>
      </c>
      <c r="WLF7" t="s">
        <v>16375</v>
      </c>
      <c r="WLG7" t="s">
        <v>16376</v>
      </c>
      <c r="WLH7" t="s">
        <v>16377</v>
      </c>
      <c r="WLI7" t="s">
        <v>16378</v>
      </c>
      <c r="WLJ7" t="s">
        <v>16379</v>
      </c>
      <c r="WLK7" t="s">
        <v>16380</v>
      </c>
      <c r="WLL7" t="s">
        <v>16381</v>
      </c>
      <c r="WLM7" t="s">
        <v>16382</v>
      </c>
      <c r="WLN7" t="s">
        <v>16383</v>
      </c>
      <c r="WLO7" t="s">
        <v>16384</v>
      </c>
      <c r="WLP7" t="s">
        <v>16385</v>
      </c>
      <c r="WLQ7" t="s">
        <v>16386</v>
      </c>
      <c r="WLR7" t="s">
        <v>16387</v>
      </c>
      <c r="WLS7" t="s">
        <v>16388</v>
      </c>
      <c r="WLT7" t="s">
        <v>16389</v>
      </c>
      <c r="WLU7" t="s">
        <v>16390</v>
      </c>
      <c r="WLV7" t="s">
        <v>16391</v>
      </c>
      <c r="WLW7" t="s">
        <v>16392</v>
      </c>
      <c r="WLX7" t="s">
        <v>16393</v>
      </c>
      <c r="WLY7" t="s">
        <v>16394</v>
      </c>
      <c r="WLZ7" t="s">
        <v>16395</v>
      </c>
      <c r="WMA7" t="s">
        <v>16396</v>
      </c>
      <c r="WMB7" t="s">
        <v>16397</v>
      </c>
      <c r="WMC7" t="s">
        <v>16398</v>
      </c>
      <c r="WMD7" t="s">
        <v>16399</v>
      </c>
      <c r="WME7" t="s">
        <v>16400</v>
      </c>
      <c r="WMF7" t="s">
        <v>16401</v>
      </c>
      <c r="WMG7" t="s">
        <v>16402</v>
      </c>
      <c r="WMH7" t="s">
        <v>16403</v>
      </c>
      <c r="WMI7" t="s">
        <v>16404</v>
      </c>
      <c r="WMJ7" t="s">
        <v>16405</v>
      </c>
      <c r="WMK7" t="s">
        <v>16406</v>
      </c>
      <c r="WML7" t="s">
        <v>16407</v>
      </c>
      <c r="WMM7" t="s">
        <v>16408</v>
      </c>
      <c r="WMN7" t="s">
        <v>16409</v>
      </c>
      <c r="WMO7" t="s">
        <v>16410</v>
      </c>
      <c r="WMP7" t="s">
        <v>16411</v>
      </c>
      <c r="WMQ7" t="s">
        <v>16412</v>
      </c>
      <c r="WMR7" t="s">
        <v>16413</v>
      </c>
      <c r="WMS7" t="s">
        <v>16414</v>
      </c>
      <c r="WMT7" t="s">
        <v>16415</v>
      </c>
      <c r="WMU7" t="s">
        <v>16416</v>
      </c>
      <c r="WMV7" t="s">
        <v>16417</v>
      </c>
      <c r="WMW7" t="s">
        <v>16418</v>
      </c>
      <c r="WMX7" t="s">
        <v>16419</v>
      </c>
      <c r="WMY7" t="s">
        <v>16420</v>
      </c>
      <c r="WMZ7" t="s">
        <v>16421</v>
      </c>
      <c r="WNA7" t="s">
        <v>16422</v>
      </c>
      <c r="WNB7" t="s">
        <v>16423</v>
      </c>
      <c r="WNC7" t="s">
        <v>16424</v>
      </c>
      <c r="WND7" t="s">
        <v>16425</v>
      </c>
      <c r="WNE7" t="s">
        <v>16426</v>
      </c>
      <c r="WNF7" t="s">
        <v>16427</v>
      </c>
      <c r="WNG7" t="s">
        <v>16428</v>
      </c>
      <c r="WNH7" t="s">
        <v>16429</v>
      </c>
      <c r="WNI7" t="s">
        <v>16430</v>
      </c>
      <c r="WNJ7" t="s">
        <v>16431</v>
      </c>
      <c r="WNK7" t="s">
        <v>16432</v>
      </c>
      <c r="WNL7" t="s">
        <v>16433</v>
      </c>
      <c r="WNM7" t="s">
        <v>16434</v>
      </c>
      <c r="WNN7" t="s">
        <v>16435</v>
      </c>
      <c r="WNO7" t="s">
        <v>16436</v>
      </c>
      <c r="WNP7" t="s">
        <v>16437</v>
      </c>
      <c r="WNQ7" t="s">
        <v>16438</v>
      </c>
      <c r="WNR7" t="s">
        <v>16439</v>
      </c>
      <c r="WNS7" t="s">
        <v>16440</v>
      </c>
      <c r="WNT7" t="s">
        <v>16441</v>
      </c>
      <c r="WNU7" t="s">
        <v>16442</v>
      </c>
      <c r="WNV7" t="s">
        <v>16443</v>
      </c>
      <c r="WNW7" t="s">
        <v>16444</v>
      </c>
      <c r="WNX7" t="s">
        <v>16445</v>
      </c>
      <c r="WNY7" t="s">
        <v>16446</v>
      </c>
      <c r="WNZ7" t="s">
        <v>16447</v>
      </c>
      <c r="WOA7" t="s">
        <v>16448</v>
      </c>
      <c r="WOB7" t="s">
        <v>16449</v>
      </c>
      <c r="WOC7" t="s">
        <v>16450</v>
      </c>
      <c r="WOD7" t="s">
        <v>16451</v>
      </c>
      <c r="WOE7" t="s">
        <v>16452</v>
      </c>
      <c r="WOF7" t="s">
        <v>16453</v>
      </c>
      <c r="WOG7" t="s">
        <v>16454</v>
      </c>
      <c r="WOH7" t="s">
        <v>16455</v>
      </c>
      <c r="WOI7" t="s">
        <v>16456</v>
      </c>
      <c r="WOJ7" t="s">
        <v>16457</v>
      </c>
      <c r="WOK7" t="s">
        <v>16458</v>
      </c>
      <c r="WOL7" t="s">
        <v>16459</v>
      </c>
      <c r="WOM7" t="s">
        <v>16460</v>
      </c>
      <c r="WON7" t="s">
        <v>16461</v>
      </c>
      <c r="WOO7" t="s">
        <v>16462</v>
      </c>
      <c r="WOP7" t="s">
        <v>16463</v>
      </c>
      <c r="WOQ7" t="s">
        <v>16464</v>
      </c>
      <c r="WOR7" t="s">
        <v>16465</v>
      </c>
      <c r="WOS7" t="s">
        <v>16466</v>
      </c>
      <c r="WOT7" t="s">
        <v>16467</v>
      </c>
      <c r="WOU7" t="s">
        <v>16468</v>
      </c>
      <c r="WOV7" t="s">
        <v>16469</v>
      </c>
      <c r="WOW7" t="s">
        <v>16470</v>
      </c>
      <c r="WOX7" t="s">
        <v>16471</v>
      </c>
      <c r="WOY7" t="s">
        <v>16472</v>
      </c>
      <c r="WOZ7" t="s">
        <v>16473</v>
      </c>
      <c r="WPA7" t="s">
        <v>16474</v>
      </c>
      <c r="WPB7" t="s">
        <v>16475</v>
      </c>
      <c r="WPC7" t="s">
        <v>16476</v>
      </c>
      <c r="WPD7" t="s">
        <v>16477</v>
      </c>
      <c r="WPE7" t="s">
        <v>16478</v>
      </c>
      <c r="WPF7" t="s">
        <v>16479</v>
      </c>
      <c r="WPG7" t="s">
        <v>16480</v>
      </c>
      <c r="WPH7" t="s">
        <v>16481</v>
      </c>
      <c r="WPI7" t="s">
        <v>16482</v>
      </c>
      <c r="WPJ7" t="s">
        <v>16483</v>
      </c>
      <c r="WPK7" t="s">
        <v>16484</v>
      </c>
      <c r="WPL7" t="s">
        <v>16485</v>
      </c>
      <c r="WPM7" t="s">
        <v>16486</v>
      </c>
      <c r="WPN7" t="s">
        <v>16487</v>
      </c>
      <c r="WPO7" t="s">
        <v>16488</v>
      </c>
      <c r="WPP7" t="s">
        <v>16489</v>
      </c>
      <c r="WPQ7" t="s">
        <v>16490</v>
      </c>
      <c r="WPR7" t="s">
        <v>16491</v>
      </c>
      <c r="WPS7" t="s">
        <v>16492</v>
      </c>
      <c r="WPT7" t="s">
        <v>16493</v>
      </c>
      <c r="WPU7" t="s">
        <v>16494</v>
      </c>
      <c r="WPV7" t="s">
        <v>16495</v>
      </c>
      <c r="WPW7" t="s">
        <v>16496</v>
      </c>
      <c r="WPX7" t="s">
        <v>16497</v>
      </c>
      <c r="WPY7" t="s">
        <v>16498</v>
      </c>
      <c r="WPZ7" t="s">
        <v>16499</v>
      </c>
      <c r="WQA7" t="s">
        <v>16500</v>
      </c>
      <c r="WQB7" t="s">
        <v>16501</v>
      </c>
      <c r="WQC7" t="s">
        <v>16502</v>
      </c>
      <c r="WQD7" t="s">
        <v>16503</v>
      </c>
      <c r="WQE7" t="s">
        <v>16504</v>
      </c>
      <c r="WQF7" t="s">
        <v>16505</v>
      </c>
      <c r="WQG7" t="s">
        <v>16506</v>
      </c>
      <c r="WQH7" t="s">
        <v>16507</v>
      </c>
      <c r="WQI7" t="s">
        <v>16508</v>
      </c>
      <c r="WQJ7" t="s">
        <v>16509</v>
      </c>
      <c r="WQK7" t="s">
        <v>16510</v>
      </c>
      <c r="WQL7" t="s">
        <v>16511</v>
      </c>
      <c r="WQM7" t="s">
        <v>16512</v>
      </c>
      <c r="WQN7" t="s">
        <v>16513</v>
      </c>
      <c r="WQO7" t="s">
        <v>16514</v>
      </c>
      <c r="WQP7" t="s">
        <v>16515</v>
      </c>
      <c r="WQQ7" t="s">
        <v>16516</v>
      </c>
      <c r="WQR7" t="s">
        <v>16517</v>
      </c>
      <c r="WQS7" t="s">
        <v>16518</v>
      </c>
      <c r="WQT7" t="s">
        <v>16519</v>
      </c>
      <c r="WQU7" t="s">
        <v>16520</v>
      </c>
      <c r="WQV7" t="s">
        <v>16521</v>
      </c>
      <c r="WQW7" t="s">
        <v>16522</v>
      </c>
      <c r="WQX7" t="s">
        <v>16523</v>
      </c>
      <c r="WQY7" t="s">
        <v>16524</v>
      </c>
      <c r="WQZ7" t="s">
        <v>16525</v>
      </c>
      <c r="WRA7" t="s">
        <v>16526</v>
      </c>
      <c r="WRB7" t="s">
        <v>16527</v>
      </c>
      <c r="WRC7" t="s">
        <v>16528</v>
      </c>
      <c r="WRD7" t="s">
        <v>16529</v>
      </c>
      <c r="WRE7" t="s">
        <v>16530</v>
      </c>
      <c r="WRF7" t="s">
        <v>16531</v>
      </c>
      <c r="WRG7" t="s">
        <v>16532</v>
      </c>
      <c r="WRH7" t="s">
        <v>16533</v>
      </c>
      <c r="WRI7" t="s">
        <v>16534</v>
      </c>
      <c r="WRJ7" t="s">
        <v>16535</v>
      </c>
      <c r="WRK7" t="s">
        <v>16536</v>
      </c>
      <c r="WRL7" t="s">
        <v>16537</v>
      </c>
      <c r="WRM7" t="s">
        <v>16538</v>
      </c>
      <c r="WRN7" t="s">
        <v>16539</v>
      </c>
      <c r="WRO7" t="s">
        <v>16540</v>
      </c>
      <c r="WRP7" t="s">
        <v>16541</v>
      </c>
      <c r="WRQ7" t="s">
        <v>16542</v>
      </c>
      <c r="WRR7" t="s">
        <v>16543</v>
      </c>
      <c r="WRS7" t="s">
        <v>16544</v>
      </c>
      <c r="WRT7" t="s">
        <v>16545</v>
      </c>
      <c r="WRU7" t="s">
        <v>16546</v>
      </c>
      <c r="WRV7" t="s">
        <v>16547</v>
      </c>
      <c r="WRW7" t="s">
        <v>16548</v>
      </c>
      <c r="WRX7" t="s">
        <v>16549</v>
      </c>
      <c r="WRY7" t="s">
        <v>16550</v>
      </c>
      <c r="WRZ7" t="s">
        <v>16551</v>
      </c>
      <c r="WSA7" t="s">
        <v>16552</v>
      </c>
      <c r="WSB7" t="s">
        <v>16553</v>
      </c>
      <c r="WSC7" t="s">
        <v>16554</v>
      </c>
      <c r="WSD7" t="s">
        <v>16555</v>
      </c>
      <c r="WSE7" t="s">
        <v>16556</v>
      </c>
      <c r="WSF7" t="s">
        <v>16557</v>
      </c>
      <c r="WSG7" t="s">
        <v>16558</v>
      </c>
      <c r="WSH7" t="s">
        <v>16559</v>
      </c>
      <c r="WSI7" t="s">
        <v>16560</v>
      </c>
      <c r="WSJ7" t="s">
        <v>16561</v>
      </c>
      <c r="WSK7" t="s">
        <v>16562</v>
      </c>
      <c r="WSL7" t="s">
        <v>16563</v>
      </c>
      <c r="WSM7" t="s">
        <v>16564</v>
      </c>
      <c r="WSN7" t="s">
        <v>16565</v>
      </c>
      <c r="WSO7" t="s">
        <v>16566</v>
      </c>
      <c r="WSP7" t="s">
        <v>16567</v>
      </c>
      <c r="WSQ7" t="s">
        <v>16568</v>
      </c>
      <c r="WSR7" t="s">
        <v>16569</v>
      </c>
      <c r="WSS7" t="s">
        <v>16570</v>
      </c>
      <c r="WST7" t="s">
        <v>16571</v>
      </c>
      <c r="WSU7" t="s">
        <v>16572</v>
      </c>
      <c r="WSV7" t="s">
        <v>16573</v>
      </c>
      <c r="WSW7" t="s">
        <v>16574</v>
      </c>
      <c r="WSX7" t="s">
        <v>16575</v>
      </c>
      <c r="WSY7" t="s">
        <v>16576</v>
      </c>
      <c r="WSZ7" t="s">
        <v>16577</v>
      </c>
      <c r="WTA7" t="s">
        <v>16578</v>
      </c>
      <c r="WTB7" t="s">
        <v>16579</v>
      </c>
      <c r="WTC7" t="s">
        <v>16580</v>
      </c>
      <c r="WTD7" t="s">
        <v>16581</v>
      </c>
      <c r="WTE7" t="s">
        <v>16582</v>
      </c>
      <c r="WTF7" t="s">
        <v>16583</v>
      </c>
      <c r="WTG7" t="s">
        <v>16584</v>
      </c>
      <c r="WTH7" t="s">
        <v>16585</v>
      </c>
      <c r="WTI7" t="s">
        <v>16586</v>
      </c>
      <c r="WTJ7" t="s">
        <v>16587</v>
      </c>
      <c r="WTK7" t="s">
        <v>16588</v>
      </c>
      <c r="WTL7" t="s">
        <v>16589</v>
      </c>
      <c r="WTM7" t="s">
        <v>16590</v>
      </c>
      <c r="WTN7" t="s">
        <v>16591</v>
      </c>
      <c r="WTO7" t="s">
        <v>16592</v>
      </c>
      <c r="WTP7" t="s">
        <v>16593</v>
      </c>
      <c r="WTQ7" t="s">
        <v>16594</v>
      </c>
      <c r="WTR7" t="s">
        <v>16595</v>
      </c>
      <c r="WTS7" t="s">
        <v>16596</v>
      </c>
      <c r="WTT7" t="s">
        <v>16597</v>
      </c>
      <c r="WTU7" t="s">
        <v>16598</v>
      </c>
      <c r="WTV7" t="s">
        <v>16599</v>
      </c>
      <c r="WTW7" t="s">
        <v>16600</v>
      </c>
      <c r="WTX7" t="s">
        <v>16601</v>
      </c>
      <c r="WTY7" t="s">
        <v>16602</v>
      </c>
      <c r="WTZ7" t="s">
        <v>16603</v>
      </c>
      <c r="WUA7" t="s">
        <v>16604</v>
      </c>
      <c r="WUB7" t="s">
        <v>16605</v>
      </c>
      <c r="WUC7" t="s">
        <v>16606</v>
      </c>
      <c r="WUD7" t="s">
        <v>16607</v>
      </c>
      <c r="WUE7" t="s">
        <v>16608</v>
      </c>
      <c r="WUF7" t="s">
        <v>16609</v>
      </c>
      <c r="WUG7" t="s">
        <v>16610</v>
      </c>
      <c r="WUH7" t="s">
        <v>16611</v>
      </c>
      <c r="WUI7" t="s">
        <v>16612</v>
      </c>
      <c r="WUJ7" t="s">
        <v>16613</v>
      </c>
      <c r="WUK7" t="s">
        <v>16614</v>
      </c>
      <c r="WUL7" t="s">
        <v>16615</v>
      </c>
      <c r="WUM7" t="s">
        <v>16616</v>
      </c>
      <c r="WUN7" t="s">
        <v>16617</v>
      </c>
      <c r="WUO7" t="s">
        <v>16618</v>
      </c>
      <c r="WUP7" t="s">
        <v>16619</v>
      </c>
      <c r="WUQ7" t="s">
        <v>16620</v>
      </c>
      <c r="WUR7" t="s">
        <v>16621</v>
      </c>
      <c r="WUS7" t="s">
        <v>16622</v>
      </c>
      <c r="WUT7" t="s">
        <v>16623</v>
      </c>
      <c r="WUU7" t="s">
        <v>16624</v>
      </c>
      <c r="WUV7" t="s">
        <v>16625</v>
      </c>
      <c r="WUW7" t="s">
        <v>16626</v>
      </c>
      <c r="WUX7" t="s">
        <v>16627</v>
      </c>
      <c r="WUY7" t="s">
        <v>16628</v>
      </c>
      <c r="WUZ7" t="s">
        <v>16629</v>
      </c>
      <c r="WVA7" t="s">
        <v>16630</v>
      </c>
      <c r="WVB7" t="s">
        <v>16631</v>
      </c>
      <c r="WVC7" t="s">
        <v>16632</v>
      </c>
      <c r="WVD7" t="s">
        <v>16633</v>
      </c>
      <c r="WVE7" t="s">
        <v>16634</v>
      </c>
      <c r="WVF7" t="s">
        <v>16635</v>
      </c>
      <c r="WVG7" t="s">
        <v>16636</v>
      </c>
      <c r="WVH7" t="s">
        <v>16637</v>
      </c>
      <c r="WVI7" t="s">
        <v>16638</v>
      </c>
      <c r="WVJ7" t="s">
        <v>16639</v>
      </c>
      <c r="WVK7" t="s">
        <v>16640</v>
      </c>
      <c r="WVL7" t="s">
        <v>16641</v>
      </c>
      <c r="WVM7" t="s">
        <v>16642</v>
      </c>
      <c r="WVN7" t="s">
        <v>16643</v>
      </c>
      <c r="WVO7" t="s">
        <v>16644</v>
      </c>
      <c r="WVP7" t="s">
        <v>16645</v>
      </c>
      <c r="WVQ7" t="s">
        <v>16646</v>
      </c>
      <c r="WVR7" t="s">
        <v>16647</v>
      </c>
      <c r="WVS7" t="s">
        <v>16648</v>
      </c>
      <c r="WVT7" t="s">
        <v>16649</v>
      </c>
      <c r="WVU7" t="s">
        <v>16650</v>
      </c>
      <c r="WVV7" t="s">
        <v>16651</v>
      </c>
      <c r="WVW7" t="s">
        <v>16652</v>
      </c>
      <c r="WVX7" t="s">
        <v>16653</v>
      </c>
      <c r="WVY7" t="s">
        <v>16654</v>
      </c>
      <c r="WVZ7" t="s">
        <v>16655</v>
      </c>
      <c r="WWA7" t="s">
        <v>16656</v>
      </c>
      <c r="WWB7" t="s">
        <v>16657</v>
      </c>
      <c r="WWC7" t="s">
        <v>16658</v>
      </c>
      <c r="WWD7" t="s">
        <v>16659</v>
      </c>
      <c r="WWE7" t="s">
        <v>16660</v>
      </c>
      <c r="WWF7" t="s">
        <v>16661</v>
      </c>
      <c r="WWG7" t="s">
        <v>16662</v>
      </c>
      <c r="WWH7" t="s">
        <v>16663</v>
      </c>
      <c r="WWI7" t="s">
        <v>16664</v>
      </c>
      <c r="WWJ7" t="s">
        <v>16665</v>
      </c>
      <c r="WWK7" t="s">
        <v>16666</v>
      </c>
      <c r="WWL7" t="s">
        <v>16667</v>
      </c>
      <c r="WWM7" t="s">
        <v>16668</v>
      </c>
      <c r="WWN7" t="s">
        <v>16669</v>
      </c>
      <c r="WWO7" t="s">
        <v>16670</v>
      </c>
      <c r="WWP7" t="s">
        <v>16671</v>
      </c>
      <c r="WWQ7" t="s">
        <v>16672</v>
      </c>
      <c r="WWR7" t="s">
        <v>16673</v>
      </c>
      <c r="WWS7" t="s">
        <v>16674</v>
      </c>
      <c r="WWT7" t="s">
        <v>16675</v>
      </c>
      <c r="WWU7" t="s">
        <v>16676</v>
      </c>
      <c r="WWV7" t="s">
        <v>16677</v>
      </c>
      <c r="WWW7" t="s">
        <v>16678</v>
      </c>
      <c r="WWX7" t="s">
        <v>16679</v>
      </c>
      <c r="WWY7" t="s">
        <v>16680</v>
      </c>
      <c r="WWZ7" t="s">
        <v>16681</v>
      </c>
      <c r="WXA7" t="s">
        <v>16682</v>
      </c>
      <c r="WXB7" t="s">
        <v>16683</v>
      </c>
      <c r="WXC7" t="s">
        <v>16684</v>
      </c>
      <c r="WXD7" t="s">
        <v>16685</v>
      </c>
      <c r="WXE7" t="s">
        <v>16686</v>
      </c>
      <c r="WXF7" t="s">
        <v>16687</v>
      </c>
      <c r="WXG7" t="s">
        <v>16688</v>
      </c>
      <c r="WXH7" t="s">
        <v>16689</v>
      </c>
      <c r="WXI7" t="s">
        <v>16690</v>
      </c>
      <c r="WXJ7" t="s">
        <v>16691</v>
      </c>
      <c r="WXK7" t="s">
        <v>16692</v>
      </c>
      <c r="WXL7" t="s">
        <v>16693</v>
      </c>
      <c r="WXM7" t="s">
        <v>16694</v>
      </c>
      <c r="WXN7" t="s">
        <v>16695</v>
      </c>
      <c r="WXO7" t="s">
        <v>16696</v>
      </c>
      <c r="WXP7" t="s">
        <v>16697</v>
      </c>
      <c r="WXQ7" t="s">
        <v>16698</v>
      </c>
      <c r="WXR7" t="s">
        <v>16699</v>
      </c>
      <c r="WXS7" t="s">
        <v>16700</v>
      </c>
      <c r="WXT7" t="s">
        <v>16701</v>
      </c>
      <c r="WXU7" t="s">
        <v>16702</v>
      </c>
      <c r="WXV7" t="s">
        <v>16703</v>
      </c>
      <c r="WXW7" t="s">
        <v>16704</v>
      </c>
      <c r="WXX7" t="s">
        <v>16705</v>
      </c>
      <c r="WXY7" t="s">
        <v>16706</v>
      </c>
      <c r="WXZ7" t="s">
        <v>16707</v>
      </c>
      <c r="WYA7" t="s">
        <v>16708</v>
      </c>
      <c r="WYB7" t="s">
        <v>16709</v>
      </c>
      <c r="WYC7" t="s">
        <v>16710</v>
      </c>
      <c r="WYD7" t="s">
        <v>16711</v>
      </c>
      <c r="WYE7" t="s">
        <v>16712</v>
      </c>
      <c r="WYF7" t="s">
        <v>16713</v>
      </c>
      <c r="WYG7" t="s">
        <v>16714</v>
      </c>
      <c r="WYH7" t="s">
        <v>16715</v>
      </c>
      <c r="WYI7" t="s">
        <v>16716</v>
      </c>
      <c r="WYJ7" t="s">
        <v>16717</v>
      </c>
      <c r="WYK7" t="s">
        <v>16718</v>
      </c>
      <c r="WYL7" t="s">
        <v>16719</v>
      </c>
      <c r="WYM7" t="s">
        <v>16720</v>
      </c>
      <c r="WYN7" t="s">
        <v>16721</v>
      </c>
      <c r="WYO7" t="s">
        <v>16722</v>
      </c>
      <c r="WYP7" t="s">
        <v>16723</v>
      </c>
      <c r="WYQ7" t="s">
        <v>16724</v>
      </c>
      <c r="WYR7" t="s">
        <v>16725</v>
      </c>
      <c r="WYS7" t="s">
        <v>16726</v>
      </c>
      <c r="WYT7" t="s">
        <v>16727</v>
      </c>
      <c r="WYU7" t="s">
        <v>16728</v>
      </c>
      <c r="WYV7" t="s">
        <v>16729</v>
      </c>
      <c r="WYW7" t="s">
        <v>16730</v>
      </c>
      <c r="WYX7" t="s">
        <v>16731</v>
      </c>
      <c r="WYY7" t="s">
        <v>16732</v>
      </c>
      <c r="WYZ7" t="s">
        <v>16733</v>
      </c>
      <c r="WZA7" t="s">
        <v>16734</v>
      </c>
      <c r="WZB7" t="s">
        <v>16735</v>
      </c>
      <c r="WZC7" t="s">
        <v>16736</v>
      </c>
      <c r="WZD7" t="s">
        <v>16737</v>
      </c>
      <c r="WZE7" t="s">
        <v>16738</v>
      </c>
      <c r="WZF7" t="s">
        <v>16739</v>
      </c>
      <c r="WZG7" t="s">
        <v>16740</v>
      </c>
      <c r="WZH7" t="s">
        <v>16741</v>
      </c>
      <c r="WZI7" t="s">
        <v>16742</v>
      </c>
      <c r="WZJ7" t="s">
        <v>16743</v>
      </c>
      <c r="WZK7" t="s">
        <v>16744</v>
      </c>
      <c r="WZL7" t="s">
        <v>16745</v>
      </c>
      <c r="WZM7" t="s">
        <v>16746</v>
      </c>
      <c r="WZN7" t="s">
        <v>16747</v>
      </c>
      <c r="WZO7" t="s">
        <v>16748</v>
      </c>
      <c r="WZP7" t="s">
        <v>16749</v>
      </c>
      <c r="WZQ7" t="s">
        <v>16750</v>
      </c>
      <c r="WZR7" t="s">
        <v>16751</v>
      </c>
      <c r="WZS7" t="s">
        <v>16752</v>
      </c>
      <c r="WZT7" t="s">
        <v>16753</v>
      </c>
      <c r="WZU7" t="s">
        <v>16754</v>
      </c>
      <c r="WZV7" t="s">
        <v>16755</v>
      </c>
      <c r="WZW7" t="s">
        <v>16756</v>
      </c>
      <c r="WZX7" t="s">
        <v>16757</v>
      </c>
      <c r="WZY7" t="s">
        <v>16758</v>
      </c>
      <c r="WZZ7" t="s">
        <v>16759</v>
      </c>
      <c r="XAA7" t="s">
        <v>16760</v>
      </c>
      <c r="XAB7" t="s">
        <v>16761</v>
      </c>
      <c r="XAC7" t="s">
        <v>16762</v>
      </c>
      <c r="XAD7" t="s">
        <v>16763</v>
      </c>
      <c r="XAE7" t="s">
        <v>16764</v>
      </c>
      <c r="XAF7" t="s">
        <v>16765</v>
      </c>
      <c r="XAG7" t="s">
        <v>16766</v>
      </c>
      <c r="XAH7" t="s">
        <v>16767</v>
      </c>
      <c r="XAI7" t="s">
        <v>16768</v>
      </c>
      <c r="XAJ7" t="s">
        <v>16769</v>
      </c>
      <c r="XAK7" t="s">
        <v>16770</v>
      </c>
      <c r="XAL7" t="s">
        <v>16771</v>
      </c>
      <c r="XAM7" t="s">
        <v>16772</v>
      </c>
      <c r="XAN7" t="s">
        <v>16773</v>
      </c>
      <c r="XAO7" t="s">
        <v>16774</v>
      </c>
      <c r="XAP7" t="s">
        <v>16775</v>
      </c>
      <c r="XAQ7" t="s">
        <v>16776</v>
      </c>
      <c r="XAR7" t="s">
        <v>16777</v>
      </c>
      <c r="XAS7" t="s">
        <v>16778</v>
      </c>
      <c r="XAT7" t="s">
        <v>16779</v>
      </c>
      <c r="XAU7" t="s">
        <v>16780</v>
      </c>
      <c r="XAV7" t="s">
        <v>16781</v>
      </c>
      <c r="XAW7" t="s">
        <v>16782</v>
      </c>
      <c r="XAX7" t="s">
        <v>16783</v>
      </c>
      <c r="XAY7" t="s">
        <v>16784</v>
      </c>
      <c r="XAZ7" t="s">
        <v>16785</v>
      </c>
      <c r="XBA7" t="s">
        <v>16786</v>
      </c>
      <c r="XBB7" t="s">
        <v>16787</v>
      </c>
      <c r="XBC7" t="s">
        <v>16788</v>
      </c>
      <c r="XBD7" t="s">
        <v>16789</v>
      </c>
      <c r="XBE7" t="s">
        <v>16790</v>
      </c>
      <c r="XBF7" t="s">
        <v>16791</v>
      </c>
      <c r="XBG7" t="s">
        <v>16792</v>
      </c>
      <c r="XBH7" t="s">
        <v>16793</v>
      </c>
      <c r="XBI7" t="s">
        <v>16794</v>
      </c>
      <c r="XBJ7" t="s">
        <v>16795</v>
      </c>
      <c r="XBK7" t="s">
        <v>16796</v>
      </c>
      <c r="XBL7" t="s">
        <v>16797</v>
      </c>
      <c r="XBM7" t="s">
        <v>16798</v>
      </c>
      <c r="XBN7" t="s">
        <v>16799</v>
      </c>
      <c r="XBO7" t="s">
        <v>16800</v>
      </c>
      <c r="XBP7" t="s">
        <v>16801</v>
      </c>
      <c r="XBQ7" t="s">
        <v>16802</v>
      </c>
      <c r="XBR7" t="s">
        <v>16803</v>
      </c>
      <c r="XBS7" t="s">
        <v>16804</v>
      </c>
      <c r="XBT7" t="s">
        <v>16805</v>
      </c>
      <c r="XBU7" t="s">
        <v>16806</v>
      </c>
      <c r="XBV7" t="s">
        <v>16807</v>
      </c>
      <c r="XBW7" t="s">
        <v>16808</v>
      </c>
      <c r="XBX7" t="s">
        <v>16809</v>
      </c>
      <c r="XBY7" t="s">
        <v>16810</v>
      </c>
      <c r="XBZ7" t="s">
        <v>16811</v>
      </c>
      <c r="XCA7" t="s">
        <v>16812</v>
      </c>
      <c r="XCB7" t="s">
        <v>16813</v>
      </c>
      <c r="XCC7" t="s">
        <v>16814</v>
      </c>
      <c r="XCD7" t="s">
        <v>16815</v>
      </c>
      <c r="XCE7" t="s">
        <v>16816</v>
      </c>
      <c r="XCF7" t="s">
        <v>16817</v>
      </c>
      <c r="XCG7" t="s">
        <v>16818</v>
      </c>
      <c r="XCH7" t="s">
        <v>16819</v>
      </c>
      <c r="XCI7" t="s">
        <v>16820</v>
      </c>
      <c r="XCJ7" t="s">
        <v>16821</v>
      </c>
      <c r="XCK7" t="s">
        <v>16822</v>
      </c>
      <c r="XCL7" t="s">
        <v>16823</v>
      </c>
      <c r="XCM7" t="s">
        <v>16824</v>
      </c>
      <c r="XCN7" t="s">
        <v>16825</v>
      </c>
      <c r="XCO7" t="s">
        <v>16826</v>
      </c>
      <c r="XCP7" t="s">
        <v>16827</v>
      </c>
      <c r="XCQ7" t="s">
        <v>16828</v>
      </c>
      <c r="XCR7" t="s">
        <v>16829</v>
      </c>
      <c r="XCS7" t="s">
        <v>16830</v>
      </c>
      <c r="XCT7" t="s">
        <v>16831</v>
      </c>
      <c r="XCU7" t="s">
        <v>16832</v>
      </c>
      <c r="XCV7" t="s">
        <v>16833</v>
      </c>
      <c r="XCW7" t="s">
        <v>16834</v>
      </c>
      <c r="XCX7" t="s">
        <v>16835</v>
      </c>
      <c r="XCY7" t="s">
        <v>16836</v>
      </c>
      <c r="XCZ7" t="s">
        <v>16837</v>
      </c>
      <c r="XDA7" t="s">
        <v>16838</v>
      </c>
      <c r="XDB7" t="s">
        <v>16839</v>
      </c>
      <c r="XDC7" t="s">
        <v>16840</v>
      </c>
      <c r="XDD7" t="s">
        <v>16841</v>
      </c>
      <c r="XDE7" t="s">
        <v>16842</v>
      </c>
      <c r="XDF7" t="s">
        <v>16843</v>
      </c>
      <c r="XDG7" t="s">
        <v>16844</v>
      </c>
      <c r="XDH7" t="s">
        <v>16845</v>
      </c>
      <c r="XDI7" t="s">
        <v>16846</v>
      </c>
      <c r="XDJ7" t="s">
        <v>16847</v>
      </c>
      <c r="XDK7" t="s">
        <v>16848</v>
      </c>
      <c r="XDL7" t="s">
        <v>16849</v>
      </c>
      <c r="XDM7" t="s">
        <v>16850</v>
      </c>
      <c r="XDN7" t="s">
        <v>16851</v>
      </c>
      <c r="XDO7" t="s">
        <v>16852</v>
      </c>
      <c r="XDP7" t="s">
        <v>16853</v>
      </c>
      <c r="XDQ7" t="s">
        <v>16854</v>
      </c>
      <c r="XDR7" t="s">
        <v>16855</v>
      </c>
      <c r="XDS7" t="s">
        <v>16856</v>
      </c>
      <c r="XDT7" t="s">
        <v>16857</v>
      </c>
      <c r="XDU7" t="s">
        <v>16858</v>
      </c>
      <c r="XDV7" t="s">
        <v>16859</v>
      </c>
      <c r="XDW7" t="s">
        <v>16860</v>
      </c>
      <c r="XDX7" t="s">
        <v>16861</v>
      </c>
      <c r="XDY7" t="s">
        <v>16862</v>
      </c>
      <c r="XDZ7" t="s">
        <v>16863</v>
      </c>
      <c r="XEA7" t="s">
        <v>16864</v>
      </c>
      <c r="XEB7" t="s">
        <v>16865</v>
      </c>
      <c r="XEC7" t="s">
        <v>16866</v>
      </c>
      <c r="XED7" t="s">
        <v>16867</v>
      </c>
      <c r="XEE7" t="s">
        <v>16868</v>
      </c>
      <c r="XEF7" t="s">
        <v>16869</v>
      </c>
      <c r="XEG7" t="s">
        <v>16870</v>
      </c>
      <c r="XEH7" t="s">
        <v>16871</v>
      </c>
      <c r="XEI7" t="s">
        <v>16872</v>
      </c>
      <c r="XEJ7" t="s">
        <v>16873</v>
      </c>
      <c r="XEK7" t="s">
        <v>16874</v>
      </c>
      <c r="XEL7" t="s">
        <v>16875</v>
      </c>
      <c r="XEM7" t="s">
        <v>16876</v>
      </c>
      <c r="XEN7" t="s">
        <v>16877</v>
      </c>
      <c r="XEO7" t="s">
        <v>16878</v>
      </c>
      <c r="XEP7" t="s">
        <v>16879</v>
      </c>
      <c r="XEQ7" t="s">
        <v>16880</v>
      </c>
      <c r="XER7" t="s">
        <v>16881</v>
      </c>
      <c r="XES7" t="s">
        <v>16882</v>
      </c>
      <c r="XET7" t="s">
        <v>16883</v>
      </c>
      <c r="XEU7" t="s">
        <v>16884</v>
      </c>
      <c r="XEV7" t="s">
        <v>16885</v>
      </c>
      <c r="XEW7" t="s">
        <v>16886</v>
      </c>
      <c r="XEX7" t="s">
        <v>16887</v>
      </c>
    </row>
    <row r="8" spans="1:16378" ht="76.5" customHeight="1" x14ac:dyDescent="0.35">
      <c r="A8" s="12" t="s">
        <v>2</v>
      </c>
      <c r="B8" s="12" t="s">
        <v>85</v>
      </c>
      <c r="C8" s="12" t="s">
        <v>86</v>
      </c>
      <c r="D8" s="13" t="s">
        <v>87</v>
      </c>
      <c r="E8" s="13" t="s">
        <v>88</v>
      </c>
      <c r="F8" s="13" t="s">
        <v>89</v>
      </c>
      <c r="G8" s="13" t="s">
        <v>90</v>
      </c>
      <c r="H8" s="12" t="s">
        <v>91</v>
      </c>
      <c r="I8" s="66" t="s">
        <v>92</v>
      </c>
      <c r="J8" s="12" t="s">
        <v>93</v>
      </c>
      <c r="K8" s="12" t="s">
        <v>94</v>
      </c>
      <c r="L8" s="14" t="s">
        <v>95</v>
      </c>
      <c r="M8" s="15" t="s">
        <v>96</v>
      </c>
      <c r="N8" s="16" t="s">
        <v>97</v>
      </c>
      <c r="O8" s="12" t="s">
        <v>16960</v>
      </c>
    </row>
    <row r="9" spans="1:16378" s="282" customFormat="1" ht="15.75" customHeight="1" x14ac:dyDescent="0.35">
      <c r="A9" s="242" t="s">
        <v>17522</v>
      </c>
      <c r="B9" s="242" t="s">
        <v>17523</v>
      </c>
      <c r="C9" s="239" t="s">
        <v>99</v>
      </c>
      <c r="D9" s="314">
        <v>1</v>
      </c>
      <c r="E9" s="314"/>
      <c r="F9" s="314"/>
      <c r="G9" s="314"/>
      <c r="H9" s="314">
        <f>+Table_1[[#This Row],[Column7]]+Table_1[[#This Row],[Column6]]+Table_1[[#This Row],[Column5]]+Table_1[[#This Row],[Column4]]</f>
        <v>1</v>
      </c>
      <c r="I9" s="243">
        <v>50000</v>
      </c>
      <c r="J9" s="276">
        <f>+Table_1[[#This Row],[Column9]]*Table_1[[#This Row],[Column8]]</f>
        <v>50000</v>
      </c>
      <c r="K9" s="277"/>
      <c r="L9" s="278" t="s">
        <v>17302</v>
      </c>
      <c r="M9" s="279"/>
      <c r="N9" s="279"/>
      <c r="O9" s="280" t="s">
        <v>17524</v>
      </c>
      <c r="P9" s="281"/>
    </row>
    <row r="10" spans="1:16378" s="222" customFormat="1" ht="15.75" customHeight="1" x14ac:dyDescent="0.35">
      <c r="A10" s="18" t="s">
        <v>17522</v>
      </c>
      <c r="B10" s="19"/>
      <c r="C10" s="19"/>
      <c r="D10" s="315"/>
      <c r="E10" s="315"/>
      <c r="F10" s="315"/>
      <c r="G10" s="315"/>
      <c r="H10" s="316"/>
      <c r="I10" s="68"/>
      <c r="J10" s="21"/>
      <c r="K10" s="22">
        <f>+J9</f>
        <v>50000</v>
      </c>
      <c r="L10" s="202"/>
      <c r="M10" s="12"/>
      <c r="N10" s="12"/>
      <c r="O10" s="202"/>
      <c r="P10" s="175"/>
    </row>
    <row r="11" spans="1:16378" s="30" customFormat="1" ht="16" customHeight="1" x14ac:dyDescent="0.35">
      <c r="A11" s="52" t="s">
        <v>17299</v>
      </c>
      <c r="B11" s="52" t="s">
        <v>17300</v>
      </c>
      <c r="C11" s="53" t="s">
        <v>17301</v>
      </c>
      <c r="D11" s="127"/>
      <c r="E11" s="200">
        <v>50</v>
      </c>
      <c r="F11" s="127">
        <v>50</v>
      </c>
      <c r="G11" s="127"/>
      <c r="H11" s="127">
        <f>+Table_1[[#This Row],[Column4]]+Table_1[[#This Row],[Column5]]+Table_1[[#This Row],[Column6]]+Table_1[[#This Row],[Column7]]</f>
        <v>100</v>
      </c>
      <c r="I11" s="62">
        <v>1300</v>
      </c>
      <c r="J11" s="55">
        <f>+'PACC 2025'!$H11*'PACC 2025'!$I11</f>
        <v>130000</v>
      </c>
      <c r="K11" s="56"/>
      <c r="L11" s="195" t="s">
        <v>17276</v>
      </c>
      <c r="M11" s="12"/>
      <c r="N11" s="12"/>
      <c r="O11" s="111" t="s">
        <v>17302</v>
      </c>
      <c r="P11" s="144"/>
    </row>
    <row r="12" spans="1:16378" s="183" customFormat="1" ht="16" customHeight="1" x14ac:dyDescent="0.35">
      <c r="A12" s="18" t="s">
        <v>17299</v>
      </c>
      <c r="B12" s="19"/>
      <c r="C12" s="19"/>
      <c r="D12" s="315"/>
      <c r="E12" s="315"/>
      <c r="F12" s="315"/>
      <c r="G12" s="315"/>
      <c r="H12" s="316"/>
      <c r="I12" s="68"/>
      <c r="J12" s="21"/>
      <c r="K12" s="22">
        <f>+J11</f>
        <v>130000</v>
      </c>
      <c r="L12" s="196"/>
      <c r="M12" s="12"/>
      <c r="N12" s="12"/>
      <c r="O12" s="202"/>
      <c r="P12" s="175"/>
    </row>
    <row r="13" spans="1:16378" s="30" customFormat="1" ht="15.75" customHeight="1" x14ac:dyDescent="0.35">
      <c r="A13" s="52" t="s">
        <v>17432</v>
      </c>
      <c r="B13" s="52" t="s">
        <v>17297</v>
      </c>
      <c r="C13" s="53" t="s">
        <v>16951</v>
      </c>
      <c r="D13" s="127"/>
      <c r="E13" s="200">
        <v>500</v>
      </c>
      <c r="F13" s="127"/>
      <c r="G13" s="127"/>
      <c r="H13" s="127">
        <f>+Table_1[[#This Row],[Column7]]+Table_1[[#This Row],[Column6]]+Table_1[[#This Row],[Column5]]+Table_1[[#This Row],[Column4]]</f>
        <v>500</v>
      </c>
      <c r="I13" s="62">
        <v>15000</v>
      </c>
      <c r="J13" s="55">
        <f>+'PACC 2025'!$H13*'PACC 2025'!$I13</f>
        <v>7500000</v>
      </c>
      <c r="K13" s="56"/>
      <c r="L13" s="205" t="s">
        <v>16966</v>
      </c>
      <c r="M13" s="194"/>
      <c r="N13" s="194"/>
      <c r="O13" s="200" t="s">
        <v>17276</v>
      </c>
    </row>
    <row r="14" spans="1:16378" s="30" customFormat="1" ht="15.75" customHeight="1" x14ac:dyDescent="0.35">
      <c r="A14" s="52" t="s">
        <v>17432</v>
      </c>
      <c r="B14" s="52" t="s">
        <v>17433</v>
      </c>
      <c r="C14" s="53" t="s">
        <v>16951</v>
      </c>
      <c r="D14" s="127"/>
      <c r="E14" s="200">
        <v>350</v>
      </c>
      <c r="F14" s="127"/>
      <c r="G14" s="127"/>
      <c r="H14" s="127">
        <f>+Table_1[[#This Row],[Column7]]+Table_1[[#This Row],[Column6]]+Table_1[[#This Row],[Column5]]+Table_1[[#This Row],[Column4]]</f>
        <v>350</v>
      </c>
      <c r="I14" s="62">
        <v>20000</v>
      </c>
      <c r="J14" s="55">
        <f>+'PACC 2025'!$H14*'PACC 2025'!$I14</f>
        <v>7000000</v>
      </c>
      <c r="K14" s="56"/>
      <c r="L14" s="195" t="s">
        <v>17276</v>
      </c>
      <c r="M14" s="194"/>
      <c r="N14" s="194"/>
      <c r="O14" s="200" t="s">
        <v>17302</v>
      </c>
      <c r="P14" s="144"/>
    </row>
    <row r="15" spans="1:16378" s="182" customFormat="1" ht="15.75" customHeight="1" x14ac:dyDescent="0.35">
      <c r="A15" s="18" t="s">
        <v>17432</v>
      </c>
      <c r="B15" s="19"/>
      <c r="C15" s="19"/>
      <c r="D15" s="315"/>
      <c r="E15" s="315"/>
      <c r="F15" s="315"/>
      <c r="G15" s="315"/>
      <c r="H15" s="316"/>
      <c r="I15" s="68"/>
      <c r="J15" s="21"/>
      <c r="K15" s="22">
        <f>+J13+J14</f>
        <v>14500000</v>
      </c>
      <c r="L15" s="147"/>
      <c r="M15" s="194"/>
      <c r="N15" s="194"/>
      <c r="O15" s="196"/>
    </row>
    <row r="16" spans="1:16378" s="222" customFormat="1" ht="15.75" customHeight="1" x14ac:dyDescent="0.35">
      <c r="A16" s="26" t="s">
        <v>17506</v>
      </c>
      <c r="B16" s="189" t="s">
        <v>318</v>
      </c>
      <c r="C16" s="53" t="s">
        <v>172</v>
      </c>
      <c r="D16" s="127">
        <v>20</v>
      </c>
      <c r="E16" s="127">
        <v>20</v>
      </c>
      <c r="F16" s="127">
        <v>20</v>
      </c>
      <c r="G16" s="127">
        <v>20</v>
      </c>
      <c r="H16" s="127">
        <f>+Table_1[[#This Row],[Column7]]+Table_1[[#This Row],[Column6]]+Table_1[[#This Row],[Column5]]+Table_1[[#This Row],[Column4]]</f>
        <v>80</v>
      </c>
      <c r="I16" s="62">
        <v>70</v>
      </c>
      <c r="J16" s="55">
        <f>+'PACC 2025'!$H16*'PACC 2025'!$I16</f>
        <v>5600</v>
      </c>
      <c r="K16" s="56"/>
      <c r="L16" s="53" t="s">
        <v>16988</v>
      </c>
      <c r="M16" s="223"/>
      <c r="N16" s="223"/>
      <c r="O16" s="204" t="s">
        <v>16988</v>
      </c>
      <c r="P16" s="175"/>
    </row>
    <row r="17" spans="1:16" s="222" customFormat="1" ht="15.75" customHeight="1" x14ac:dyDescent="0.35">
      <c r="A17" s="18" t="s">
        <v>17506</v>
      </c>
      <c r="B17" s="19"/>
      <c r="C17" s="19"/>
      <c r="D17" s="315"/>
      <c r="E17" s="315"/>
      <c r="F17" s="315"/>
      <c r="G17" s="315"/>
      <c r="H17" s="316"/>
      <c r="I17" s="68"/>
      <c r="J17" s="21"/>
      <c r="K17" s="22">
        <f>+J16</f>
        <v>5600</v>
      </c>
      <c r="L17" s="147"/>
      <c r="M17" s="223"/>
      <c r="N17" s="223"/>
      <c r="O17" s="240"/>
      <c r="P17" s="175"/>
    </row>
    <row r="18" spans="1:16" s="182" customFormat="1" ht="15.75" customHeight="1" x14ac:dyDescent="0.35">
      <c r="A18" s="26" t="s">
        <v>3</v>
      </c>
      <c r="B18" s="52" t="s">
        <v>16970</v>
      </c>
      <c r="C18" s="53" t="s">
        <v>16971</v>
      </c>
      <c r="D18" s="127">
        <v>30000</v>
      </c>
      <c r="E18" s="200"/>
      <c r="F18" s="127"/>
      <c r="G18" s="127"/>
      <c r="H18" s="127">
        <f>+Table_1[[#This Row],[Column7]]+Table_1[[#This Row],[Column6]]+Table_1[[#This Row],[Column5]]+Table_1[[#This Row],[Column4]]</f>
        <v>30000</v>
      </c>
      <c r="I18" s="62">
        <v>112.1</v>
      </c>
      <c r="J18" s="55">
        <f>+'PACC 2025'!$H18*'PACC 2025'!$I18</f>
        <v>3363000</v>
      </c>
      <c r="K18" s="56"/>
      <c r="L18" s="205" t="s">
        <v>16966</v>
      </c>
      <c r="M18" s="26"/>
      <c r="N18" s="205"/>
      <c r="O18" s="53" t="s">
        <v>16966</v>
      </c>
      <c r="P18" s="175"/>
    </row>
    <row r="19" spans="1:16" s="139" customFormat="1" ht="15.75" customHeight="1" x14ac:dyDescent="0.35">
      <c r="A19" s="26" t="s">
        <v>3</v>
      </c>
      <c r="B19" s="26" t="s">
        <v>16972</v>
      </c>
      <c r="C19" s="205" t="s">
        <v>102</v>
      </c>
      <c r="D19" s="75">
        <v>143500</v>
      </c>
      <c r="E19" s="195"/>
      <c r="F19" s="75"/>
      <c r="G19" s="75"/>
      <c r="H19" s="317">
        <f>SUM('PACC 2025'!$D19:$G19)</f>
        <v>143500</v>
      </c>
      <c r="I19" s="67">
        <v>420</v>
      </c>
      <c r="J19" s="55">
        <f>+'PACC 2025'!$H19*'PACC 2025'!$I19</f>
        <v>60270000</v>
      </c>
      <c r="K19" s="17"/>
      <c r="L19" s="26"/>
      <c r="M19" s="26"/>
      <c r="N19" s="205"/>
      <c r="O19" s="205" t="s">
        <v>16966</v>
      </c>
    </row>
    <row r="20" spans="1:16" s="139" customFormat="1" ht="15.75" customHeight="1" x14ac:dyDescent="0.35">
      <c r="A20" s="26" t="s">
        <v>16986</v>
      </c>
      <c r="B20" s="26" t="s">
        <v>16983</v>
      </c>
      <c r="C20" s="205" t="s">
        <v>16984</v>
      </c>
      <c r="D20" s="75">
        <v>440</v>
      </c>
      <c r="E20" s="195"/>
      <c r="F20" s="75"/>
      <c r="G20" s="75"/>
      <c r="H20" s="317">
        <f>SUM('PACC 2025'!$D20:$G20)</f>
        <v>440</v>
      </c>
      <c r="I20" s="67">
        <v>110</v>
      </c>
      <c r="J20" s="55">
        <f>+'PACC 2025'!$H20*'PACC 2025'!$I20</f>
        <v>48400</v>
      </c>
      <c r="K20" s="17"/>
      <c r="L20" s="26"/>
      <c r="M20" s="26"/>
      <c r="N20" s="205"/>
      <c r="O20" s="205" t="s">
        <v>16982</v>
      </c>
    </row>
    <row r="21" spans="1:16" s="139" customFormat="1" ht="15.75" customHeight="1" x14ac:dyDescent="0.35">
      <c r="A21" s="26" t="s">
        <v>16987</v>
      </c>
      <c r="B21" s="26" t="s">
        <v>16985</v>
      </c>
      <c r="C21" s="205" t="s">
        <v>16984</v>
      </c>
      <c r="D21" s="75">
        <v>1100</v>
      </c>
      <c r="E21" s="195"/>
      <c r="F21" s="75"/>
      <c r="G21" s="75"/>
      <c r="H21" s="317">
        <f>SUM('PACC 2025'!$D21:$G21)</f>
        <v>1100</v>
      </c>
      <c r="I21" s="67">
        <v>110</v>
      </c>
      <c r="J21" s="55">
        <f>+'PACC 2025'!$H21*'PACC 2025'!$I21</f>
        <v>121000</v>
      </c>
      <c r="K21" s="17"/>
      <c r="L21" s="26"/>
      <c r="M21" s="26"/>
      <c r="N21" s="205"/>
      <c r="O21" s="205" t="s">
        <v>16982</v>
      </c>
    </row>
    <row r="22" spans="1:16" s="139" customFormat="1" ht="15.75" customHeight="1" x14ac:dyDescent="0.35">
      <c r="A22" s="26" t="s">
        <v>3</v>
      </c>
      <c r="B22" s="242" t="s">
        <v>16973</v>
      </c>
      <c r="C22" s="239" t="s">
        <v>102</v>
      </c>
      <c r="D22" s="314">
        <v>100000</v>
      </c>
      <c r="E22" s="195"/>
      <c r="F22" s="75"/>
      <c r="G22" s="75"/>
      <c r="H22" s="317">
        <f>SUM('PACC 2025'!$D22:$G22)</f>
        <v>100000</v>
      </c>
      <c r="I22" s="243">
        <v>23.1</v>
      </c>
      <c r="J22" s="55">
        <f>+'PACC 2025'!$H22*'PACC 2025'!$I22</f>
        <v>2310000</v>
      </c>
      <c r="K22" s="17"/>
      <c r="L22" s="26"/>
      <c r="M22" s="26"/>
      <c r="N22" s="205"/>
      <c r="O22" s="205" t="s">
        <v>16966</v>
      </c>
    </row>
    <row r="23" spans="1:16" ht="15.75" customHeight="1" x14ac:dyDescent="0.35">
      <c r="A23" s="26" t="s">
        <v>3</v>
      </c>
      <c r="B23" s="26" t="s">
        <v>100</v>
      </c>
      <c r="C23" s="205" t="s">
        <v>101</v>
      </c>
      <c r="D23" s="75">
        <v>3000000</v>
      </c>
      <c r="E23" s="195"/>
      <c r="F23" s="75"/>
      <c r="G23" s="75"/>
      <c r="H23" s="75">
        <f>SUM('PACC 2025'!$D23:$G23)</f>
        <v>3000000</v>
      </c>
      <c r="I23" s="67">
        <v>33.04</v>
      </c>
      <c r="J23" s="55">
        <f>+'PACC 2025'!$H23*'PACC 2025'!$I23</f>
        <v>99120000</v>
      </c>
      <c r="K23" s="17"/>
      <c r="L23" s="26"/>
      <c r="M23" s="26"/>
      <c r="N23" s="205"/>
      <c r="O23" s="205" t="s">
        <v>16966</v>
      </c>
    </row>
    <row r="24" spans="1:16" ht="15.75" customHeight="1" x14ac:dyDescent="0.35">
      <c r="A24" s="18" t="s">
        <v>3</v>
      </c>
      <c r="B24" s="19"/>
      <c r="C24" s="19"/>
      <c r="D24" s="315"/>
      <c r="E24" s="315"/>
      <c r="F24" s="315"/>
      <c r="G24" s="315"/>
      <c r="H24" s="316"/>
      <c r="I24" s="68"/>
      <c r="J24" s="21"/>
      <c r="K24" s="22">
        <f>SUM(J18:J23)</f>
        <v>165232400</v>
      </c>
      <c r="L24" s="19"/>
      <c r="M24" s="19"/>
      <c r="N24" s="19"/>
      <c r="O24" s="147"/>
    </row>
    <row r="25" spans="1:16" s="30" customFormat="1" ht="15.75" customHeight="1" x14ac:dyDescent="0.35">
      <c r="A25" s="168" t="s">
        <v>17419</v>
      </c>
      <c r="B25" s="168" t="s">
        <v>17420</v>
      </c>
      <c r="C25" s="53" t="s">
        <v>98</v>
      </c>
      <c r="D25" s="317"/>
      <c r="E25" s="317">
        <v>50</v>
      </c>
      <c r="F25" s="317"/>
      <c r="G25" s="127"/>
      <c r="H25" s="127">
        <f>+Table_1[[#This Row],[Column7]]+Table_1[[#This Row],[Column6]]+Table_1[[#This Row],[Column5]]+Table_1[[#This Row],[Column4]]</f>
        <v>50</v>
      </c>
      <c r="I25" s="62">
        <v>200</v>
      </c>
      <c r="J25" s="55">
        <f>+'PACC 2025'!$H25*'PACC 2025'!$I25</f>
        <v>10000</v>
      </c>
      <c r="K25" s="56"/>
      <c r="L25" s="53" t="s">
        <v>17045</v>
      </c>
      <c r="M25" s="19"/>
      <c r="N25" s="19"/>
      <c r="O25" s="111" t="s">
        <v>17302</v>
      </c>
      <c r="P25" s="144"/>
    </row>
    <row r="26" spans="1:16" s="183" customFormat="1" ht="15.75" customHeight="1" x14ac:dyDescent="0.35">
      <c r="A26" s="18" t="s">
        <v>17419</v>
      </c>
      <c r="B26" s="19"/>
      <c r="C26" s="19"/>
      <c r="D26" s="315"/>
      <c r="E26" s="315"/>
      <c r="F26" s="315"/>
      <c r="G26" s="315"/>
      <c r="H26" s="316"/>
      <c r="I26" s="68"/>
      <c r="J26" s="21"/>
      <c r="K26" s="22">
        <f>+J25</f>
        <v>10000</v>
      </c>
      <c r="L26" s="19"/>
      <c r="M26" s="19"/>
      <c r="N26" s="19"/>
      <c r="O26" s="147"/>
      <c r="P26" s="175"/>
    </row>
    <row r="27" spans="1:16" s="222" customFormat="1" ht="15.75" customHeight="1" x14ac:dyDescent="0.35">
      <c r="A27" s="188" t="s">
        <v>17495</v>
      </c>
      <c r="B27" s="189" t="s">
        <v>287</v>
      </c>
      <c r="C27" s="53" t="s">
        <v>183</v>
      </c>
      <c r="D27" s="127">
        <v>17</v>
      </c>
      <c r="E27" s="127">
        <v>17</v>
      </c>
      <c r="F27" s="127"/>
      <c r="G27" s="127"/>
      <c r="H27" s="127">
        <f>+Table_1[[#This Row],[Column4]]+Table_1[[#This Row],[Column5]]+Table_1[[#This Row],[Column6]]+Table_1[[#This Row],[Column7]]</f>
        <v>34</v>
      </c>
      <c r="I27" s="62">
        <v>1100</v>
      </c>
      <c r="J27" s="55">
        <f>+'PACC 2025'!$H27*'PACC 2025'!$I27</f>
        <v>37400</v>
      </c>
      <c r="K27" s="56"/>
      <c r="L27" s="53" t="s">
        <v>16988</v>
      </c>
      <c r="M27" s="19"/>
      <c r="N27" s="19"/>
      <c r="O27" s="204" t="s">
        <v>16988</v>
      </c>
      <c r="P27" s="175"/>
    </row>
    <row r="28" spans="1:16" s="222" customFormat="1" ht="15.75" customHeight="1" x14ac:dyDescent="0.35">
      <c r="A28" s="18" t="s">
        <v>17495</v>
      </c>
      <c r="B28" s="19"/>
      <c r="C28" s="19"/>
      <c r="D28" s="315"/>
      <c r="E28" s="315"/>
      <c r="F28" s="315"/>
      <c r="G28" s="315"/>
      <c r="H28" s="316"/>
      <c r="I28" s="68"/>
      <c r="J28" s="21"/>
      <c r="K28" s="22">
        <f>+J27</f>
        <v>37400</v>
      </c>
      <c r="L28" s="19"/>
      <c r="M28" s="19"/>
      <c r="N28" s="19"/>
      <c r="O28" s="147"/>
      <c r="P28" s="175"/>
    </row>
    <row r="29" spans="1:16" s="30" customFormat="1" ht="15.75" customHeight="1" x14ac:dyDescent="0.35">
      <c r="A29" s="52" t="s">
        <v>4</v>
      </c>
      <c r="B29" s="60" t="s">
        <v>17043</v>
      </c>
      <c r="C29" s="53" t="s">
        <v>98</v>
      </c>
      <c r="D29" s="317"/>
      <c r="E29" s="317">
        <v>750</v>
      </c>
      <c r="F29" s="317"/>
      <c r="G29" s="127"/>
      <c r="H29" s="127">
        <f>+Table_1[[#This Row],[Column4]]+Table_1[[#This Row],[Column5]]+Table_1[[#This Row],[Column6]]+Table_1[[#This Row],[Column7]]</f>
        <v>750</v>
      </c>
      <c r="I29" s="62">
        <v>15</v>
      </c>
      <c r="J29" s="55">
        <f>+'PACC 2025'!$H29*'PACC 2025'!$I29</f>
        <v>11250</v>
      </c>
      <c r="K29" s="56"/>
      <c r="L29" s="52"/>
      <c r="M29" s="52"/>
      <c r="N29" s="53"/>
      <c r="O29" s="53" t="s">
        <v>17045</v>
      </c>
    </row>
    <row r="30" spans="1:16" s="30" customFormat="1" ht="15.75" customHeight="1" x14ac:dyDescent="0.35">
      <c r="A30" s="52" t="s">
        <v>4</v>
      </c>
      <c r="B30" s="52" t="s">
        <v>104</v>
      </c>
      <c r="C30" s="53" t="s">
        <v>105</v>
      </c>
      <c r="D30" s="127"/>
      <c r="E30" s="127">
        <v>100</v>
      </c>
      <c r="F30" s="127">
        <v>100</v>
      </c>
      <c r="G30" s="127">
        <f t="shared" ref="G30" si="0">SUBTOTAL(109,G5:G29)</f>
        <v>20</v>
      </c>
      <c r="H30" s="127">
        <f>+Table_1[[#This Row],[Column4]]+Table_1[[#This Row],[Column5]]+Table_1[[#This Row],[Column6]]+Table_1[[#This Row],[Column7]]</f>
        <v>220</v>
      </c>
      <c r="I30" s="54">
        <v>317.42</v>
      </c>
      <c r="J30" s="55">
        <f>+'PACC 2025'!$H30*'PACC 2025'!$I30</f>
        <v>69832.400000000009</v>
      </c>
      <c r="K30" s="56"/>
      <c r="L30" s="52"/>
      <c r="M30" s="52"/>
      <c r="N30" s="53"/>
      <c r="O30" s="111" t="s">
        <v>17302</v>
      </c>
      <c r="P30" s="144"/>
    </row>
    <row r="31" spans="1:16" s="30" customFormat="1" ht="15.75" customHeight="1" x14ac:dyDescent="0.35">
      <c r="A31" s="52" t="s">
        <v>17472</v>
      </c>
      <c r="B31" s="52" t="s">
        <v>17473</v>
      </c>
      <c r="C31" s="53" t="s">
        <v>245</v>
      </c>
      <c r="D31" s="127"/>
      <c r="E31" s="127">
        <v>1</v>
      </c>
      <c r="F31" s="127"/>
      <c r="G31" s="127"/>
      <c r="H31" s="127">
        <f>+Table_1[[#This Row],[Column4]]+Table_1[[#This Row],[Column5]]+Table_1[[#This Row],[Column6]]+Table_1[[#This Row],[Column7]]</f>
        <v>1</v>
      </c>
      <c r="I31" s="62">
        <v>40000</v>
      </c>
      <c r="J31" s="55">
        <f>+'PACC 2025'!$H31*'PACC 2025'!$I31</f>
        <v>40000</v>
      </c>
      <c r="K31" s="56"/>
      <c r="L31" s="52"/>
      <c r="M31" s="52"/>
      <c r="N31" s="53"/>
      <c r="O31" s="111" t="s">
        <v>17439</v>
      </c>
      <c r="P31" s="144"/>
    </row>
    <row r="32" spans="1:16" s="30" customFormat="1" ht="15.75" customHeight="1" x14ac:dyDescent="0.35">
      <c r="A32" s="74" t="s">
        <v>4</v>
      </c>
      <c r="B32" s="52" t="s">
        <v>17044</v>
      </c>
      <c r="C32" s="53" t="s">
        <v>98</v>
      </c>
      <c r="D32" s="122"/>
      <c r="E32" s="122">
        <v>500</v>
      </c>
      <c r="F32" s="122"/>
      <c r="G32" s="122"/>
      <c r="H32" s="127">
        <f>+Table_1[[#This Row],[Column4]]+Table_1[[#This Row],[Column5]]+Table_1[[#This Row],[Column6]]+Table_1[[#This Row],[Column7]]</f>
        <v>500</v>
      </c>
      <c r="I32" s="62">
        <v>30</v>
      </c>
      <c r="J32" s="55">
        <f>+'PACC 2025'!$H32*'PACC 2025'!$I32</f>
        <v>15000</v>
      </c>
      <c r="K32" s="56"/>
      <c r="L32" s="52"/>
      <c r="M32" s="52"/>
      <c r="N32" s="53"/>
      <c r="O32" s="53" t="s">
        <v>17045</v>
      </c>
    </row>
    <row r="33" spans="1:16" s="30" customFormat="1" ht="15.75" customHeight="1" x14ac:dyDescent="0.35">
      <c r="A33" s="52" t="s">
        <v>4</v>
      </c>
      <c r="B33" s="52" t="s">
        <v>104</v>
      </c>
      <c r="C33" s="53" t="s">
        <v>105</v>
      </c>
      <c r="D33" s="318">
        <f>300-300</f>
        <v>0</v>
      </c>
      <c r="E33" s="381">
        <f>1500+300</f>
        <v>1800</v>
      </c>
      <c r="F33" s="319">
        <v>500</v>
      </c>
      <c r="G33" s="319">
        <v>2000</v>
      </c>
      <c r="H33" s="127">
        <f>+Table_1[[#This Row],[Column4]]+Table_1[[#This Row],[Column5]]+Table_1[[#This Row],[Column6]]+Table_1[[#This Row],[Column7]]</f>
        <v>4300</v>
      </c>
      <c r="I33" s="62">
        <v>300</v>
      </c>
      <c r="J33" s="55">
        <f>+'PACC 2025'!$H33*'PACC 2025'!$I33</f>
        <v>1290000</v>
      </c>
      <c r="K33" s="56"/>
      <c r="L33" s="52"/>
      <c r="M33" s="52"/>
      <c r="N33" s="53"/>
      <c r="O33" s="53" t="s">
        <v>17045</v>
      </c>
    </row>
    <row r="34" spans="1:16" s="30" customFormat="1" ht="15.75" customHeight="1" x14ac:dyDescent="0.35">
      <c r="A34" s="52" t="s">
        <v>4</v>
      </c>
      <c r="B34" s="52" t="s">
        <v>106</v>
      </c>
      <c r="C34" s="53" t="s">
        <v>105</v>
      </c>
      <c r="D34" s="318">
        <f>250-250</f>
        <v>0</v>
      </c>
      <c r="E34" s="381">
        <f>2000+250</f>
        <v>2250</v>
      </c>
      <c r="F34" s="319">
        <v>250</v>
      </c>
      <c r="G34" s="319">
        <v>2000</v>
      </c>
      <c r="H34" s="127">
        <f>+Table_1[[#This Row],[Column4]]+Table_1[[#This Row],[Column5]]+Table_1[[#This Row],[Column6]]+Table_1[[#This Row],[Column7]]</f>
        <v>4500</v>
      </c>
      <c r="I34" s="62">
        <v>120</v>
      </c>
      <c r="J34" s="55">
        <f>+'PACC 2025'!$H34*'PACC 2025'!$I34</f>
        <v>540000</v>
      </c>
      <c r="K34" s="56"/>
      <c r="L34" s="52"/>
      <c r="M34" s="52"/>
      <c r="N34" s="53"/>
      <c r="O34" s="53" t="s">
        <v>17045</v>
      </c>
    </row>
    <row r="35" spans="1:16" s="30" customFormat="1" ht="15.75" customHeight="1" x14ac:dyDescent="0.35">
      <c r="A35" s="52" t="s">
        <v>4</v>
      </c>
      <c r="B35" s="52" t="s">
        <v>107</v>
      </c>
      <c r="C35" s="53" t="s">
        <v>108</v>
      </c>
      <c r="D35" s="320"/>
      <c r="E35" s="320">
        <v>2500</v>
      </c>
      <c r="F35" s="320"/>
      <c r="G35" s="200">
        <v>2500</v>
      </c>
      <c r="H35" s="127">
        <f>+Table_1[[#This Row],[Column4]]+Table_1[[#This Row],[Column5]]+Table_1[[#This Row],[Column6]]+Table_1[[#This Row],[Column7]]</f>
        <v>5000</v>
      </c>
      <c r="I35" s="62">
        <v>300</v>
      </c>
      <c r="J35" s="55">
        <f>+'PACC 2025'!$H35*'PACC 2025'!$I35</f>
        <v>1500000</v>
      </c>
      <c r="K35" s="56"/>
      <c r="L35" s="52"/>
      <c r="M35" s="52"/>
      <c r="N35" s="53"/>
      <c r="O35" s="53" t="s">
        <v>17045</v>
      </c>
    </row>
    <row r="36" spans="1:16" s="30" customFormat="1" ht="15.75" customHeight="1" x14ac:dyDescent="0.35">
      <c r="A36" s="52" t="s">
        <v>4</v>
      </c>
      <c r="B36" s="52" t="s">
        <v>109</v>
      </c>
      <c r="C36" s="53" t="s">
        <v>110</v>
      </c>
      <c r="D36" s="320"/>
      <c r="E36" s="320">
        <v>50</v>
      </c>
      <c r="F36" s="320"/>
      <c r="G36" s="200"/>
      <c r="H36" s="127">
        <f>+Table_1[[#This Row],[Column4]]+Table_1[[#This Row],[Column5]]+Table_1[[#This Row],[Column6]]+Table_1[[#This Row],[Column7]]</f>
        <v>50</v>
      </c>
      <c r="I36" s="62">
        <v>295</v>
      </c>
      <c r="J36" s="55">
        <f>+'PACC 2025'!$H36*'PACC 2025'!$I36</f>
        <v>14750</v>
      </c>
      <c r="K36" s="56"/>
      <c r="L36" s="52"/>
      <c r="M36" s="52"/>
      <c r="N36" s="53"/>
      <c r="O36" s="53" t="s">
        <v>17045</v>
      </c>
    </row>
    <row r="37" spans="1:16" s="30" customFormat="1" ht="15.75" customHeight="1" x14ac:dyDescent="0.35">
      <c r="A37" s="52" t="s">
        <v>4</v>
      </c>
      <c r="B37" s="52" t="s">
        <v>341</v>
      </c>
      <c r="C37" s="53" t="s">
        <v>103</v>
      </c>
      <c r="D37" s="320">
        <v>500</v>
      </c>
      <c r="E37" s="320"/>
      <c r="F37" s="320"/>
      <c r="G37" s="200"/>
      <c r="H37" s="127">
        <f>+Table_1[[#This Row],[Column4]]+Table_1[[#This Row],[Column5]]+Table_1[[#This Row],[Column6]]+Table_1[[#This Row],[Column7]]</f>
        <v>500</v>
      </c>
      <c r="I37" s="62">
        <v>95</v>
      </c>
      <c r="J37" s="55">
        <f>+'PACC 2025'!$H37*'PACC 2025'!$I37</f>
        <v>47500</v>
      </c>
      <c r="K37" s="56"/>
      <c r="L37" s="52"/>
      <c r="M37" s="52"/>
      <c r="N37" s="53"/>
      <c r="O37" s="53" t="s">
        <v>17045</v>
      </c>
    </row>
    <row r="38" spans="1:16" s="282" customFormat="1" ht="15.75" customHeight="1" x14ac:dyDescent="0.35">
      <c r="A38" s="242" t="s">
        <v>4</v>
      </c>
      <c r="B38" s="242" t="s">
        <v>295</v>
      </c>
      <c r="C38" s="239" t="s">
        <v>99</v>
      </c>
      <c r="D38" s="352">
        <v>50000</v>
      </c>
      <c r="E38" s="352"/>
      <c r="F38" s="352"/>
      <c r="G38" s="284"/>
      <c r="H38" s="314">
        <v>50000</v>
      </c>
      <c r="I38" s="243">
        <v>3</v>
      </c>
      <c r="J38" s="276">
        <v>150000</v>
      </c>
      <c r="K38" s="277"/>
      <c r="L38" s="242"/>
      <c r="M38" s="242"/>
      <c r="N38" s="239"/>
      <c r="O38" s="239" t="s">
        <v>16982</v>
      </c>
      <c r="P38" s="281"/>
    </row>
    <row r="39" spans="1:16" s="30" customFormat="1" ht="15.75" customHeight="1" x14ac:dyDescent="0.35">
      <c r="A39" s="52" t="s">
        <v>4</v>
      </c>
      <c r="B39" s="52" t="s">
        <v>342</v>
      </c>
      <c r="C39" s="53" t="s">
        <v>343</v>
      </c>
      <c r="D39" s="320"/>
      <c r="E39" s="320">
        <v>500</v>
      </c>
      <c r="F39" s="320"/>
      <c r="G39" s="321"/>
      <c r="H39" s="127">
        <f>+Table_1[[#This Row],[Column4]]+Table_1[[#This Row],[Column5]]+Table_1[[#This Row],[Column6]]+Table_1[[#This Row],[Column7]]</f>
        <v>500</v>
      </c>
      <c r="I39" s="62">
        <v>150</v>
      </c>
      <c r="J39" s="55">
        <f>+'PACC 2025'!$H39*'PACC 2025'!$I39</f>
        <v>75000</v>
      </c>
      <c r="K39" s="56"/>
      <c r="L39" s="52"/>
      <c r="M39" s="52"/>
      <c r="N39" s="53"/>
      <c r="O39" s="53" t="s">
        <v>17045</v>
      </c>
    </row>
    <row r="40" spans="1:16" s="30" customFormat="1" ht="15.75" customHeight="1" x14ac:dyDescent="0.35">
      <c r="A40" s="60" t="s">
        <v>4</v>
      </c>
      <c r="B40" s="60" t="s">
        <v>346</v>
      </c>
      <c r="C40" s="61" t="s">
        <v>103</v>
      </c>
      <c r="D40" s="322">
        <v>500</v>
      </c>
      <c r="E40" s="320"/>
      <c r="F40" s="322"/>
      <c r="G40" s="323"/>
      <c r="H40" s="127">
        <f>+Table_1[[#This Row],[Column4]]+Table_1[[#This Row],[Column5]]+Table_1[[#This Row],[Column6]]+Table_1[[#This Row],[Column7]]</f>
        <v>500</v>
      </c>
      <c r="I40" s="62">
        <v>50</v>
      </c>
      <c r="J40" s="55">
        <f>+'PACC 2025'!$H40*'PACC 2025'!$I40</f>
        <v>25000</v>
      </c>
      <c r="K40" s="56"/>
      <c r="L40" s="52"/>
      <c r="M40" s="52"/>
      <c r="N40" s="53"/>
      <c r="O40" s="53" t="s">
        <v>17045</v>
      </c>
    </row>
    <row r="41" spans="1:16" s="30" customFormat="1" ht="15.75" customHeight="1" x14ac:dyDescent="0.35">
      <c r="A41" s="52" t="s">
        <v>4</v>
      </c>
      <c r="B41" s="52" t="s">
        <v>344</v>
      </c>
      <c r="C41" s="53" t="s">
        <v>99</v>
      </c>
      <c r="D41" s="320">
        <v>200</v>
      </c>
      <c r="E41" s="320"/>
      <c r="F41" s="320"/>
      <c r="G41" s="321"/>
      <c r="H41" s="127">
        <f>+Table_1[[#This Row],[Column4]]+Table_1[[#This Row],[Column5]]+Table_1[[#This Row],[Column6]]+Table_1[[#This Row],[Column7]]</f>
        <v>200</v>
      </c>
      <c r="I41" s="62">
        <v>290</v>
      </c>
      <c r="J41" s="55">
        <f>+'PACC 2025'!$H41*'PACC 2025'!$I41</f>
        <v>58000</v>
      </c>
      <c r="K41" s="56"/>
      <c r="L41" s="52"/>
      <c r="M41" s="52"/>
      <c r="N41" s="53"/>
      <c r="O41" s="53" t="s">
        <v>17045</v>
      </c>
    </row>
    <row r="42" spans="1:16" s="30" customFormat="1" ht="15.75" customHeight="1" x14ac:dyDescent="0.35">
      <c r="A42" s="52" t="s">
        <v>4</v>
      </c>
      <c r="B42" s="52" t="s">
        <v>345</v>
      </c>
      <c r="C42" s="53" t="s">
        <v>99</v>
      </c>
      <c r="D42" s="320">
        <v>200</v>
      </c>
      <c r="E42" s="320"/>
      <c r="F42" s="320"/>
      <c r="G42" s="321"/>
      <c r="H42" s="127">
        <f>+Table_1[[#This Row],[Column4]]+Table_1[[#This Row],[Column5]]+Table_1[[#This Row],[Column6]]+Table_1[[#This Row],[Column7]]</f>
        <v>200</v>
      </c>
      <c r="I42" s="62">
        <v>190</v>
      </c>
      <c r="J42" s="55">
        <f>+'PACC 2025'!$H42*'PACC 2025'!$I42</f>
        <v>38000</v>
      </c>
      <c r="K42" s="56"/>
      <c r="L42" s="52"/>
      <c r="M42" s="52"/>
      <c r="N42" s="53"/>
      <c r="O42" s="53" t="s">
        <v>17045</v>
      </c>
    </row>
    <row r="43" spans="1:16" s="30" customFormat="1" ht="15.75" customHeight="1" x14ac:dyDescent="0.35">
      <c r="A43" s="52" t="s">
        <v>4</v>
      </c>
      <c r="B43" s="52" t="s">
        <v>112</v>
      </c>
      <c r="C43" s="53" t="s">
        <v>110</v>
      </c>
      <c r="D43" s="320">
        <v>1</v>
      </c>
      <c r="E43" s="320"/>
      <c r="F43" s="320"/>
      <c r="G43" s="321"/>
      <c r="H43" s="127">
        <f>+Table_1[[#This Row],[Column4]]+Table_1[[#This Row],[Column5]]+Table_1[[#This Row],[Column6]]+Table_1[[#This Row],[Column7]]</f>
        <v>1</v>
      </c>
      <c r="I43" s="62">
        <v>250</v>
      </c>
      <c r="J43" s="55">
        <f>+'PACC 2025'!$H43*'PACC 2025'!$I43</f>
        <v>250</v>
      </c>
      <c r="K43" s="56"/>
      <c r="L43" s="52"/>
      <c r="M43" s="52"/>
      <c r="N43" s="53"/>
      <c r="O43" s="53" t="s">
        <v>17045</v>
      </c>
    </row>
    <row r="44" spans="1:16" ht="15.75" customHeight="1" x14ac:dyDescent="0.35">
      <c r="A44" s="18" t="s">
        <v>4</v>
      </c>
      <c r="B44" s="19"/>
      <c r="C44" s="19"/>
      <c r="D44" s="315"/>
      <c r="E44" s="315"/>
      <c r="F44" s="315"/>
      <c r="G44" s="315"/>
      <c r="H44" s="316"/>
      <c r="I44" s="68"/>
      <c r="J44" s="21"/>
      <c r="K44" s="22">
        <f>SUM(J29:J43)</f>
        <v>3874582.4</v>
      </c>
      <c r="L44" s="19"/>
      <c r="M44" s="19"/>
      <c r="N44" s="19"/>
      <c r="O44" s="147"/>
    </row>
    <row r="45" spans="1:16" s="222" customFormat="1" ht="15.75" customHeight="1" x14ac:dyDescent="0.35">
      <c r="A45" s="52" t="s">
        <v>17501</v>
      </c>
      <c r="B45" s="189" t="s">
        <v>308</v>
      </c>
      <c r="C45" s="53" t="s">
        <v>105</v>
      </c>
      <c r="D45" s="127">
        <v>20</v>
      </c>
      <c r="E45" s="127">
        <v>20</v>
      </c>
      <c r="F45" s="127">
        <v>20</v>
      </c>
      <c r="G45" s="127">
        <v>20</v>
      </c>
      <c r="H45" s="127">
        <f>+SUM(Table_1[[#This Row],[Column4]:[Column7]])</f>
        <v>80</v>
      </c>
      <c r="I45" s="62">
        <v>245</v>
      </c>
      <c r="J45" s="55">
        <f>+'PACC 2025'!$H45*'PACC 2025'!$I45</f>
        <v>19600</v>
      </c>
      <c r="K45" s="56"/>
      <c r="L45" s="53" t="s">
        <v>16988</v>
      </c>
      <c r="M45" s="19"/>
      <c r="N45" s="19"/>
      <c r="O45" s="233" t="s">
        <v>16988</v>
      </c>
      <c r="P45" s="175"/>
    </row>
    <row r="46" spans="1:16" s="222" customFormat="1" ht="15.75" customHeight="1" x14ac:dyDescent="0.35">
      <c r="A46" s="18" t="s">
        <v>17501</v>
      </c>
      <c r="B46" s="19"/>
      <c r="C46" s="19"/>
      <c r="D46" s="315"/>
      <c r="E46" s="315"/>
      <c r="F46" s="315"/>
      <c r="G46" s="315"/>
      <c r="H46" s="316"/>
      <c r="I46" s="68"/>
      <c r="J46" s="21"/>
      <c r="K46" s="22">
        <f>+J45</f>
        <v>19600</v>
      </c>
      <c r="L46" s="147"/>
      <c r="M46" s="19"/>
      <c r="N46" s="19"/>
      <c r="O46" s="147"/>
      <c r="P46" s="175"/>
    </row>
    <row r="47" spans="1:16" s="222" customFormat="1" ht="15.75" customHeight="1" x14ac:dyDescent="0.35">
      <c r="A47" s="52" t="s">
        <v>17497</v>
      </c>
      <c r="B47" s="189" t="s">
        <v>293</v>
      </c>
      <c r="C47" s="53" t="s">
        <v>172</v>
      </c>
      <c r="D47" s="324">
        <f>120-120</f>
        <v>0</v>
      </c>
      <c r="E47" s="200"/>
      <c r="F47" s="127"/>
      <c r="G47" s="127"/>
      <c r="H47" s="127">
        <f>SUM('PACC 2025'!$D47:$G47)</f>
        <v>0</v>
      </c>
      <c r="I47" s="54">
        <v>700</v>
      </c>
      <c r="J47" s="27">
        <f>'PACC 2025'!$I47*'PACC 2025'!$H47</f>
        <v>0</v>
      </c>
      <c r="K47" s="56"/>
      <c r="L47" s="53" t="s">
        <v>17439</v>
      </c>
      <c r="M47" s="19"/>
      <c r="N47" s="19"/>
      <c r="O47" s="233" t="s">
        <v>16982</v>
      </c>
      <c r="P47" s="175"/>
    </row>
    <row r="48" spans="1:16" s="222" customFormat="1" ht="15.75" customHeight="1" x14ac:dyDescent="0.35">
      <c r="A48" s="52" t="s">
        <v>17497</v>
      </c>
      <c r="B48" s="189" t="s">
        <v>293</v>
      </c>
      <c r="C48" s="53" t="s">
        <v>172</v>
      </c>
      <c r="D48" s="127"/>
      <c r="E48" s="324">
        <f>100-100</f>
        <v>0</v>
      </c>
      <c r="F48" s="127"/>
      <c r="G48" s="127"/>
      <c r="H48" s="127">
        <f>+SUM(Table_1[[#This Row],[Column4]:[Column7]])</f>
        <v>0</v>
      </c>
      <c r="I48" s="62">
        <v>700</v>
      </c>
      <c r="J48" s="27">
        <f>'PACC 2025'!$I48*'PACC 2025'!$H48</f>
        <v>0</v>
      </c>
      <c r="K48" s="56"/>
      <c r="L48" s="53" t="s">
        <v>17439</v>
      </c>
      <c r="M48" s="19"/>
      <c r="N48" s="19"/>
      <c r="O48" s="53" t="s">
        <v>17439</v>
      </c>
      <c r="P48" s="175"/>
    </row>
    <row r="49" spans="1:16" s="222" customFormat="1" ht="15.75" customHeight="1" x14ac:dyDescent="0.35">
      <c r="A49" s="18" t="s">
        <v>17497</v>
      </c>
      <c r="B49" s="19"/>
      <c r="C49" s="19"/>
      <c r="D49" s="315"/>
      <c r="E49" s="315"/>
      <c r="F49" s="315"/>
      <c r="G49" s="315"/>
      <c r="H49" s="316"/>
      <c r="I49" s="68"/>
      <c r="J49" s="21"/>
      <c r="K49" s="22">
        <f>+J48+J47</f>
        <v>0</v>
      </c>
      <c r="L49" s="147"/>
      <c r="M49" s="19"/>
      <c r="N49" s="19"/>
      <c r="O49" s="147"/>
      <c r="P49" s="175"/>
    </row>
    <row r="50" spans="1:16" s="30" customFormat="1" ht="15.75" customHeight="1" x14ac:dyDescent="0.35">
      <c r="A50" s="52" t="s">
        <v>5</v>
      </c>
      <c r="B50" s="52" t="s">
        <v>171</v>
      </c>
      <c r="C50" s="53" t="s">
        <v>99</v>
      </c>
      <c r="D50" s="127"/>
      <c r="E50" s="325"/>
      <c r="F50" s="127">
        <v>1</v>
      </c>
      <c r="G50" s="321"/>
      <c r="H50" s="127">
        <f>SUM('PACC 2025'!$D50:$G50)</f>
        <v>1</v>
      </c>
      <c r="I50" s="62">
        <v>728.65</v>
      </c>
      <c r="J50" s="27">
        <f>'PACC 2025'!$I50*'PACC 2025'!$H50</f>
        <v>728.65</v>
      </c>
      <c r="K50" s="56"/>
      <c r="L50" s="52"/>
      <c r="M50" s="52"/>
      <c r="N50" s="53"/>
      <c r="O50" s="53" t="s">
        <v>17029</v>
      </c>
    </row>
    <row r="51" spans="1:16" s="30" customFormat="1" ht="15.75" customHeight="1" x14ac:dyDescent="0.35">
      <c r="A51" s="52" t="s">
        <v>5</v>
      </c>
      <c r="B51" s="52" t="s">
        <v>17303</v>
      </c>
      <c r="C51" s="53" t="s">
        <v>17294</v>
      </c>
      <c r="D51" s="127">
        <v>3</v>
      </c>
      <c r="E51" s="127">
        <v>2</v>
      </c>
      <c r="F51" s="127"/>
      <c r="G51" s="127"/>
      <c r="H51" s="127">
        <f>SUM('PACC 2025'!$D51:$G51)</f>
        <v>5</v>
      </c>
      <c r="I51" s="211">
        <v>5500</v>
      </c>
      <c r="J51" s="27">
        <f>'PACC 2025'!$I51*'PACC 2025'!$H51</f>
        <v>27500</v>
      </c>
      <c r="K51" s="56"/>
      <c r="L51" s="52"/>
      <c r="M51" s="52"/>
      <c r="N51" s="53"/>
      <c r="O51" s="111" t="s">
        <v>17302</v>
      </c>
      <c r="P51" s="144"/>
    </row>
    <row r="52" spans="1:16" s="30" customFormat="1" ht="15.75" customHeight="1" x14ac:dyDescent="0.35">
      <c r="A52" s="52" t="s">
        <v>5</v>
      </c>
      <c r="B52" s="52" t="s">
        <v>17304</v>
      </c>
      <c r="C52" s="53" t="s">
        <v>183</v>
      </c>
      <c r="D52" s="326">
        <v>6</v>
      </c>
      <c r="E52" s="326">
        <v>6</v>
      </c>
      <c r="F52" s="326"/>
      <c r="G52" s="326"/>
      <c r="H52" s="127">
        <f>SUM('PACC 2025'!$D52:$G52)</f>
        <v>12</v>
      </c>
      <c r="I52" s="54">
        <v>350</v>
      </c>
      <c r="J52" s="27">
        <f>'PACC 2025'!$I52*'PACC 2025'!$H52</f>
        <v>4200</v>
      </c>
      <c r="K52" s="56"/>
      <c r="L52" s="52"/>
      <c r="M52" s="52"/>
      <c r="N52" s="53"/>
      <c r="O52" s="111" t="s">
        <v>17302</v>
      </c>
      <c r="P52" s="144"/>
    </row>
    <row r="53" spans="1:16" s="30" customFormat="1" ht="15.75" customHeight="1" x14ac:dyDescent="0.35">
      <c r="A53" s="52" t="s">
        <v>5</v>
      </c>
      <c r="B53" s="52" t="s">
        <v>171</v>
      </c>
      <c r="C53" s="53" t="s">
        <v>99</v>
      </c>
      <c r="D53" s="127"/>
      <c r="E53" s="127">
        <v>14</v>
      </c>
      <c r="F53" s="127"/>
      <c r="G53" s="321"/>
      <c r="H53" s="127">
        <f>SUM('PACC 2025'!$D53:$G53)</f>
        <v>14</v>
      </c>
      <c r="I53" s="62">
        <v>728.65</v>
      </c>
      <c r="J53" s="27">
        <f>'PACC 2025'!$I53*'PACC 2025'!$H53</f>
        <v>10201.1</v>
      </c>
      <c r="K53" s="56"/>
      <c r="L53" s="52" t="s">
        <v>17029</v>
      </c>
      <c r="M53" s="52"/>
      <c r="N53" s="53"/>
      <c r="O53" s="53" t="s">
        <v>17264</v>
      </c>
      <c r="P53" s="144"/>
    </row>
    <row r="54" spans="1:16" ht="15.75" customHeight="1" x14ac:dyDescent="0.35">
      <c r="A54" s="18" t="s">
        <v>5</v>
      </c>
      <c r="B54" s="19"/>
      <c r="C54" s="19"/>
      <c r="D54" s="315"/>
      <c r="E54" s="315"/>
      <c r="F54" s="315"/>
      <c r="G54" s="315"/>
      <c r="H54" s="316"/>
      <c r="I54" s="68"/>
      <c r="J54" s="21"/>
      <c r="K54" s="22">
        <f>SUM(J50:J53)</f>
        <v>42629.75</v>
      </c>
      <c r="L54" s="19"/>
      <c r="M54" s="19"/>
      <c r="N54" s="19"/>
      <c r="O54" s="147"/>
    </row>
    <row r="55" spans="1:16" s="30" customFormat="1" ht="15.75" customHeight="1" x14ac:dyDescent="0.35">
      <c r="A55" s="126" t="s">
        <v>6</v>
      </c>
      <c r="B55" s="126" t="s">
        <v>113</v>
      </c>
      <c r="C55" s="53" t="s">
        <v>114</v>
      </c>
      <c r="D55" s="127"/>
      <c r="E55" s="127">
        <v>450000</v>
      </c>
      <c r="F55" s="127"/>
      <c r="G55" s="127"/>
      <c r="H55" s="127">
        <f>SUM('PACC 2025'!$D55:$G55)</f>
        <v>450000</v>
      </c>
      <c r="I55" s="62">
        <v>270</v>
      </c>
      <c r="J55" s="27">
        <f>'PACC 2025'!$I55*'PACC 2025'!$H55</f>
        <v>121500000</v>
      </c>
      <c r="K55" s="56"/>
      <c r="L55" s="52"/>
      <c r="M55" s="52"/>
      <c r="N55" s="53"/>
      <c r="O55" s="53" t="s">
        <v>17045</v>
      </c>
    </row>
    <row r="56" spans="1:16" s="30" customFormat="1" ht="15.75" customHeight="1" x14ac:dyDescent="0.35">
      <c r="A56" s="126" t="s">
        <v>6</v>
      </c>
      <c r="B56" s="248" t="s">
        <v>115</v>
      </c>
      <c r="C56" s="53" t="s">
        <v>114</v>
      </c>
      <c r="D56" s="127"/>
      <c r="E56" s="127"/>
      <c r="F56" s="127"/>
      <c r="G56" s="127"/>
      <c r="H56" s="324">
        <f>SUM('PACC 2025'!$D56:$G56)</f>
        <v>0</v>
      </c>
      <c r="I56" s="54">
        <v>300</v>
      </c>
      <c r="J56" s="27">
        <f>'PACC 2025'!$I56*'PACC 2025'!$H56</f>
        <v>0</v>
      </c>
      <c r="K56" s="56"/>
      <c r="L56" s="52"/>
      <c r="M56" s="52"/>
      <c r="N56" s="53"/>
      <c r="O56" s="111" t="s">
        <v>17302</v>
      </c>
      <c r="P56" s="144"/>
    </row>
    <row r="57" spans="1:16" s="30" customFormat="1" ht="15.75" customHeight="1" x14ac:dyDescent="0.35">
      <c r="A57" s="126" t="s">
        <v>6</v>
      </c>
      <c r="B57" s="126" t="s">
        <v>115</v>
      </c>
      <c r="C57" s="53" t="s">
        <v>114</v>
      </c>
      <c r="D57" s="127"/>
      <c r="E57" s="127">
        <v>12000</v>
      </c>
      <c r="F57" s="127"/>
      <c r="G57" s="127"/>
      <c r="H57" s="127">
        <f>SUM('PACC 2025'!$D57:$G57)</f>
        <v>12000</v>
      </c>
      <c r="I57" s="62">
        <v>350</v>
      </c>
      <c r="J57" s="27">
        <f>'PACC 2025'!$I57*'PACC 2025'!$H57</f>
        <v>4200000</v>
      </c>
      <c r="K57" s="56"/>
      <c r="L57" s="52"/>
      <c r="M57" s="52"/>
      <c r="N57" s="53"/>
      <c r="O57" s="53" t="s">
        <v>17045</v>
      </c>
    </row>
    <row r="58" spans="1:16" ht="20.5" customHeight="1" x14ac:dyDescent="0.35">
      <c r="A58" s="26" t="s">
        <v>6</v>
      </c>
      <c r="B58" s="26" t="s">
        <v>116</v>
      </c>
      <c r="C58" s="205" t="s">
        <v>99</v>
      </c>
      <c r="D58" s="75"/>
      <c r="E58" s="75">
        <v>20000</v>
      </c>
      <c r="F58" s="75"/>
      <c r="G58" s="75"/>
      <c r="H58" s="127">
        <f>SUM('PACC 2025'!$D58:$G58)</f>
        <v>20000</v>
      </c>
      <c r="I58" s="67">
        <v>500</v>
      </c>
      <c r="J58" s="27">
        <f>'PACC 2025'!$I58*'PACC 2025'!$H58</f>
        <v>10000000</v>
      </c>
      <c r="K58" s="17"/>
      <c r="L58" s="26"/>
      <c r="M58" s="26"/>
      <c r="N58" s="205"/>
      <c r="O58" s="53" t="s">
        <v>17045</v>
      </c>
    </row>
    <row r="59" spans="1:16" ht="20.5" customHeight="1" x14ac:dyDescent="0.35">
      <c r="A59" s="26" t="s">
        <v>6</v>
      </c>
      <c r="B59" s="26" t="s">
        <v>117</v>
      </c>
      <c r="C59" s="205" t="s">
        <v>99</v>
      </c>
      <c r="D59" s="75"/>
      <c r="E59" s="75">
        <v>150000</v>
      </c>
      <c r="F59" s="75"/>
      <c r="G59" s="75"/>
      <c r="H59" s="127">
        <f>SUM('PACC 2025'!$D59:$G59)</f>
        <v>150000</v>
      </c>
      <c r="I59" s="67">
        <v>100</v>
      </c>
      <c r="J59" s="27">
        <f>'PACC 2025'!$I59*'PACC 2025'!$H59</f>
        <v>15000000</v>
      </c>
      <c r="K59" s="17"/>
      <c r="L59" s="26"/>
      <c r="M59" s="26"/>
      <c r="N59" s="205"/>
      <c r="O59" s="53" t="s">
        <v>17045</v>
      </c>
    </row>
    <row r="60" spans="1:16" ht="15.75" customHeight="1" x14ac:dyDescent="0.35">
      <c r="A60" s="18" t="s">
        <v>6</v>
      </c>
      <c r="B60" s="19"/>
      <c r="C60" s="19"/>
      <c r="D60" s="315"/>
      <c r="E60" s="315"/>
      <c r="F60" s="315"/>
      <c r="G60" s="315"/>
      <c r="H60" s="316"/>
      <c r="I60" s="68"/>
      <c r="J60" s="21"/>
      <c r="K60" s="22">
        <f>SUM(J55:J59)</f>
        <v>150700000</v>
      </c>
      <c r="L60" s="19"/>
      <c r="M60" s="19"/>
      <c r="N60" s="19"/>
      <c r="O60" s="147"/>
    </row>
    <row r="61" spans="1:16" ht="25.5" customHeight="1" x14ac:dyDescent="0.35">
      <c r="A61" s="26" t="s">
        <v>7</v>
      </c>
      <c r="B61" s="26" t="s">
        <v>118</v>
      </c>
      <c r="C61" s="205" t="s">
        <v>99</v>
      </c>
      <c r="D61" s="75"/>
      <c r="E61" s="75">
        <v>4</v>
      </c>
      <c r="F61" s="75"/>
      <c r="G61" s="75"/>
      <c r="H61" s="75">
        <f>SUM('PACC 2025'!$D61:$G61)</f>
        <v>4</v>
      </c>
      <c r="I61" s="67">
        <v>235000</v>
      </c>
      <c r="J61" s="27">
        <f>'PACC 2025'!$I61*'PACC 2025'!$H61</f>
        <v>940000</v>
      </c>
      <c r="K61" s="17"/>
      <c r="L61" s="26"/>
      <c r="M61" s="26"/>
      <c r="N61" s="205"/>
      <c r="O61" s="205" t="s">
        <v>16961</v>
      </c>
    </row>
    <row r="62" spans="1:16" ht="15.75" customHeight="1" x14ac:dyDescent="0.35">
      <c r="A62" s="18" t="s">
        <v>7</v>
      </c>
      <c r="B62" s="19"/>
      <c r="C62" s="19"/>
      <c r="D62" s="315"/>
      <c r="E62" s="315"/>
      <c r="F62" s="315"/>
      <c r="G62" s="315"/>
      <c r="H62" s="316"/>
      <c r="I62" s="68"/>
      <c r="J62" s="21"/>
      <c r="K62" s="22">
        <f>SUM(J61:J61)</f>
        <v>940000</v>
      </c>
      <c r="L62" s="19"/>
      <c r="M62" s="19"/>
      <c r="N62" s="19"/>
      <c r="O62" s="147"/>
    </row>
    <row r="63" spans="1:16" ht="33" customHeight="1" x14ac:dyDescent="0.35">
      <c r="A63" s="26" t="s">
        <v>8</v>
      </c>
      <c r="B63" s="26" t="s">
        <v>119</v>
      </c>
      <c r="C63" s="205" t="s">
        <v>99</v>
      </c>
      <c r="D63" s="75"/>
      <c r="E63" s="75">
        <v>12</v>
      </c>
      <c r="F63" s="127"/>
      <c r="G63" s="75"/>
      <c r="H63" s="127">
        <f>SUM('PACC 2025'!$D63:$G63)</f>
        <v>12</v>
      </c>
      <c r="I63" s="67">
        <v>7000</v>
      </c>
      <c r="J63" s="27">
        <f>'PACC 2025'!$I63*'PACC 2025'!$H63</f>
        <v>84000</v>
      </c>
      <c r="K63" s="17"/>
      <c r="L63" s="26"/>
      <c r="M63" s="26"/>
      <c r="N63" s="26"/>
      <c r="O63" s="205" t="s">
        <v>16961</v>
      </c>
    </row>
    <row r="64" spans="1:16" s="30" customFormat="1" ht="33" customHeight="1" x14ac:dyDescent="0.35">
      <c r="A64" s="52" t="s">
        <v>8</v>
      </c>
      <c r="B64" s="52" t="s">
        <v>17305</v>
      </c>
      <c r="C64" s="53" t="s">
        <v>99</v>
      </c>
      <c r="D64" s="127"/>
      <c r="E64" s="325"/>
      <c r="F64" s="127">
        <v>8</v>
      </c>
      <c r="G64" s="127"/>
      <c r="H64" s="127">
        <f>SUM('PACC 2025'!$D64:$G64)</f>
        <v>8</v>
      </c>
      <c r="I64" s="62">
        <v>30000</v>
      </c>
      <c r="J64" s="27">
        <f>'PACC 2025'!$I64*'PACC 2025'!$H64</f>
        <v>240000</v>
      </c>
      <c r="K64" s="56"/>
      <c r="L64" s="26"/>
      <c r="M64" s="26"/>
      <c r="N64" s="26"/>
      <c r="O64" s="111" t="s">
        <v>17302</v>
      </c>
      <c r="P64" s="144"/>
    </row>
    <row r="65" spans="1:16" ht="15.75" customHeight="1" x14ac:dyDescent="0.35">
      <c r="A65" s="26" t="s">
        <v>8</v>
      </c>
      <c r="B65" s="26" t="s">
        <v>120</v>
      </c>
      <c r="C65" s="205" t="s">
        <v>99</v>
      </c>
      <c r="D65" s="75"/>
      <c r="E65" s="75">
        <v>12</v>
      </c>
      <c r="F65" s="75"/>
      <c r="G65" s="75"/>
      <c r="H65" s="127">
        <f>SUM('PACC 2025'!$D65:$G65)</f>
        <v>12</v>
      </c>
      <c r="I65" s="62">
        <v>18000</v>
      </c>
      <c r="J65" s="27">
        <f>'PACC 2025'!$I65*'PACC 2025'!$H65</f>
        <v>216000</v>
      </c>
      <c r="K65" s="17"/>
      <c r="L65" s="26"/>
      <c r="M65" s="26"/>
      <c r="N65" s="205"/>
      <c r="O65" s="205" t="s">
        <v>16961</v>
      </c>
    </row>
    <row r="66" spans="1:16" ht="15.75" customHeight="1" x14ac:dyDescent="0.35">
      <c r="A66" s="26" t="s">
        <v>8</v>
      </c>
      <c r="B66" s="26" t="s">
        <v>121</v>
      </c>
      <c r="C66" s="205" t="s">
        <v>98</v>
      </c>
      <c r="D66" s="75"/>
      <c r="E66" s="75">
        <v>10</v>
      </c>
      <c r="F66" s="75"/>
      <c r="G66" s="75"/>
      <c r="H66" s="127">
        <f>SUM('PACC 2025'!$D66:$G66)</f>
        <v>10</v>
      </c>
      <c r="I66" s="62">
        <v>16940</v>
      </c>
      <c r="J66" s="27">
        <f>'PACC 2025'!$I66*'PACC 2025'!$H66</f>
        <v>169400</v>
      </c>
      <c r="K66" s="17"/>
      <c r="L66" s="26"/>
      <c r="M66" s="26"/>
      <c r="N66" s="205"/>
      <c r="O66" s="205" t="s">
        <v>16961</v>
      </c>
    </row>
    <row r="67" spans="1:16" ht="15.75" customHeight="1" x14ac:dyDescent="0.35">
      <c r="A67" s="18" t="s">
        <v>8</v>
      </c>
      <c r="B67" s="19"/>
      <c r="C67" s="19"/>
      <c r="D67" s="315"/>
      <c r="E67" s="315"/>
      <c r="F67" s="315"/>
      <c r="G67" s="315"/>
      <c r="H67" s="316"/>
      <c r="I67" s="68"/>
      <c r="J67" s="21"/>
      <c r="K67" s="22">
        <f>SUM(J63:J66)</f>
        <v>709400</v>
      </c>
      <c r="L67" s="19"/>
      <c r="M67" s="19"/>
      <c r="N67" s="19"/>
      <c r="O67" s="147"/>
    </row>
    <row r="68" spans="1:16" s="30" customFormat="1" ht="15.75" customHeight="1" x14ac:dyDescent="0.35">
      <c r="A68" s="52" t="s">
        <v>9</v>
      </c>
      <c r="B68" s="52" t="s">
        <v>122</v>
      </c>
      <c r="C68" s="53" t="s">
        <v>110</v>
      </c>
      <c r="D68" s="127"/>
      <c r="E68" s="127">
        <v>350</v>
      </c>
      <c r="F68" s="127"/>
      <c r="G68" s="127"/>
      <c r="H68" s="127">
        <f>SUM('PACC 2025'!$D68:$G68)</f>
        <v>350</v>
      </c>
      <c r="I68" s="62">
        <v>11000</v>
      </c>
      <c r="J68" s="55">
        <f>'PACC 2025'!$I68*'PACC 2025'!$H68</f>
        <v>3850000</v>
      </c>
      <c r="K68" s="56"/>
      <c r="L68" s="52"/>
      <c r="M68" s="52"/>
      <c r="N68" s="52"/>
      <c r="O68" s="53" t="s">
        <v>16961</v>
      </c>
    </row>
    <row r="69" spans="1:16" s="30" customFormat="1" ht="15.75" customHeight="1" x14ac:dyDescent="0.35">
      <c r="A69" s="52" t="s">
        <v>9</v>
      </c>
      <c r="B69" s="52" t="s">
        <v>124</v>
      </c>
      <c r="C69" s="53" t="s">
        <v>123</v>
      </c>
      <c r="D69" s="127"/>
      <c r="E69" s="127">
        <v>350</v>
      </c>
      <c r="F69" s="127"/>
      <c r="G69" s="127"/>
      <c r="H69" s="127">
        <f>SUM('PACC 2025'!$D69:$G69)</f>
        <v>350</v>
      </c>
      <c r="I69" s="62">
        <v>13000</v>
      </c>
      <c r="J69" s="55">
        <f>'PACC 2025'!$I69*'PACC 2025'!$H69</f>
        <v>4550000</v>
      </c>
      <c r="K69" s="56"/>
      <c r="L69" s="52"/>
      <c r="M69" s="52"/>
      <c r="N69" s="53"/>
      <c r="O69" s="53" t="s">
        <v>16961</v>
      </c>
    </row>
    <row r="70" spans="1:16" s="30" customFormat="1" ht="15.75" customHeight="1" x14ac:dyDescent="0.35">
      <c r="A70" s="26" t="s">
        <v>9</v>
      </c>
      <c r="B70" s="52" t="s">
        <v>125</v>
      </c>
      <c r="C70" s="53" t="s">
        <v>99</v>
      </c>
      <c r="D70" s="127"/>
      <c r="E70" s="127">
        <v>2</v>
      </c>
      <c r="F70" s="127"/>
      <c r="G70" s="127"/>
      <c r="H70" s="127">
        <f>SUM('PACC 2025'!$D70:$G70)</f>
        <v>2</v>
      </c>
      <c r="I70" s="54">
        <v>24228.94</v>
      </c>
      <c r="J70" s="55">
        <f>'PACC 2025'!$I70*'PACC 2025'!$H70</f>
        <v>48457.88</v>
      </c>
      <c r="K70" s="56"/>
      <c r="L70" s="52"/>
      <c r="M70" s="52"/>
      <c r="N70" s="53"/>
      <c r="O70" s="111" t="s">
        <v>17302</v>
      </c>
      <c r="P70" s="144"/>
    </row>
    <row r="71" spans="1:16" s="30" customFormat="1" ht="31" x14ac:dyDescent="0.35">
      <c r="A71" s="26" t="s">
        <v>9</v>
      </c>
      <c r="B71" s="52" t="s">
        <v>126</v>
      </c>
      <c r="C71" s="53" t="s">
        <v>99</v>
      </c>
      <c r="D71" s="127"/>
      <c r="E71" s="127">
        <v>1</v>
      </c>
      <c r="F71" s="127"/>
      <c r="G71" s="127"/>
      <c r="H71" s="127">
        <f>SUM('PACC 2025'!$D71:$G71)</f>
        <v>1</v>
      </c>
      <c r="I71" s="211">
        <v>33500</v>
      </c>
      <c r="J71" s="55">
        <f>'PACC 2025'!$I71*'PACC 2025'!$H71</f>
        <v>33500</v>
      </c>
      <c r="K71" s="56"/>
      <c r="L71" s="52"/>
      <c r="M71" s="52"/>
      <c r="N71" s="53"/>
      <c r="O71" s="111" t="s">
        <v>17302</v>
      </c>
    </row>
    <row r="72" spans="1:16" s="30" customFormat="1" ht="33" customHeight="1" x14ac:dyDescent="0.35">
      <c r="A72" s="52" t="s">
        <v>9</v>
      </c>
      <c r="B72" s="52" t="s">
        <v>126</v>
      </c>
      <c r="C72" s="53" t="s">
        <v>99</v>
      </c>
      <c r="D72" s="127"/>
      <c r="E72" s="127">
        <v>5</v>
      </c>
      <c r="F72" s="127"/>
      <c r="G72" s="127"/>
      <c r="H72" s="127">
        <f>SUM('PACC 2025'!$D72:$G72)</f>
        <v>5</v>
      </c>
      <c r="I72" s="62">
        <v>80000</v>
      </c>
      <c r="J72" s="55">
        <f>'PACC 2025'!$I72*'PACC 2025'!$H72</f>
        <v>400000</v>
      </c>
      <c r="K72" s="56"/>
      <c r="L72" s="52"/>
      <c r="M72" s="52"/>
      <c r="N72" s="53"/>
      <c r="O72" s="53" t="s">
        <v>16961</v>
      </c>
    </row>
    <row r="73" spans="1:16" ht="15.75" customHeight="1" x14ac:dyDescent="0.35">
      <c r="A73" s="18" t="s">
        <v>9</v>
      </c>
      <c r="B73" s="19"/>
      <c r="C73" s="19"/>
      <c r="D73" s="315"/>
      <c r="E73" s="315"/>
      <c r="F73" s="315"/>
      <c r="G73" s="315"/>
      <c r="H73" s="316"/>
      <c r="I73" s="68"/>
      <c r="J73" s="21"/>
      <c r="K73" s="22">
        <f>SUM(J68:J72)</f>
        <v>8881957.8800000008</v>
      </c>
      <c r="L73" s="19"/>
      <c r="M73" s="19"/>
      <c r="N73" s="19"/>
      <c r="O73" s="147"/>
    </row>
    <row r="74" spans="1:16" s="30" customFormat="1" ht="15.5" x14ac:dyDescent="0.35">
      <c r="A74" s="52" t="s">
        <v>10</v>
      </c>
      <c r="B74" s="52" t="s">
        <v>127</v>
      </c>
      <c r="C74" s="53" t="s">
        <v>99</v>
      </c>
      <c r="D74" s="127"/>
      <c r="E74" s="127">
        <v>10</v>
      </c>
      <c r="F74" s="127"/>
      <c r="G74" s="127"/>
      <c r="H74" s="127">
        <f>SUM('PACC 2025'!$D74:$G74)</f>
        <v>10</v>
      </c>
      <c r="I74" s="211">
        <v>5000</v>
      </c>
      <c r="J74" s="27">
        <f>'PACC 2025'!$I74*'PACC 2025'!$H74</f>
        <v>50000</v>
      </c>
      <c r="K74" s="56"/>
      <c r="L74" s="52"/>
      <c r="M74" s="52"/>
      <c r="N74" s="53"/>
      <c r="O74" s="111" t="s">
        <v>17302</v>
      </c>
    </row>
    <row r="75" spans="1:16" s="81" customFormat="1" ht="15.5" x14ac:dyDescent="0.35">
      <c r="A75" s="18" t="s">
        <v>10</v>
      </c>
      <c r="B75" s="19"/>
      <c r="C75" s="19"/>
      <c r="D75" s="315"/>
      <c r="E75" s="315"/>
      <c r="F75" s="315"/>
      <c r="G75" s="315"/>
      <c r="H75" s="316"/>
      <c r="I75" s="68"/>
      <c r="J75" s="21"/>
      <c r="K75" s="22">
        <f>SUM(J74:J74)</f>
        <v>50000</v>
      </c>
      <c r="L75" s="19"/>
      <c r="M75" s="19"/>
      <c r="N75" s="19"/>
      <c r="O75" s="147"/>
    </row>
    <row r="76" spans="1:16" s="30" customFormat="1" ht="15.5" x14ac:dyDescent="0.35">
      <c r="A76" s="52" t="s">
        <v>11</v>
      </c>
      <c r="B76" s="52" t="s">
        <v>129</v>
      </c>
      <c r="C76" s="53" t="s">
        <v>99</v>
      </c>
      <c r="D76" s="127">
        <v>2</v>
      </c>
      <c r="E76" s="127"/>
      <c r="F76" s="127"/>
      <c r="G76" s="127"/>
      <c r="H76" s="127">
        <f>SUM('PACC 2025'!$D76:$G76)</f>
        <v>2</v>
      </c>
      <c r="I76" s="54">
        <v>5600</v>
      </c>
      <c r="J76" s="27">
        <f>'PACC 2025'!$I76*'PACC 2025'!$H76</f>
        <v>11200</v>
      </c>
      <c r="K76" s="56"/>
      <c r="L76" s="26"/>
      <c r="M76" s="26"/>
      <c r="N76" s="205"/>
      <c r="O76" s="53" t="s">
        <v>17302</v>
      </c>
    </row>
    <row r="77" spans="1:16" s="81" customFormat="1" ht="15.75" customHeight="1" x14ac:dyDescent="0.35">
      <c r="A77" s="26" t="s">
        <v>11</v>
      </c>
      <c r="B77" s="70" t="s">
        <v>17216</v>
      </c>
      <c r="C77" s="205" t="s">
        <v>99</v>
      </c>
      <c r="D77" s="297"/>
      <c r="E77" s="75">
        <v>4</v>
      </c>
      <c r="F77" s="127"/>
      <c r="G77" s="75"/>
      <c r="H77" s="127">
        <f>SUM('PACC 2025'!$E77:$G77)</f>
        <v>4</v>
      </c>
      <c r="I77" s="67">
        <v>5516.4</v>
      </c>
      <c r="J77" s="27">
        <f>'PACC 2025'!$I77*'PACC 2025'!$H77</f>
        <v>22065.599999999999</v>
      </c>
      <c r="K77" s="17"/>
      <c r="L77" s="26"/>
      <c r="M77" s="26"/>
      <c r="N77" s="205"/>
      <c r="O77" s="205" t="s">
        <v>17213</v>
      </c>
    </row>
    <row r="78" spans="1:16" s="81" customFormat="1" ht="15.75" customHeight="1" x14ac:dyDescent="0.35">
      <c r="A78" s="26" t="s">
        <v>11</v>
      </c>
      <c r="B78" s="60" t="s">
        <v>498</v>
      </c>
      <c r="C78" s="205" t="s">
        <v>99</v>
      </c>
      <c r="D78" s="75"/>
      <c r="E78" s="75">
        <v>25</v>
      </c>
      <c r="F78" s="127"/>
      <c r="G78" s="75"/>
      <c r="H78" s="127">
        <f>SUM('PACC 2025'!$D78:$G78)</f>
        <v>25</v>
      </c>
      <c r="I78" s="67">
        <v>4000</v>
      </c>
      <c r="J78" s="27">
        <f>'PACC 2025'!$I78*'PACC 2025'!$H78</f>
        <v>100000</v>
      </c>
      <c r="K78" s="17"/>
      <c r="L78" s="26"/>
      <c r="M78" s="26"/>
      <c r="N78" s="205"/>
      <c r="O78" s="205" t="s">
        <v>17213</v>
      </c>
    </row>
    <row r="79" spans="1:16" ht="15.5" x14ac:dyDescent="0.35">
      <c r="A79" s="18" t="s">
        <v>11</v>
      </c>
      <c r="B79" s="19"/>
      <c r="C79" s="19"/>
      <c r="D79" s="315"/>
      <c r="E79" s="315"/>
      <c r="F79" s="315"/>
      <c r="G79" s="316"/>
      <c r="H79" s="316"/>
      <c r="I79" s="68"/>
      <c r="J79" s="21"/>
      <c r="K79" s="22">
        <f>SUM(J76:J78)</f>
        <v>133265.60000000001</v>
      </c>
      <c r="L79" s="19"/>
      <c r="M79" s="19"/>
      <c r="N79" s="19"/>
      <c r="O79" s="147"/>
    </row>
    <row r="80" spans="1:16" s="222" customFormat="1" ht="15.5" x14ac:dyDescent="0.35">
      <c r="A80" s="26" t="s">
        <v>17487</v>
      </c>
      <c r="B80" s="234" t="s">
        <v>17254</v>
      </c>
      <c r="C80" s="122" t="s">
        <v>158</v>
      </c>
      <c r="D80" s="122">
        <v>6</v>
      </c>
      <c r="E80" s="122"/>
      <c r="F80" s="122"/>
      <c r="G80" s="122"/>
      <c r="H80" s="127">
        <f>+SUM(Table_1[[#This Row],[Column4]:[Column7]])</f>
        <v>6</v>
      </c>
      <c r="I80" s="62">
        <v>25000</v>
      </c>
      <c r="J80" s="27">
        <f>'PACC 2025'!$I80*'PACC 2025'!$H80</f>
        <v>150000</v>
      </c>
      <c r="K80" s="56"/>
      <c r="L80" s="186" t="s">
        <v>17232</v>
      </c>
      <c r="M80" s="19"/>
      <c r="N80" s="19"/>
      <c r="O80" s="111" t="s">
        <v>17232</v>
      </c>
      <c r="P80" s="175"/>
    </row>
    <row r="81" spans="1:16" s="222" customFormat="1" ht="15.5" x14ac:dyDescent="0.35">
      <c r="A81" s="26" t="s">
        <v>17487</v>
      </c>
      <c r="B81" s="189" t="s">
        <v>157</v>
      </c>
      <c r="C81" s="53" t="s">
        <v>158</v>
      </c>
      <c r="D81" s="127">
        <v>20</v>
      </c>
      <c r="E81" s="327">
        <v>6</v>
      </c>
      <c r="F81" s="127"/>
      <c r="G81" s="127"/>
      <c r="H81" s="127">
        <f>+SUM(Table_1[[#This Row],[Column4]:[Column7]])</f>
        <v>26</v>
      </c>
      <c r="I81" s="54">
        <v>2860</v>
      </c>
      <c r="J81" s="27">
        <f>'PACC 2025'!$I81*'PACC 2025'!$H81</f>
        <v>74360</v>
      </c>
      <c r="K81" s="56"/>
      <c r="L81" s="53" t="s">
        <v>17302</v>
      </c>
      <c r="M81" s="19"/>
      <c r="N81" s="19"/>
      <c r="O81" s="53" t="s">
        <v>17302</v>
      </c>
      <c r="P81" s="175"/>
    </row>
    <row r="82" spans="1:16" s="222" customFormat="1" ht="15.5" x14ac:dyDescent="0.35">
      <c r="A82" s="26" t="s">
        <v>17487</v>
      </c>
      <c r="B82" s="232" t="s">
        <v>157</v>
      </c>
      <c r="C82" s="53" t="s">
        <v>158</v>
      </c>
      <c r="D82" s="127"/>
      <c r="E82" s="328"/>
      <c r="F82" s="127"/>
      <c r="G82" s="127"/>
      <c r="H82" s="324">
        <f>+SUM(Table_1[[#This Row],[Column4]:[Column7]])</f>
        <v>0</v>
      </c>
      <c r="I82" s="62">
        <v>2860</v>
      </c>
      <c r="J82" s="27">
        <f>'PACC 2025'!$I82*'PACC 2025'!$H82</f>
        <v>0</v>
      </c>
      <c r="K82" s="56"/>
      <c r="L82" s="53" t="s">
        <v>17264</v>
      </c>
      <c r="M82" s="19"/>
      <c r="N82" s="19"/>
      <c r="O82" s="53" t="s">
        <v>17264</v>
      </c>
      <c r="P82" s="175"/>
    </row>
    <row r="83" spans="1:16" s="222" customFormat="1" ht="15.5" x14ac:dyDescent="0.35">
      <c r="A83" s="18" t="s">
        <v>17487</v>
      </c>
      <c r="B83" s="19"/>
      <c r="C83" s="19"/>
      <c r="D83" s="315"/>
      <c r="E83" s="315"/>
      <c r="F83" s="315"/>
      <c r="G83" s="316"/>
      <c r="H83" s="316"/>
      <c r="I83" s="68"/>
      <c r="J83" s="21"/>
      <c r="K83" s="22">
        <f>+J81+J82+J80</f>
        <v>224360</v>
      </c>
      <c r="L83" s="147"/>
      <c r="M83" s="19"/>
      <c r="N83" s="19"/>
      <c r="O83" s="147"/>
      <c r="P83" s="175"/>
    </row>
    <row r="84" spans="1:16" s="30" customFormat="1" ht="15.5" x14ac:dyDescent="0.35">
      <c r="A84" s="62" t="s">
        <v>12</v>
      </c>
      <c r="B84" s="62" t="s">
        <v>130</v>
      </c>
      <c r="C84" s="53" t="s">
        <v>99</v>
      </c>
      <c r="D84" s="127">
        <v>50</v>
      </c>
      <c r="E84" s="127"/>
      <c r="F84" s="127">
        <v>50</v>
      </c>
      <c r="G84" s="127"/>
      <c r="H84" s="127">
        <f>SUM('PACC 2025'!$D84:$G84)</f>
        <v>100</v>
      </c>
      <c r="I84" s="62">
        <v>11000</v>
      </c>
      <c r="J84" s="55">
        <f>+'PACC 2025'!$H84*'PACC 2025'!$I84</f>
        <v>1100000</v>
      </c>
      <c r="K84" s="56"/>
      <c r="L84" s="26"/>
      <c r="M84" s="26"/>
      <c r="N84" s="26"/>
      <c r="O84" s="53" t="s">
        <v>17302</v>
      </c>
    </row>
    <row r="85" spans="1:16" s="30" customFormat="1" ht="15.5" x14ac:dyDescent="0.35">
      <c r="A85" s="62" t="s">
        <v>12</v>
      </c>
      <c r="B85" s="62" t="s">
        <v>17295</v>
      </c>
      <c r="C85" s="53" t="s">
        <v>99</v>
      </c>
      <c r="D85" s="127"/>
      <c r="E85" s="127">
        <v>25</v>
      </c>
      <c r="F85" s="127"/>
      <c r="G85" s="127"/>
      <c r="H85" s="127">
        <f>SUM('PACC 2025'!$D85:$G85)</f>
        <v>25</v>
      </c>
      <c r="I85" s="62">
        <v>200</v>
      </c>
      <c r="J85" s="55">
        <f>+'PACC 2025'!$H85*'PACC 2025'!$I85</f>
        <v>5000</v>
      </c>
      <c r="K85" s="56"/>
      <c r="L85" s="26"/>
      <c r="M85" s="26"/>
      <c r="N85" s="26"/>
      <c r="O85" s="53" t="s">
        <v>17276</v>
      </c>
    </row>
    <row r="86" spans="1:16" s="81" customFormat="1" ht="15.5" x14ac:dyDescent="0.35">
      <c r="A86" s="67" t="s">
        <v>12</v>
      </c>
      <c r="B86" s="60" t="s">
        <v>499</v>
      </c>
      <c r="C86" s="205" t="s">
        <v>16902</v>
      </c>
      <c r="D86" s="75"/>
      <c r="E86" s="75"/>
      <c r="F86" s="127"/>
      <c r="G86" s="75"/>
      <c r="H86" s="75">
        <f>SUM('PACC 2025'!$D86:$G86)</f>
        <v>0</v>
      </c>
      <c r="I86" s="67">
        <v>100</v>
      </c>
      <c r="J86" s="27">
        <f>'PACC 2025'!$I86*'PACC 2025'!$H86</f>
        <v>0</v>
      </c>
      <c r="K86" s="17"/>
      <c r="L86" s="26"/>
      <c r="M86" s="26"/>
      <c r="N86" s="26"/>
      <c r="O86" s="205"/>
    </row>
    <row r="87" spans="1:16" s="81" customFormat="1" ht="15.5" x14ac:dyDescent="0.35">
      <c r="A87" s="83" t="s">
        <v>12</v>
      </c>
      <c r="B87" s="19"/>
      <c r="C87" s="19"/>
      <c r="D87" s="315"/>
      <c r="E87" s="315"/>
      <c r="F87" s="315"/>
      <c r="G87" s="316"/>
      <c r="H87" s="316"/>
      <c r="I87" s="68"/>
      <c r="J87" s="21"/>
      <c r="K87" s="22">
        <f>SUM(J84:J86)</f>
        <v>1105000</v>
      </c>
      <c r="L87" s="19"/>
      <c r="M87" s="19"/>
      <c r="N87" s="19"/>
      <c r="O87" s="147"/>
    </row>
    <row r="88" spans="1:16" s="30" customFormat="1" ht="15.5" x14ac:dyDescent="0.35">
      <c r="A88" s="62" t="s">
        <v>17256</v>
      </c>
      <c r="B88" s="235" t="s">
        <v>17257</v>
      </c>
      <c r="C88" s="213" t="s">
        <v>99</v>
      </c>
      <c r="D88" s="329">
        <v>0</v>
      </c>
      <c r="E88" s="213"/>
      <c r="F88" s="213"/>
      <c r="G88" s="330"/>
      <c r="H88" s="127">
        <f>SUM('PACC 2025'!$D88:$G88)</f>
        <v>0</v>
      </c>
      <c r="I88" s="62">
        <v>2800000</v>
      </c>
      <c r="J88" s="55">
        <f>+'PACC 2025'!$H88*'PACC 2025'!$I88</f>
        <v>0</v>
      </c>
      <c r="K88" s="214"/>
      <c r="L88" s="19" t="s">
        <v>17045</v>
      </c>
      <c r="M88" s="19"/>
      <c r="N88" s="19"/>
      <c r="O88" s="111" t="s">
        <v>17232</v>
      </c>
      <c r="P88" s="144"/>
    </row>
    <row r="89" spans="1:16" s="30" customFormat="1" ht="15.5" x14ac:dyDescent="0.35">
      <c r="A89" s="62" t="s">
        <v>17256</v>
      </c>
      <c r="B89" s="263" t="s">
        <v>17258</v>
      </c>
      <c r="C89" s="213" t="s">
        <v>99</v>
      </c>
      <c r="D89" s="331">
        <v>1</v>
      </c>
      <c r="E89" s="213"/>
      <c r="F89" s="213"/>
      <c r="G89" s="330"/>
      <c r="H89" s="127">
        <f>SUM('PACC 2025'!$D89:$G89)</f>
        <v>1</v>
      </c>
      <c r="I89" s="243">
        <f>2350000+650000</f>
        <v>3000000</v>
      </c>
      <c r="J89" s="55">
        <f>+'PACC 2025'!$H89*'PACC 2025'!$I89</f>
        <v>3000000</v>
      </c>
      <c r="K89" s="214"/>
      <c r="L89" s="19" t="s">
        <v>17045</v>
      </c>
      <c r="M89" s="19"/>
      <c r="N89" s="19"/>
      <c r="O89" s="111" t="s">
        <v>17232</v>
      </c>
      <c r="P89" s="144"/>
    </row>
    <row r="90" spans="1:16" s="30" customFormat="1" ht="15.5" x14ac:dyDescent="0.35">
      <c r="A90" s="52" t="s">
        <v>17306</v>
      </c>
      <c r="B90" s="232" t="s">
        <v>17307</v>
      </c>
      <c r="C90" s="53" t="s">
        <v>99</v>
      </c>
      <c r="D90" s="326"/>
      <c r="E90" s="324">
        <v>0</v>
      </c>
      <c r="F90" s="326"/>
      <c r="G90" s="326"/>
      <c r="H90" s="127">
        <f>SUM('PACC 2025'!$D90:$G90)</f>
        <v>0</v>
      </c>
      <c r="I90" s="54">
        <v>2179534.5</v>
      </c>
      <c r="J90" s="55">
        <f>+'PACC 2025'!$H90*'PACC 2025'!$I90</f>
        <v>0</v>
      </c>
      <c r="K90" s="214"/>
      <c r="L90" s="19"/>
      <c r="M90" s="19"/>
      <c r="N90" s="19"/>
      <c r="O90" s="53" t="s">
        <v>17302</v>
      </c>
      <c r="P90" s="144"/>
    </row>
    <row r="91" spans="1:16" s="30" customFormat="1" ht="15.5" x14ac:dyDescent="0.35">
      <c r="A91" s="52" t="s">
        <v>17469</v>
      </c>
      <c r="B91" s="232" t="s">
        <v>17470</v>
      </c>
      <c r="C91" s="53" t="s">
        <v>99</v>
      </c>
      <c r="D91" s="326"/>
      <c r="E91" s="324">
        <v>0</v>
      </c>
      <c r="F91" s="326"/>
      <c r="G91" s="326"/>
      <c r="H91" s="127">
        <f>SUM('PACC 2025'!$D91:$G91)</f>
        <v>0</v>
      </c>
      <c r="I91" s="62">
        <v>2500000</v>
      </c>
      <c r="J91" s="55">
        <f>+'PACC 2025'!$H91*'PACC 2025'!$I91</f>
        <v>0</v>
      </c>
      <c r="K91" s="214"/>
      <c r="L91" s="19"/>
      <c r="M91" s="19"/>
      <c r="N91" s="19"/>
      <c r="O91" s="53" t="s">
        <v>17439</v>
      </c>
      <c r="P91" s="144"/>
    </row>
    <row r="92" spans="1:16" s="30" customFormat="1" ht="15.5" x14ac:dyDescent="0.35">
      <c r="A92" s="52" t="s">
        <v>17469</v>
      </c>
      <c r="B92" s="232" t="s">
        <v>17471</v>
      </c>
      <c r="C92" s="53" t="s">
        <v>99</v>
      </c>
      <c r="D92" s="326"/>
      <c r="E92" s="324">
        <v>0</v>
      </c>
      <c r="F92" s="326"/>
      <c r="G92" s="326"/>
      <c r="H92" s="127">
        <f>SUM('PACC 2025'!$D92:$G92)</f>
        <v>0</v>
      </c>
      <c r="I92" s="62">
        <v>2500000</v>
      </c>
      <c r="J92" s="55">
        <f>+'PACC 2025'!$H92*'PACC 2025'!$I92</f>
        <v>0</v>
      </c>
      <c r="K92" s="214"/>
      <c r="L92" s="19"/>
      <c r="M92" s="19"/>
      <c r="N92" s="19"/>
      <c r="O92" s="53" t="s">
        <v>17439</v>
      </c>
      <c r="P92" s="144"/>
    </row>
    <row r="93" spans="1:16" s="30" customFormat="1" ht="15.5" x14ac:dyDescent="0.35">
      <c r="A93" s="52" t="s">
        <v>17469</v>
      </c>
      <c r="B93" s="242" t="s">
        <v>17526</v>
      </c>
      <c r="C93" s="53" t="s">
        <v>99</v>
      </c>
      <c r="D93" s="369">
        <v>4</v>
      </c>
      <c r="E93" s="127"/>
      <c r="F93" s="326"/>
      <c r="G93" s="326"/>
      <c r="H93" s="127">
        <f>SUM('PACC 2025'!$D93:$G93)</f>
        <v>4</v>
      </c>
      <c r="I93" s="62">
        <v>7200000</v>
      </c>
      <c r="J93" s="55">
        <f>+'PACC 2025'!$H93*'PACC 2025'!$I93</f>
        <v>28800000</v>
      </c>
      <c r="K93" s="214"/>
      <c r="L93" s="19"/>
      <c r="M93" s="19"/>
      <c r="N93" s="19"/>
      <c r="O93" s="53" t="s">
        <v>17543</v>
      </c>
      <c r="P93" s="144"/>
    </row>
    <row r="94" spans="1:16" s="30" customFormat="1" ht="15.5" x14ac:dyDescent="0.35">
      <c r="A94" s="52" t="s">
        <v>17469</v>
      </c>
      <c r="B94" s="242" t="s">
        <v>17527</v>
      </c>
      <c r="C94" s="53" t="s">
        <v>99</v>
      </c>
      <c r="D94" s="369">
        <v>1</v>
      </c>
      <c r="E94" s="127"/>
      <c r="F94" s="326"/>
      <c r="G94" s="326"/>
      <c r="H94" s="127">
        <f>SUM('PACC 2025'!$D94:$G94)</f>
        <v>1</v>
      </c>
      <c r="I94" s="62">
        <v>16800000</v>
      </c>
      <c r="J94" s="55">
        <f>+'PACC 2025'!$H94*'PACC 2025'!$I94</f>
        <v>16800000</v>
      </c>
      <c r="K94" s="214"/>
      <c r="L94" s="19"/>
      <c r="M94" s="19"/>
      <c r="N94" s="19"/>
      <c r="O94" s="53" t="s">
        <v>17543</v>
      </c>
      <c r="P94" s="144"/>
    </row>
    <row r="95" spans="1:16" s="30" customFormat="1" ht="15.5" x14ac:dyDescent="0.35">
      <c r="A95" s="52" t="s">
        <v>17469</v>
      </c>
      <c r="B95" s="242" t="s">
        <v>17528</v>
      </c>
      <c r="C95" s="53" t="s">
        <v>99</v>
      </c>
      <c r="D95" s="369">
        <v>1</v>
      </c>
      <c r="E95" s="127"/>
      <c r="F95" s="326"/>
      <c r="G95" s="326"/>
      <c r="H95" s="127">
        <f>SUM('PACC 2025'!$D95:$G95)</f>
        <v>1</v>
      </c>
      <c r="I95" s="62">
        <v>10500000</v>
      </c>
      <c r="J95" s="55">
        <f>+'PACC 2025'!$H95*'PACC 2025'!$I95</f>
        <v>10500000</v>
      </c>
      <c r="K95" s="214"/>
      <c r="L95" s="19"/>
      <c r="M95" s="19"/>
      <c r="N95" s="19"/>
      <c r="O95" s="53" t="s">
        <v>17543</v>
      </c>
      <c r="P95" s="144"/>
    </row>
    <row r="96" spans="1:16" s="30" customFormat="1" ht="15.5" x14ac:dyDescent="0.35">
      <c r="A96" s="52" t="s">
        <v>17469</v>
      </c>
      <c r="B96" s="242" t="s">
        <v>17529</v>
      </c>
      <c r="C96" s="53" t="s">
        <v>99</v>
      </c>
      <c r="D96" s="369">
        <v>1</v>
      </c>
      <c r="E96" s="127"/>
      <c r="F96" s="326"/>
      <c r="G96" s="326"/>
      <c r="H96" s="127">
        <f>SUM('PACC 2025'!$D96:$G96)</f>
        <v>1</v>
      </c>
      <c r="I96" s="62">
        <v>8855000</v>
      </c>
      <c r="J96" s="55">
        <f>+'PACC 2025'!$H96*'PACC 2025'!$I96</f>
        <v>8855000</v>
      </c>
      <c r="K96" s="214"/>
      <c r="L96" s="19"/>
      <c r="M96" s="19"/>
      <c r="N96" s="19"/>
      <c r="O96" s="53" t="s">
        <v>17543</v>
      </c>
      <c r="P96" s="144"/>
    </row>
    <row r="97" spans="1:16" s="30" customFormat="1" ht="15.5" x14ac:dyDescent="0.35">
      <c r="A97" s="62" t="s">
        <v>17256</v>
      </c>
      <c r="B97" s="263" t="s">
        <v>17269</v>
      </c>
      <c r="C97" s="53" t="s">
        <v>99</v>
      </c>
      <c r="D97" s="331">
        <v>6</v>
      </c>
      <c r="E97" s="213"/>
      <c r="F97" s="213"/>
      <c r="G97" s="330"/>
      <c r="H97" s="127">
        <f>SUM('PACC 2025'!$D97:$G97)</f>
        <v>6</v>
      </c>
      <c r="I97" s="243">
        <v>130000</v>
      </c>
      <c r="J97" s="55">
        <f>+'PACC 2025'!$H97*'PACC 2025'!$I97</f>
        <v>780000</v>
      </c>
      <c r="K97" s="214"/>
      <c r="L97" s="19"/>
      <c r="M97" s="19"/>
      <c r="N97" s="19"/>
      <c r="O97" s="111" t="s">
        <v>17264</v>
      </c>
      <c r="P97" s="144"/>
    </row>
    <row r="98" spans="1:16" s="30" customFormat="1" ht="15.5" x14ac:dyDescent="0.35">
      <c r="A98" s="62" t="s">
        <v>17256</v>
      </c>
      <c r="B98" s="263" t="s">
        <v>17270</v>
      </c>
      <c r="C98" s="53" t="s">
        <v>99</v>
      </c>
      <c r="D98" s="331">
        <v>13</v>
      </c>
      <c r="E98" s="213"/>
      <c r="F98" s="213"/>
      <c r="G98" s="330"/>
      <c r="H98" s="127">
        <f>SUM('PACC 2025'!$D98:$G98)</f>
        <v>13</v>
      </c>
      <c r="I98" s="243">
        <v>3700000</v>
      </c>
      <c r="J98" s="55">
        <f>+'PACC 2025'!$H98*'PACC 2025'!$I98</f>
        <v>48100000</v>
      </c>
      <c r="K98" s="214"/>
      <c r="L98" s="19"/>
      <c r="M98" s="19"/>
      <c r="N98" s="19"/>
      <c r="O98" s="111" t="s">
        <v>17264</v>
      </c>
      <c r="P98" s="144"/>
    </row>
    <row r="99" spans="1:16" s="182" customFormat="1" ht="15.5" x14ac:dyDescent="0.35">
      <c r="A99" s="83" t="s">
        <v>17256</v>
      </c>
      <c r="B99" s="19" t="s">
        <v>131</v>
      </c>
      <c r="C99" s="19"/>
      <c r="D99" s="315"/>
      <c r="E99" s="315"/>
      <c r="F99" s="315"/>
      <c r="G99" s="316"/>
      <c r="H99" s="316"/>
      <c r="I99" s="68"/>
      <c r="J99" s="21"/>
      <c r="K99" s="22">
        <f>SUM(J88:J98)</f>
        <v>116835000</v>
      </c>
      <c r="L99" s="19"/>
      <c r="M99" s="19"/>
      <c r="N99" s="19"/>
      <c r="O99" s="147"/>
      <c r="P99" s="175"/>
    </row>
    <row r="100" spans="1:16" s="30" customFormat="1" ht="15.75" customHeight="1" x14ac:dyDescent="0.35">
      <c r="A100" s="152" t="s">
        <v>13</v>
      </c>
      <c r="B100" s="26" t="s">
        <v>17046</v>
      </c>
      <c r="C100" s="153" t="s">
        <v>99</v>
      </c>
      <c r="D100" s="332"/>
      <c r="E100" s="332">
        <v>60</v>
      </c>
      <c r="F100" s="332"/>
      <c r="G100" s="332"/>
      <c r="H100" s="127">
        <f>SUM('PACC 2025'!$D100:$G100)</f>
        <v>60</v>
      </c>
      <c r="I100" s="54">
        <v>8500</v>
      </c>
      <c r="J100" s="27">
        <f>+'PACC 2025'!$H100*'PACC 2025'!$I100</f>
        <v>510000</v>
      </c>
      <c r="K100" s="56"/>
      <c r="L100" s="52"/>
      <c r="M100" s="52"/>
      <c r="N100" s="52"/>
      <c r="O100" s="53" t="s">
        <v>17045</v>
      </c>
    </row>
    <row r="101" spans="1:16" s="30" customFormat="1" ht="15.75" customHeight="1" x14ac:dyDescent="0.35">
      <c r="A101" s="152" t="s">
        <v>13</v>
      </c>
      <c r="B101" s="26" t="s">
        <v>17047</v>
      </c>
      <c r="C101" s="153" t="s">
        <v>99</v>
      </c>
      <c r="D101" s="332"/>
      <c r="E101" s="332">
        <v>60</v>
      </c>
      <c r="F101" s="332"/>
      <c r="G101" s="332"/>
      <c r="H101" s="127">
        <f>SUM('PACC 2025'!$D101:$G101)</f>
        <v>60</v>
      </c>
      <c r="I101" s="54">
        <v>22644</v>
      </c>
      <c r="J101" s="27">
        <f>+'PACC 2025'!$H101*'PACC 2025'!$I101</f>
        <v>1358640</v>
      </c>
      <c r="K101" s="56"/>
      <c r="L101" s="52"/>
      <c r="M101" s="52"/>
      <c r="N101" s="52"/>
      <c r="O101" s="53" t="s">
        <v>17045</v>
      </c>
    </row>
    <row r="102" spans="1:16" s="30" customFormat="1" ht="15.75" customHeight="1" x14ac:dyDescent="0.35">
      <c r="A102" s="152" t="s">
        <v>13</v>
      </c>
      <c r="B102" s="26" t="s">
        <v>17048</v>
      </c>
      <c r="C102" s="153" t="s">
        <v>99</v>
      </c>
      <c r="D102" s="332"/>
      <c r="E102" s="332">
        <v>50</v>
      </c>
      <c r="F102" s="332"/>
      <c r="G102" s="332"/>
      <c r="H102" s="127">
        <f>SUM('PACC 2025'!$D102:$G102)</f>
        <v>50</v>
      </c>
      <c r="I102" s="54">
        <v>24300</v>
      </c>
      <c r="J102" s="27">
        <f>+'PACC 2025'!$H102*'PACC 2025'!$I102</f>
        <v>1215000</v>
      </c>
      <c r="K102" s="56"/>
      <c r="L102" s="52"/>
      <c r="M102" s="52"/>
      <c r="N102" s="52"/>
      <c r="O102" s="53" t="s">
        <v>17045</v>
      </c>
    </row>
    <row r="103" spans="1:16" s="30" customFormat="1" ht="15.75" customHeight="1" x14ac:dyDescent="0.35">
      <c r="A103" s="152" t="s">
        <v>13</v>
      </c>
      <c r="B103" s="26" t="s">
        <v>17049</v>
      </c>
      <c r="C103" s="153" t="s">
        <v>99</v>
      </c>
      <c r="D103" s="332"/>
      <c r="E103" s="332">
        <v>30</v>
      </c>
      <c r="F103" s="332"/>
      <c r="G103" s="332"/>
      <c r="H103" s="127">
        <f>SUM('PACC 2025'!$D103:$G103)</f>
        <v>30</v>
      </c>
      <c r="I103" s="54">
        <v>8000</v>
      </c>
      <c r="J103" s="27">
        <f>+'PACC 2025'!$H103*'PACC 2025'!$I103</f>
        <v>240000</v>
      </c>
      <c r="K103" s="56"/>
      <c r="L103" s="52"/>
      <c r="M103" s="52"/>
      <c r="N103" s="52"/>
      <c r="O103" s="53" t="s">
        <v>17045</v>
      </c>
    </row>
    <row r="104" spans="1:16" s="30" customFormat="1" ht="15.75" customHeight="1" x14ac:dyDescent="0.35">
      <c r="A104" s="152" t="s">
        <v>13</v>
      </c>
      <c r="B104" s="26" t="s">
        <v>17050</v>
      </c>
      <c r="C104" s="153" t="s">
        <v>99</v>
      </c>
      <c r="D104" s="332"/>
      <c r="E104" s="332">
        <v>50</v>
      </c>
      <c r="F104" s="332"/>
      <c r="G104" s="332"/>
      <c r="H104" s="127">
        <f>SUM('PACC 2025'!$D104:$G104)</f>
        <v>50</v>
      </c>
      <c r="I104" s="54">
        <v>12000</v>
      </c>
      <c r="J104" s="27">
        <f>+'PACC 2025'!$H104*'PACC 2025'!$I104</f>
        <v>600000</v>
      </c>
      <c r="K104" s="56"/>
      <c r="L104" s="52"/>
      <c r="M104" s="52"/>
      <c r="N104" s="53"/>
      <c r="O104" s="53" t="s">
        <v>17045</v>
      </c>
    </row>
    <row r="105" spans="1:16" s="30" customFormat="1" ht="15.75" customHeight="1" x14ac:dyDescent="0.35">
      <c r="A105" s="152" t="s">
        <v>13</v>
      </c>
      <c r="B105" s="26" t="s">
        <v>17051</v>
      </c>
      <c r="C105" s="153" t="s">
        <v>99</v>
      </c>
      <c r="D105" s="332"/>
      <c r="E105" s="332">
        <v>60</v>
      </c>
      <c r="F105" s="332"/>
      <c r="G105" s="332"/>
      <c r="H105" s="127">
        <f>SUM('PACC 2025'!$D105:$G105)</f>
        <v>60</v>
      </c>
      <c r="I105" s="54">
        <v>13500</v>
      </c>
      <c r="J105" s="27">
        <f>+'PACC 2025'!$H105*'PACC 2025'!$I105</f>
        <v>810000</v>
      </c>
      <c r="K105" s="56"/>
      <c r="L105" s="52"/>
      <c r="M105" s="52"/>
      <c r="N105" s="52"/>
      <c r="O105" s="53" t="s">
        <v>17045</v>
      </c>
    </row>
    <row r="106" spans="1:16" s="30" customFormat="1" ht="15.75" customHeight="1" x14ac:dyDescent="0.35">
      <c r="A106" s="152" t="s">
        <v>13</v>
      </c>
      <c r="B106" s="26" t="s">
        <v>17052</v>
      </c>
      <c r="C106" s="153" t="s">
        <v>99</v>
      </c>
      <c r="D106" s="332"/>
      <c r="E106" s="332">
        <v>4</v>
      </c>
      <c r="F106" s="332"/>
      <c r="G106" s="332"/>
      <c r="H106" s="127">
        <f>SUM('PACC 2025'!$D106:$G106)</f>
        <v>4</v>
      </c>
      <c r="I106" s="54">
        <v>60000</v>
      </c>
      <c r="J106" s="27">
        <f>+'PACC 2025'!$H106*'PACC 2025'!$I106</f>
        <v>240000</v>
      </c>
      <c r="K106" s="56"/>
      <c r="L106" s="52"/>
      <c r="M106" s="52"/>
      <c r="N106" s="52"/>
      <c r="O106" s="53" t="s">
        <v>17045</v>
      </c>
    </row>
    <row r="107" spans="1:16" s="30" customFormat="1" ht="15.75" customHeight="1" x14ac:dyDescent="0.35">
      <c r="A107" s="152" t="s">
        <v>13</v>
      </c>
      <c r="B107" s="26" t="s">
        <v>16901</v>
      </c>
      <c r="C107" s="153" t="s">
        <v>99</v>
      </c>
      <c r="D107" s="332"/>
      <c r="E107" s="332">
        <v>4</v>
      </c>
      <c r="F107" s="332"/>
      <c r="G107" s="332"/>
      <c r="H107" s="127">
        <f>SUM('PACC 2025'!$D107:$G107)</f>
        <v>4</v>
      </c>
      <c r="I107" s="54">
        <v>45000</v>
      </c>
      <c r="J107" s="27">
        <f>+'PACC 2025'!$H107*'PACC 2025'!$I107</f>
        <v>180000</v>
      </c>
      <c r="K107" s="56"/>
      <c r="L107" s="52"/>
      <c r="M107" s="52"/>
      <c r="N107" s="53"/>
      <c r="O107" s="53" t="s">
        <v>17045</v>
      </c>
    </row>
    <row r="108" spans="1:16" s="30" customFormat="1" ht="15.75" customHeight="1" x14ac:dyDescent="0.35">
      <c r="A108" s="152" t="s">
        <v>13</v>
      </c>
      <c r="B108" s="26" t="s">
        <v>17053</v>
      </c>
      <c r="C108" s="153" t="s">
        <v>99</v>
      </c>
      <c r="D108" s="332"/>
      <c r="E108" s="332">
        <v>60</v>
      </c>
      <c r="F108" s="332"/>
      <c r="G108" s="332"/>
      <c r="H108" s="127">
        <f>SUM('PACC 2025'!$D108:$G108)</f>
        <v>60</v>
      </c>
      <c r="I108" s="54">
        <v>16443</v>
      </c>
      <c r="J108" s="27">
        <f>+'PACC 2025'!$H108*'PACC 2025'!$I108</f>
        <v>986580</v>
      </c>
      <c r="K108" s="56"/>
      <c r="L108" s="52"/>
      <c r="M108" s="52"/>
      <c r="N108" s="53"/>
      <c r="O108" s="53" t="s">
        <v>17045</v>
      </c>
    </row>
    <row r="109" spans="1:16" s="30" customFormat="1" ht="15.75" customHeight="1" x14ac:dyDescent="0.35">
      <c r="A109" s="152" t="s">
        <v>13</v>
      </c>
      <c r="B109" s="26" t="s">
        <v>17054</v>
      </c>
      <c r="C109" s="153" t="s">
        <v>99</v>
      </c>
      <c r="D109" s="332"/>
      <c r="E109" s="332">
        <v>50</v>
      </c>
      <c r="F109" s="332"/>
      <c r="G109" s="332"/>
      <c r="H109" s="127">
        <f>SUM('PACC 2025'!$D109:$G109)</f>
        <v>50</v>
      </c>
      <c r="I109" s="54">
        <v>18000</v>
      </c>
      <c r="J109" s="27">
        <f>+'PACC 2025'!$H109*'PACC 2025'!$I109</f>
        <v>900000</v>
      </c>
      <c r="K109" s="56"/>
      <c r="L109" s="52"/>
      <c r="M109" s="52"/>
      <c r="N109" s="52"/>
      <c r="O109" s="53" t="s">
        <v>17045</v>
      </c>
    </row>
    <row r="110" spans="1:16" ht="15.75" customHeight="1" x14ac:dyDescent="0.35">
      <c r="A110" s="18" t="s">
        <v>13</v>
      </c>
      <c r="B110" s="19" t="s">
        <v>131</v>
      </c>
      <c r="C110" s="19"/>
      <c r="D110" s="315"/>
      <c r="E110" s="315"/>
      <c r="F110" s="315"/>
      <c r="G110" s="316"/>
      <c r="H110" s="316"/>
      <c r="I110" s="68"/>
      <c r="J110" s="21"/>
      <c r="K110" s="22">
        <f>SUM(J100:J109)</f>
        <v>7040220</v>
      </c>
      <c r="L110" s="19"/>
      <c r="M110" s="19"/>
      <c r="N110" s="19"/>
      <c r="O110" s="147"/>
    </row>
    <row r="111" spans="1:16" s="30" customFormat="1" ht="15.75" customHeight="1" x14ac:dyDescent="0.35">
      <c r="A111" s="168" t="s">
        <v>17259</v>
      </c>
      <c r="B111" s="212" t="s">
        <v>17260</v>
      </c>
      <c r="C111" s="213" t="s">
        <v>99</v>
      </c>
      <c r="D111" s="333">
        <v>30</v>
      </c>
      <c r="E111" s="213"/>
      <c r="F111" s="213"/>
      <c r="G111" s="330"/>
      <c r="H111" s="127">
        <f>SUM('PACC 2025'!$D111:$G111)</f>
        <v>30</v>
      </c>
      <c r="I111" s="54">
        <v>20500</v>
      </c>
      <c r="J111" s="55">
        <f>+'PACC 2025'!$H111*'PACC 2025'!$I111</f>
        <v>615000</v>
      </c>
      <c r="K111" s="214"/>
      <c r="L111" s="19" t="s">
        <v>17232</v>
      </c>
      <c r="M111" s="19"/>
      <c r="N111" s="19"/>
      <c r="O111" s="61" t="s">
        <v>17232</v>
      </c>
      <c r="P111" s="144"/>
    </row>
    <row r="112" spans="1:16" s="30" customFormat="1" ht="15.75" customHeight="1" x14ac:dyDescent="0.35">
      <c r="A112" s="168" t="s">
        <v>17259</v>
      </c>
      <c r="B112" s="212" t="s">
        <v>17261</v>
      </c>
      <c r="C112" s="213" t="s">
        <v>99</v>
      </c>
      <c r="D112" s="333">
        <v>20</v>
      </c>
      <c r="E112" s="213"/>
      <c r="F112" s="213"/>
      <c r="G112" s="330"/>
      <c r="H112" s="127">
        <f>SUM('PACC 2025'!$D112:$G112)</f>
        <v>20</v>
      </c>
      <c r="I112" s="54">
        <v>25000</v>
      </c>
      <c r="J112" s="55">
        <f>+'PACC 2025'!$H112*'PACC 2025'!$I112</f>
        <v>500000</v>
      </c>
      <c r="K112" s="214"/>
      <c r="L112" s="19"/>
      <c r="M112" s="19"/>
      <c r="N112" s="19"/>
      <c r="O112" s="61" t="s">
        <v>17232</v>
      </c>
      <c r="P112" s="144"/>
    </row>
    <row r="113" spans="1:16" s="30" customFormat="1" ht="15.75" customHeight="1" x14ac:dyDescent="0.35">
      <c r="A113" s="168" t="s">
        <v>17259</v>
      </c>
      <c r="B113" s="212" t="s">
        <v>17262</v>
      </c>
      <c r="C113" s="213" t="s">
        <v>99</v>
      </c>
      <c r="D113" s="333">
        <v>10</v>
      </c>
      <c r="E113" s="213"/>
      <c r="F113" s="213"/>
      <c r="G113" s="330"/>
      <c r="H113" s="127">
        <f>SUM('PACC 2025'!$D113:$G113)</f>
        <v>10</v>
      </c>
      <c r="I113" s="54">
        <v>29500</v>
      </c>
      <c r="J113" s="55">
        <f>+'PACC 2025'!$H113*'PACC 2025'!$I113</f>
        <v>295000</v>
      </c>
      <c r="K113" s="214"/>
      <c r="L113" s="19" t="s">
        <v>17232</v>
      </c>
      <c r="M113" s="19"/>
      <c r="N113" s="19"/>
      <c r="O113" s="61" t="s">
        <v>17232</v>
      </c>
      <c r="P113" s="144"/>
    </row>
    <row r="114" spans="1:16" s="182" customFormat="1" ht="15.5" customHeight="1" x14ac:dyDescent="0.35">
      <c r="A114" s="18" t="s">
        <v>17259</v>
      </c>
      <c r="B114" s="19" t="s">
        <v>131</v>
      </c>
      <c r="C114" s="19"/>
      <c r="D114" s="315"/>
      <c r="E114" s="315"/>
      <c r="F114" s="315"/>
      <c r="G114" s="316"/>
      <c r="H114" s="316"/>
      <c r="I114" s="68"/>
      <c r="J114" s="21"/>
      <c r="K114" s="22">
        <f>+J111+J112+J113</f>
        <v>1410000</v>
      </c>
      <c r="L114" s="19"/>
      <c r="M114" s="19"/>
      <c r="N114" s="19"/>
      <c r="O114" s="147"/>
      <c r="P114" s="175"/>
    </row>
    <row r="115" spans="1:16" s="65" customFormat="1" ht="23.5" customHeight="1" x14ac:dyDescent="0.35">
      <c r="A115" s="60" t="s">
        <v>14</v>
      </c>
      <c r="B115" s="250" t="s">
        <v>16925</v>
      </c>
      <c r="C115" s="61" t="s">
        <v>99</v>
      </c>
      <c r="D115" s="334"/>
      <c r="E115" s="317"/>
      <c r="F115" s="335">
        <v>3</v>
      </c>
      <c r="G115" s="317"/>
      <c r="H115" s="127">
        <f>SUM('PACC 2025'!$E115:$G115)</f>
        <v>3</v>
      </c>
      <c r="I115" s="62">
        <v>544000</v>
      </c>
      <c r="J115" s="27">
        <f>+'PACC 2025'!$H115*'PACC 2025'!$I115</f>
        <v>1632000</v>
      </c>
      <c r="K115" s="64"/>
      <c r="L115" s="60"/>
      <c r="M115" s="60"/>
      <c r="N115" s="61"/>
      <c r="O115" s="61" t="s">
        <v>16967</v>
      </c>
    </row>
    <row r="116" spans="1:16" s="65" customFormat="1" ht="23.5" customHeight="1" x14ac:dyDescent="0.35">
      <c r="A116" s="60" t="s">
        <v>14</v>
      </c>
      <c r="B116" s="250" t="s">
        <v>16926</v>
      </c>
      <c r="C116" s="61" t="s">
        <v>99</v>
      </c>
      <c r="D116" s="334"/>
      <c r="E116" s="317"/>
      <c r="F116" s="335">
        <v>2</v>
      </c>
      <c r="G116" s="317"/>
      <c r="H116" s="127">
        <f>SUM('PACC 2025'!$E116:$G116)</f>
        <v>2</v>
      </c>
      <c r="I116" s="62">
        <v>646800</v>
      </c>
      <c r="J116" s="27">
        <f>+'PACC 2025'!$H116*'PACC 2025'!$I116</f>
        <v>1293600</v>
      </c>
      <c r="K116" s="64"/>
      <c r="L116" s="60"/>
      <c r="M116" s="60"/>
      <c r="N116" s="61"/>
      <c r="O116" s="61" t="s">
        <v>16967</v>
      </c>
    </row>
    <row r="117" spans="1:16" s="65" customFormat="1" ht="23.5" customHeight="1" x14ac:dyDescent="0.35">
      <c r="A117" s="60" t="s">
        <v>14</v>
      </c>
      <c r="B117" s="250" t="s">
        <v>16927</v>
      </c>
      <c r="C117" s="61" t="s">
        <v>99</v>
      </c>
      <c r="D117" s="334"/>
      <c r="E117" s="317"/>
      <c r="F117" s="335">
        <v>3</v>
      </c>
      <c r="G117" s="317"/>
      <c r="H117" s="127">
        <f>SUM('PACC 2025'!$E117:$G117)</f>
        <v>3</v>
      </c>
      <c r="I117" s="62">
        <v>822200</v>
      </c>
      <c r="J117" s="27">
        <f>+'PACC 2025'!$H117*'PACC 2025'!$I117</f>
        <v>2466600</v>
      </c>
      <c r="K117" s="64"/>
      <c r="L117" s="60"/>
      <c r="M117" s="60"/>
      <c r="N117" s="61"/>
      <c r="O117" s="61" t="s">
        <v>16967</v>
      </c>
    </row>
    <row r="118" spans="1:16" s="65" customFormat="1" ht="23.5" customHeight="1" x14ac:dyDescent="0.35">
      <c r="A118" s="60" t="s">
        <v>14</v>
      </c>
      <c r="B118" s="250" t="s">
        <v>16928</v>
      </c>
      <c r="C118" s="61" t="s">
        <v>99</v>
      </c>
      <c r="D118" s="334"/>
      <c r="E118" s="317"/>
      <c r="F118" s="335">
        <v>2</v>
      </c>
      <c r="G118" s="317"/>
      <c r="H118" s="127">
        <f>SUM('PACC 2025'!$E118:$G118)</f>
        <v>2</v>
      </c>
      <c r="I118" s="62">
        <v>1059000</v>
      </c>
      <c r="J118" s="27">
        <f>+'PACC 2025'!$H118*'PACC 2025'!$I118</f>
        <v>2118000</v>
      </c>
      <c r="K118" s="64"/>
      <c r="L118" s="60"/>
      <c r="M118" s="60"/>
      <c r="N118" s="60"/>
      <c r="O118" s="61" t="s">
        <v>16967</v>
      </c>
    </row>
    <row r="119" spans="1:16" s="65" customFormat="1" ht="23.5" customHeight="1" x14ac:dyDescent="0.35">
      <c r="A119" s="60" t="s">
        <v>14</v>
      </c>
      <c r="B119" s="250" t="s">
        <v>16929</v>
      </c>
      <c r="C119" s="61" t="s">
        <v>99</v>
      </c>
      <c r="D119" s="334"/>
      <c r="E119" s="336"/>
      <c r="F119" s="335">
        <v>2</v>
      </c>
      <c r="G119" s="317"/>
      <c r="H119" s="127">
        <f>SUM('PACC 2025'!$E119:$G119)</f>
        <v>2</v>
      </c>
      <c r="I119" s="62">
        <v>1310000</v>
      </c>
      <c r="J119" s="27">
        <f>+'PACC 2025'!$H119*'PACC 2025'!$I119</f>
        <v>2620000</v>
      </c>
      <c r="K119" s="64"/>
      <c r="L119" s="60"/>
      <c r="M119" s="60"/>
      <c r="N119" s="60"/>
      <c r="O119" s="61" t="s">
        <v>16967</v>
      </c>
    </row>
    <row r="120" spans="1:16" s="65" customFormat="1" ht="23.5" customHeight="1" x14ac:dyDescent="0.35">
      <c r="A120" s="60" t="s">
        <v>14</v>
      </c>
      <c r="B120" s="212" t="s">
        <v>17222</v>
      </c>
      <c r="C120" s="61" t="s">
        <v>99</v>
      </c>
      <c r="D120" s="200">
        <v>2</v>
      </c>
      <c r="E120" s="336"/>
      <c r="F120" s="317"/>
      <c r="G120" s="317"/>
      <c r="H120" s="127">
        <f>SUM('PACC 2025'!$D120:$G120)</f>
        <v>2</v>
      </c>
      <c r="I120" s="215">
        <v>300000</v>
      </c>
      <c r="J120" s="55">
        <f>+'PACC 2025'!$H120*'PACC 2025'!$I120</f>
        <v>600000</v>
      </c>
      <c r="K120" s="64"/>
      <c r="L120" s="60"/>
      <c r="M120" s="60"/>
      <c r="N120" s="60"/>
      <c r="O120" s="61" t="s">
        <v>17232</v>
      </c>
      <c r="P120" s="184"/>
    </row>
    <row r="121" spans="1:16" s="65" customFormat="1" ht="23.5" customHeight="1" x14ac:dyDescent="0.35">
      <c r="A121" s="60" t="s">
        <v>14</v>
      </c>
      <c r="B121" s="212" t="s">
        <v>17223</v>
      </c>
      <c r="C121" s="61" t="s">
        <v>99</v>
      </c>
      <c r="D121" s="200">
        <v>2</v>
      </c>
      <c r="E121" s="336"/>
      <c r="F121" s="317"/>
      <c r="G121" s="317"/>
      <c r="H121" s="127">
        <f>SUM('PACC 2025'!$D121:$G121)</f>
        <v>2</v>
      </c>
      <c r="I121" s="215">
        <v>375000</v>
      </c>
      <c r="J121" s="55">
        <f>+'PACC 2025'!$H121*'PACC 2025'!$I121</f>
        <v>750000</v>
      </c>
      <c r="K121" s="64"/>
      <c r="L121" s="60"/>
      <c r="M121" s="60"/>
      <c r="N121" s="60"/>
      <c r="O121" s="61" t="s">
        <v>17232</v>
      </c>
      <c r="P121" s="184"/>
    </row>
    <row r="122" spans="1:16" s="65" customFormat="1" ht="23.5" customHeight="1" x14ac:dyDescent="0.35">
      <c r="A122" s="60" t="s">
        <v>14</v>
      </c>
      <c r="B122" s="212" t="s">
        <v>17224</v>
      </c>
      <c r="C122" s="61" t="s">
        <v>99</v>
      </c>
      <c r="D122" s="200">
        <v>2</v>
      </c>
      <c r="E122" s="336"/>
      <c r="F122" s="317"/>
      <c r="G122" s="317"/>
      <c r="H122" s="127">
        <f>SUM('PACC 2025'!$D122:$G122)</f>
        <v>2</v>
      </c>
      <c r="I122" s="215">
        <v>425000</v>
      </c>
      <c r="J122" s="55">
        <f>+'PACC 2025'!$H122*'PACC 2025'!$I122</f>
        <v>850000</v>
      </c>
      <c r="K122" s="64"/>
      <c r="L122" s="60"/>
      <c r="M122" s="60"/>
      <c r="N122" s="60"/>
      <c r="O122" s="61" t="s">
        <v>17232</v>
      </c>
      <c r="P122" s="184"/>
    </row>
    <row r="123" spans="1:16" s="65" customFormat="1" ht="23.5" customHeight="1" x14ac:dyDescent="0.35">
      <c r="A123" s="60" t="s">
        <v>14</v>
      </c>
      <c r="B123" s="212" t="s">
        <v>17225</v>
      </c>
      <c r="C123" s="61" t="s">
        <v>99</v>
      </c>
      <c r="D123" s="200">
        <v>2</v>
      </c>
      <c r="E123" s="336"/>
      <c r="F123" s="317"/>
      <c r="G123" s="317"/>
      <c r="H123" s="127">
        <f>SUM('PACC 2025'!$D123:$G123)</f>
        <v>2</v>
      </c>
      <c r="I123" s="215">
        <v>925000</v>
      </c>
      <c r="J123" s="55">
        <f>+'PACC 2025'!$H123*'PACC 2025'!$I123</f>
        <v>1850000</v>
      </c>
      <c r="K123" s="64"/>
      <c r="L123" s="60"/>
      <c r="M123" s="60"/>
      <c r="N123" s="60"/>
      <c r="O123" s="61" t="s">
        <v>17232</v>
      </c>
      <c r="P123" s="184"/>
    </row>
    <row r="124" spans="1:16" s="65" customFormat="1" ht="23.5" customHeight="1" x14ac:dyDescent="0.35">
      <c r="A124" s="60" t="s">
        <v>14</v>
      </c>
      <c r="B124" s="212" t="s">
        <v>17226</v>
      </c>
      <c r="C124" s="61" t="s">
        <v>99</v>
      </c>
      <c r="D124" s="200">
        <v>2</v>
      </c>
      <c r="E124" s="336"/>
      <c r="F124" s="317"/>
      <c r="G124" s="317"/>
      <c r="H124" s="127">
        <f>SUM('PACC 2025'!$D124:$G124)</f>
        <v>2</v>
      </c>
      <c r="I124" s="215">
        <v>1200000</v>
      </c>
      <c r="J124" s="55">
        <f>+'PACC 2025'!$H124*'PACC 2025'!$I124</f>
        <v>2400000</v>
      </c>
      <c r="K124" s="64"/>
      <c r="L124" s="60"/>
      <c r="M124" s="60"/>
      <c r="N124" s="60"/>
      <c r="O124" s="61" t="s">
        <v>17232</v>
      </c>
      <c r="P124" s="184"/>
    </row>
    <row r="125" spans="1:16" s="65" customFormat="1" ht="23.5" customHeight="1" x14ac:dyDescent="0.35">
      <c r="A125" s="60" t="s">
        <v>14</v>
      </c>
      <c r="B125" s="251" t="s">
        <v>17227</v>
      </c>
      <c r="C125" s="61" t="s">
        <v>99</v>
      </c>
      <c r="D125" s="334"/>
      <c r="E125" s="336"/>
      <c r="F125" s="337">
        <v>2</v>
      </c>
      <c r="G125" s="317"/>
      <c r="H125" s="127">
        <f>SUM('PACC 2025'!$E125:$G125)</f>
        <v>2</v>
      </c>
      <c r="I125" s="215">
        <v>1400000</v>
      </c>
      <c r="J125" s="55">
        <f>+'PACC 2025'!$H125*'PACC 2025'!$I125</f>
        <v>2800000</v>
      </c>
      <c r="K125" s="64"/>
      <c r="L125" s="60"/>
      <c r="M125" s="60"/>
      <c r="N125" s="60"/>
      <c r="O125" s="61" t="s">
        <v>16967</v>
      </c>
      <c r="P125" s="184"/>
    </row>
    <row r="126" spans="1:16" s="65" customFormat="1" ht="23.5" customHeight="1" x14ac:dyDescent="0.35">
      <c r="A126" s="60" t="s">
        <v>14</v>
      </c>
      <c r="B126" s="212" t="s">
        <v>17228</v>
      </c>
      <c r="C126" s="61" t="s">
        <v>99</v>
      </c>
      <c r="D126" s="200">
        <v>3</v>
      </c>
      <c r="E126" s="336"/>
      <c r="F126" s="317"/>
      <c r="G126" s="317"/>
      <c r="H126" s="127">
        <f>SUM('PACC 2025'!$D126:$G126)</f>
        <v>3</v>
      </c>
      <c r="I126" s="215">
        <v>2300000</v>
      </c>
      <c r="J126" s="55">
        <f>+'PACC 2025'!$H126*'PACC 2025'!$I126</f>
        <v>6900000</v>
      </c>
      <c r="K126" s="64"/>
      <c r="L126" s="60"/>
      <c r="M126" s="60"/>
      <c r="N126" s="60"/>
      <c r="O126" s="61" t="s">
        <v>17232</v>
      </c>
      <c r="P126" s="184"/>
    </row>
    <row r="127" spans="1:16" s="65" customFormat="1" ht="23.5" customHeight="1" x14ac:dyDescent="0.35">
      <c r="A127" s="60" t="s">
        <v>14</v>
      </c>
      <c r="B127" s="212" t="s">
        <v>17229</v>
      </c>
      <c r="C127" s="61" t="s">
        <v>99</v>
      </c>
      <c r="D127" s="200">
        <v>2</v>
      </c>
      <c r="E127" s="336"/>
      <c r="F127" s="317"/>
      <c r="G127" s="317"/>
      <c r="H127" s="127">
        <f>SUM('PACC 2025'!$D127:$G127)</f>
        <v>2</v>
      </c>
      <c r="I127" s="215">
        <v>1200000</v>
      </c>
      <c r="J127" s="55">
        <f>+'PACC 2025'!$H127*'PACC 2025'!$I127</f>
        <v>2400000</v>
      </c>
      <c r="K127" s="64"/>
      <c r="L127" s="60"/>
      <c r="M127" s="60"/>
      <c r="N127" s="60"/>
      <c r="O127" s="61" t="s">
        <v>17232</v>
      </c>
      <c r="P127" s="184"/>
    </row>
    <row r="128" spans="1:16" s="65" customFormat="1" ht="23.5" customHeight="1" x14ac:dyDescent="0.35">
      <c r="A128" s="60" t="s">
        <v>14</v>
      </c>
      <c r="B128" s="212" t="s">
        <v>17230</v>
      </c>
      <c r="C128" s="61" t="s">
        <v>99</v>
      </c>
      <c r="D128" s="200">
        <v>2</v>
      </c>
      <c r="E128" s="336"/>
      <c r="F128" s="317"/>
      <c r="G128" s="317"/>
      <c r="H128" s="127">
        <f>SUM('PACC 2025'!$D128:$G128)</f>
        <v>2</v>
      </c>
      <c r="I128" s="215">
        <v>1750000</v>
      </c>
      <c r="J128" s="55">
        <f>+'PACC 2025'!$H128*'PACC 2025'!$I128</f>
        <v>3500000</v>
      </c>
      <c r="K128" s="64"/>
      <c r="L128" s="60"/>
      <c r="M128" s="60"/>
      <c r="N128" s="60"/>
      <c r="O128" s="61" t="s">
        <v>17232</v>
      </c>
      <c r="P128" s="184"/>
    </row>
    <row r="129" spans="1:16" s="65" customFormat="1" ht="23.5" customHeight="1" x14ac:dyDescent="0.35">
      <c r="A129" s="60" t="s">
        <v>14</v>
      </c>
      <c r="B129" s="212" t="s">
        <v>17231</v>
      </c>
      <c r="C129" s="61" t="s">
        <v>99</v>
      </c>
      <c r="D129" s="200">
        <v>2</v>
      </c>
      <c r="E129" s="336"/>
      <c r="F129" s="317"/>
      <c r="G129" s="317"/>
      <c r="H129" s="127">
        <f>SUM('PACC 2025'!$D129:$G129)</f>
        <v>2</v>
      </c>
      <c r="I129" s="215">
        <v>300000</v>
      </c>
      <c r="J129" s="55">
        <f>+'PACC 2025'!$H129*'PACC 2025'!$I129</f>
        <v>600000</v>
      </c>
      <c r="K129" s="64"/>
      <c r="L129" s="60"/>
      <c r="M129" s="60"/>
      <c r="N129" s="60"/>
      <c r="O129" s="61" t="s">
        <v>17232</v>
      </c>
      <c r="P129" s="184"/>
    </row>
    <row r="130" spans="1:16" s="65" customFormat="1" ht="23.5" customHeight="1" x14ac:dyDescent="0.35">
      <c r="A130" s="60" t="s">
        <v>14</v>
      </c>
      <c r="B130" s="250" t="s">
        <v>16930</v>
      </c>
      <c r="C130" s="61" t="s">
        <v>99</v>
      </c>
      <c r="D130" s="334"/>
      <c r="E130" s="317"/>
      <c r="F130" s="335">
        <v>3</v>
      </c>
      <c r="G130" s="317"/>
      <c r="H130" s="127">
        <f>SUM('PACC 2025'!$E130:$G130)</f>
        <v>3</v>
      </c>
      <c r="I130" s="62">
        <v>1656000</v>
      </c>
      <c r="J130" s="27">
        <f>+'PACC 2025'!$H130*'PACC 2025'!$I130</f>
        <v>4968000</v>
      </c>
      <c r="K130" s="64"/>
      <c r="L130" s="60"/>
      <c r="M130" s="60"/>
      <c r="N130" s="60"/>
      <c r="O130" s="61" t="s">
        <v>16967</v>
      </c>
      <c r="P130" s="184"/>
    </row>
    <row r="131" spans="1:16" ht="15.75" customHeight="1" x14ac:dyDescent="0.35">
      <c r="A131" s="18" t="s">
        <v>14</v>
      </c>
      <c r="B131" s="19"/>
      <c r="C131" s="19"/>
      <c r="D131" s="315"/>
      <c r="E131" s="315"/>
      <c r="F131" s="315"/>
      <c r="G131" s="316"/>
      <c r="H131" s="316"/>
      <c r="I131" s="68"/>
      <c r="J131" s="21"/>
      <c r="K131" s="22">
        <f>SUM(J115:J130)</f>
        <v>37748200</v>
      </c>
      <c r="L131" s="19"/>
      <c r="M131" s="19"/>
      <c r="N131" s="19"/>
      <c r="O131" s="147"/>
      <c r="P131" s="175"/>
    </row>
    <row r="132" spans="1:16" s="30" customFormat="1" ht="15.75" customHeight="1" x14ac:dyDescent="0.35">
      <c r="A132" s="52" t="s">
        <v>15</v>
      </c>
      <c r="B132" s="52" t="s">
        <v>16968</v>
      </c>
      <c r="C132" s="53" t="s">
        <v>16945</v>
      </c>
      <c r="D132" s="127"/>
      <c r="E132" s="127">
        <v>3000</v>
      </c>
      <c r="F132" s="127"/>
      <c r="G132" s="127"/>
      <c r="H132" s="127">
        <f>SUM('PACC 2025'!$D132:$G132)</f>
        <v>3000</v>
      </c>
      <c r="I132" s="62">
        <v>525</v>
      </c>
      <c r="J132" s="27">
        <f>+'PACC 2025'!$H132*'PACC 2025'!$I132</f>
        <v>1575000</v>
      </c>
      <c r="K132" s="56"/>
      <c r="L132" s="52"/>
      <c r="M132" s="52"/>
      <c r="N132" s="53"/>
      <c r="O132" s="53" t="s">
        <v>16967</v>
      </c>
    </row>
    <row r="133" spans="1:16" s="30" customFormat="1" ht="15.75" customHeight="1" x14ac:dyDescent="0.35">
      <c r="A133" s="52" t="s">
        <v>15</v>
      </c>
      <c r="B133" s="258" t="s">
        <v>17210</v>
      </c>
      <c r="C133" s="53" t="s">
        <v>17211</v>
      </c>
      <c r="D133" s="324"/>
      <c r="E133" s="127"/>
      <c r="F133" s="127"/>
      <c r="G133" s="127"/>
      <c r="H133" s="127">
        <f>SUM('PACC 2025'!$D133:$G133)</f>
        <v>0</v>
      </c>
      <c r="I133" s="62">
        <v>42</v>
      </c>
      <c r="J133" s="27">
        <f>+'PACC 2025'!$H133*'PACC 2025'!$I133</f>
        <v>0</v>
      </c>
      <c r="K133" s="56"/>
      <c r="L133" s="52"/>
      <c r="M133" s="52"/>
      <c r="N133" s="53"/>
      <c r="O133" s="53" t="s">
        <v>16966</v>
      </c>
      <c r="P133" s="144"/>
    </row>
    <row r="134" spans="1:16" ht="15.75" customHeight="1" x14ac:dyDescent="0.35">
      <c r="A134" s="18" t="s">
        <v>15</v>
      </c>
      <c r="B134" s="19"/>
      <c r="C134" s="19"/>
      <c r="D134" s="315"/>
      <c r="E134" s="315"/>
      <c r="F134" s="315"/>
      <c r="G134" s="316"/>
      <c r="H134" s="316"/>
      <c r="I134" s="68"/>
      <c r="J134" s="21"/>
      <c r="K134" s="22">
        <f>SUM(J132:J133)</f>
        <v>1575000</v>
      </c>
      <c r="L134" s="19"/>
      <c r="M134" s="19"/>
      <c r="N134" s="19"/>
      <c r="O134" s="147"/>
    </row>
    <row r="135" spans="1:16" s="30" customFormat="1" ht="15.75" customHeight="1" x14ac:dyDescent="0.35">
      <c r="A135" s="52" t="s">
        <v>17041</v>
      </c>
      <c r="B135" s="52" t="s">
        <v>17040</v>
      </c>
      <c r="C135" s="53" t="s">
        <v>99</v>
      </c>
      <c r="D135" s="127"/>
      <c r="E135" s="127">
        <v>2</v>
      </c>
      <c r="F135" s="127"/>
      <c r="G135" s="127"/>
      <c r="H135" s="127">
        <f>SUM('PACC 2025'!$D135:$G135)</f>
        <v>2</v>
      </c>
      <c r="I135" s="62">
        <v>8163.07</v>
      </c>
      <c r="J135" s="27">
        <f>+'PACC 2025'!$H135*'PACC 2025'!$I135</f>
        <v>16326.14</v>
      </c>
      <c r="K135" s="56"/>
      <c r="L135" s="52"/>
      <c r="M135" s="52"/>
      <c r="N135" s="53"/>
      <c r="O135" s="53" t="s">
        <v>17030</v>
      </c>
    </row>
    <row r="136" spans="1:16" s="30" customFormat="1" ht="15.75" customHeight="1" x14ac:dyDescent="0.35">
      <c r="A136" s="52" t="s">
        <v>17041</v>
      </c>
      <c r="B136" s="52" t="s">
        <v>17040</v>
      </c>
      <c r="C136" s="53" t="s">
        <v>99</v>
      </c>
      <c r="D136" s="127"/>
      <c r="E136" s="127">
        <v>12</v>
      </c>
      <c r="F136" s="127"/>
      <c r="G136" s="127"/>
      <c r="H136" s="127">
        <f>SUM('PACC 2025'!$D136:$G136)</f>
        <v>12</v>
      </c>
      <c r="I136" s="62">
        <v>8163.07</v>
      </c>
      <c r="J136" s="55">
        <f>+'PACC 2025'!$H136*'PACC 2025'!$I136</f>
        <v>97956.84</v>
      </c>
      <c r="K136" s="56"/>
      <c r="L136" s="53" t="s">
        <v>17030</v>
      </c>
      <c r="M136" s="52"/>
      <c r="N136" s="53"/>
      <c r="O136" s="53" t="s">
        <v>17264</v>
      </c>
      <c r="P136" s="144"/>
    </row>
    <row r="137" spans="1:16" s="142" customFormat="1" ht="15.75" customHeight="1" x14ac:dyDescent="0.35">
      <c r="A137" s="18" t="s">
        <v>17041</v>
      </c>
      <c r="B137" s="19"/>
      <c r="C137" s="19"/>
      <c r="D137" s="315"/>
      <c r="E137" s="315"/>
      <c r="F137" s="315"/>
      <c r="G137" s="316"/>
      <c r="H137" s="316"/>
      <c r="I137" s="68"/>
      <c r="J137" s="21"/>
      <c r="K137" s="22">
        <f>SUM(J135:J136)</f>
        <v>114282.98</v>
      </c>
      <c r="L137" s="19"/>
      <c r="M137" s="19"/>
      <c r="N137" s="19"/>
      <c r="O137" s="147"/>
    </row>
    <row r="138" spans="1:16" ht="15.75" customHeight="1" x14ac:dyDescent="0.35">
      <c r="A138" s="26" t="s">
        <v>16</v>
      </c>
      <c r="B138" s="26" t="s">
        <v>174</v>
      </c>
      <c r="C138" s="205" t="s">
        <v>99</v>
      </c>
      <c r="D138" s="75"/>
      <c r="E138" s="195">
        <v>790</v>
      </c>
      <c r="F138" s="127"/>
      <c r="G138" s="75"/>
      <c r="H138" s="127">
        <f>SUM('PACC 2025'!$D138:$G138)</f>
        <v>790</v>
      </c>
      <c r="I138" s="67">
        <v>70</v>
      </c>
      <c r="J138" s="27">
        <f>+'PACC 2025'!$H138*'PACC 2025'!$I138</f>
        <v>55300</v>
      </c>
      <c r="K138" s="17"/>
      <c r="L138" s="26"/>
      <c r="M138" s="26"/>
      <c r="N138" s="26"/>
      <c r="O138" s="205" t="s">
        <v>16961</v>
      </c>
    </row>
    <row r="139" spans="1:16" s="139" customFormat="1" ht="15.75" customHeight="1" x14ac:dyDescent="0.35">
      <c r="A139" s="26" t="s">
        <v>17028</v>
      </c>
      <c r="B139" s="26" t="s">
        <v>174</v>
      </c>
      <c r="C139" s="205" t="s">
        <v>99</v>
      </c>
      <c r="D139" s="75"/>
      <c r="E139" s="195">
        <v>80</v>
      </c>
      <c r="F139" s="127"/>
      <c r="G139" s="75"/>
      <c r="H139" s="127">
        <f>SUM('PACC 2025'!$D139:$G139)</f>
        <v>80</v>
      </c>
      <c r="I139" s="67">
        <v>70</v>
      </c>
      <c r="J139" s="27">
        <f>+'PACC 2025'!$H139*'PACC 2025'!$I139</f>
        <v>5600</v>
      </c>
      <c r="K139" s="17"/>
      <c r="L139" s="26"/>
      <c r="M139" s="26"/>
      <c r="N139" s="26"/>
      <c r="O139" s="53" t="s">
        <v>17029</v>
      </c>
    </row>
    <row r="140" spans="1:16" ht="15.75" customHeight="1" x14ac:dyDescent="0.35">
      <c r="A140" s="26" t="s">
        <v>16</v>
      </c>
      <c r="B140" s="26" t="s">
        <v>133</v>
      </c>
      <c r="C140" s="205" t="s">
        <v>99</v>
      </c>
      <c r="D140" s="75"/>
      <c r="E140" s="195">
        <v>3</v>
      </c>
      <c r="F140" s="127"/>
      <c r="G140" s="75"/>
      <c r="H140" s="127">
        <f>SUM('PACC 2025'!$D140:$G140)</f>
        <v>3</v>
      </c>
      <c r="I140" s="67">
        <v>350</v>
      </c>
      <c r="J140" s="27">
        <f>+'PACC 2025'!$H140*'PACC 2025'!$I140</f>
        <v>1050</v>
      </c>
      <c r="K140" s="17"/>
      <c r="L140" s="26"/>
      <c r="M140" s="26"/>
      <c r="N140" s="26"/>
      <c r="O140" s="53" t="s">
        <v>17029</v>
      </c>
    </row>
    <row r="141" spans="1:16" ht="15.75" customHeight="1" x14ac:dyDescent="0.35">
      <c r="A141" s="26" t="s">
        <v>16</v>
      </c>
      <c r="B141" s="26" t="s">
        <v>134</v>
      </c>
      <c r="C141" s="205" t="s">
        <v>99</v>
      </c>
      <c r="D141" s="75"/>
      <c r="E141" s="195">
        <v>3</v>
      </c>
      <c r="F141" s="127"/>
      <c r="G141" s="75"/>
      <c r="H141" s="127">
        <f>SUM('PACC 2025'!$D141:$G141)</f>
        <v>3</v>
      </c>
      <c r="I141" s="67">
        <v>350</v>
      </c>
      <c r="J141" s="27">
        <f>+'PACC 2025'!$H141*'PACC 2025'!$I141</f>
        <v>1050</v>
      </c>
      <c r="K141" s="17"/>
      <c r="L141" s="26"/>
      <c r="M141" s="26"/>
      <c r="N141" s="26"/>
      <c r="O141" s="53" t="s">
        <v>17029</v>
      </c>
    </row>
    <row r="142" spans="1:16" ht="15.75" customHeight="1" x14ac:dyDescent="0.35">
      <c r="A142" s="26" t="s">
        <v>16</v>
      </c>
      <c r="B142" s="26" t="s">
        <v>135</v>
      </c>
      <c r="C142" s="205" t="s">
        <v>99</v>
      </c>
      <c r="D142" s="75"/>
      <c r="E142" s="195">
        <v>100</v>
      </c>
      <c r="F142" s="127"/>
      <c r="G142" s="75"/>
      <c r="H142" s="127">
        <f>SUM('PACC 2025'!$D142:$G142)</f>
        <v>100</v>
      </c>
      <c r="I142" s="67">
        <v>290</v>
      </c>
      <c r="J142" s="27">
        <f>+'PACC 2025'!$H142*'PACC 2025'!$I142</f>
        <v>29000</v>
      </c>
      <c r="K142" s="17"/>
      <c r="L142" s="26"/>
      <c r="M142" s="26"/>
      <c r="N142" s="26"/>
      <c r="O142" s="205" t="s">
        <v>16961</v>
      </c>
    </row>
    <row r="143" spans="1:16" s="139" customFormat="1" ht="15.75" customHeight="1" x14ac:dyDescent="0.35">
      <c r="A143" s="26" t="s">
        <v>16</v>
      </c>
      <c r="B143" s="26" t="s">
        <v>136</v>
      </c>
      <c r="C143" s="205" t="s">
        <v>99</v>
      </c>
      <c r="D143" s="75"/>
      <c r="E143" s="195">
        <v>1</v>
      </c>
      <c r="F143" s="127"/>
      <c r="G143" s="75"/>
      <c r="H143" s="127">
        <f>SUM('PACC 2025'!$D143:$G143)</f>
        <v>1</v>
      </c>
      <c r="I143" s="67">
        <v>1450</v>
      </c>
      <c r="J143" s="27">
        <f>+'PACC 2025'!$H143*'PACC 2025'!$I143</f>
        <v>1450</v>
      </c>
      <c r="K143" s="17"/>
      <c r="L143" s="26"/>
      <c r="M143" s="26"/>
      <c r="N143" s="26"/>
      <c r="O143" s="53" t="s">
        <v>17029</v>
      </c>
    </row>
    <row r="144" spans="1:16" s="139" customFormat="1" ht="15.75" customHeight="1" x14ac:dyDescent="0.35">
      <c r="A144" s="52" t="s">
        <v>16</v>
      </c>
      <c r="B144" s="52" t="s">
        <v>137</v>
      </c>
      <c r="C144" s="53" t="s">
        <v>99</v>
      </c>
      <c r="D144" s="75"/>
      <c r="E144" s="195">
        <v>1</v>
      </c>
      <c r="F144" s="127"/>
      <c r="G144" s="75"/>
      <c r="H144" s="127">
        <f>SUM('PACC 2025'!$D144:$G144)</f>
        <v>1</v>
      </c>
      <c r="I144" s="67">
        <v>500</v>
      </c>
      <c r="J144" s="27">
        <f>+'PACC 2025'!$H144*'PACC 2025'!$I144</f>
        <v>500</v>
      </c>
      <c r="K144" s="17"/>
      <c r="L144" s="26"/>
      <c r="M144" s="26"/>
      <c r="N144" s="26"/>
      <c r="O144" s="53" t="s">
        <v>17029</v>
      </c>
    </row>
    <row r="145" spans="1:15" ht="15.75" customHeight="1" x14ac:dyDescent="0.35">
      <c r="A145" s="26" t="s">
        <v>16</v>
      </c>
      <c r="B145" s="26" t="s">
        <v>136</v>
      </c>
      <c r="C145" s="205" t="s">
        <v>99</v>
      </c>
      <c r="D145" s="75"/>
      <c r="E145" s="195">
        <v>100</v>
      </c>
      <c r="F145" s="127"/>
      <c r="G145" s="75"/>
      <c r="H145" s="127">
        <f>SUM('PACC 2025'!$D145:$G145)</f>
        <v>100</v>
      </c>
      <c r="I145" s="67">
        <v>1450</v>
      </c>
      <c r="J145" s="27">
        <f>+'PACC 2025'!$H145*'PACC 2025'!$I145</f>
        <v>145000</v>
      </c>
      <c r="K145" s="17"/>
      <c r="L145" s="26"/>
      <c r="M145" s="26"/>
      <c r="N145" s="26"/>
      <c r="O145" s="205" t="s">
        <v>16961</v>
      </c>
    </row>
    <row r="146" spans="1:15" s="30" customFormat="1" ht="15.75" customHeight="1" x14ac:dyDescent="0.35">
      <c r="A146" s="52" t="s">
        <v>16</v>
      </c>
      <c r="B146" s="52" t="s">
        <v>137</v>
      </c>
      <c r="C146" s="53" t="s">
        <v>99</v>
      </c>
      <c r="D146" s="127"/>
      <c r="E146" s="200">
        <v>100</v>
      </c>
      <c r="F146" s="127"/>
      <c r="G146" s="127"/>
      <c r="H146" s="127">
        <f>SUM('PACC 2025'!$D146:$G146)</f>
        <v>100</v>
      </c>
      <c r="I146" s="62">
        <v>500</v>
      </c>
      <c r="J146" s="27">
        <f>+'PACC 2025'!$H146*'PACC 2025'!$I146</f>
        <v>50000</v>
      </c>
      <c r="K146" s="56"/>
      <c r="L146" s="52"/>
      <c r="M146" s="52"/>
      <c r="N146" s="52"/>
      <c r="O146" s="205" t="s">
        <v>16961</v>
      </c>
    </row>
    <row r="147" spans="1:15" s="30" customFormat="1" ht="15.75" customHeight="1" x14ac:dyDescent="0.35">
      <c r="A147" s="52" t="s">
        <v>16</v>
      </c>
      <c r="B147" s="52" t="s">
        <v>138</v>
      </c>
      <c r="C147" s="53" t="s">
        <v>99</v>
      </c>
      <c r="D147" s="127"/>
      <c r="E147" s="200">
        <v>4</v>
      </c>
      <c r="F147" s="127"/>
      <c r="G147" s="127"/>
      <c r="H147" s="127">
        <f>SUM('PACC 2025'!$D147:$G147)</f>
        <v>4</v>
      </c>
      <c r="I147" s="62">
        <v>675</v>
      </c>
      <c r="J147" s="27">
        <f>+'PACC 2025'!$H147*'PACC 2025'!$I147</f>
        <v>2700</v>
      </c>
      <c r="K147" s="56"/>
      <c r="L147" s="52"/>
      <c r="M147" s="52"/>
      <c r="N147" s="52"/>
      <c r="O147" s="53" t="s">
        <v>17029</v>
      </c>
    </row>
    <row r="148" spans="1:15" ht="15.75" customHeight="1" x14ac:dyDescent="0.35">
      <c r="A148" s="26" t="s">
        <v>16</v>
      </c>
      <c r="B148" s="26" t="s">
        <v>140</v>
      </c>
      <c r="C148" s="205" t="s">
        <v>99</v>
      </c>
      <c r="D148" s="75"/>
      <c r="E148" s="200">
        <v>16</v>
      </c>
      <c r="F148" s="127"/>
      <c r="G148" s="75"/>
      <c r="H148" s="127">
        <f>SUM('PACC 2025'!$D148:$G148)</f>
        <v>16</v>
      </c>
      <c r="I148" s="67">
        <v>780</v>
      </c>
      <c r="J148" s="27">
        <f>+'PACC 2025'!$H148*'PACC 2025'!$I148</f>
        <v>12480</v>
      </c>
      <c r="K148" s="17"/>
      <c r="L148" s="26"/>
      <c r="M148" s="26"/>
      <c r="N148" s="26"/>
      <c r="O148" s="53" t="s">
        <v>17029</v>
      </c>
    </row>
    <row r="149" spans="1:15" ht="15.75" customHeight="1" x14ac:dyDescent="0.35">
      <c r="A149" s="26" t="s">
        <v>16</v>
      </c>
      <c r="B149" s="26" t="s">
        <v>141</v>
      </c>
      <c r="C149" s="205" t="s">
        <v>99</v>
      </c>
      <c r="D149" s="75"/>
      <c r="E149" s="200">
        <v>16</v>
      </c>
      <c r="F149" s="127"/>
      <c r="G149" s="75"/>
      <c r="H149" s="127">
        <f>SUM('PACC 2025'!$D149:$G149)</f>
        <v>16</v>
      </c>
      <c r="I149" s="67">
        <v>760</v>
      </c>
      <c r="J149" s="27">
        <f>+'PACC 2025'!$H149*'PACC 2025'!$I149</f>
        <v>12160</v>
      </c>
      <c r="K149" s="17"/>
      <c r="L149" s="26"/>
      <c r="M149" s="26"/>
      <c r="N149" s="26"/>
      <c r="O149" s="53" t="s">
        <v>17029</v>
      </c>
    </row>
    <row r="150" spans="1:15" ht="15.75" customHeight="1" x14ac:dyDescent="0.35">
      <c r="A150" s="26" t="s">
        <v>16</v>
      </c>
      <c r="B150" s="26" t="s">
        <v>143</v>
      </c>
      <c r="C150" s="205" t="s">
        <v>99</v>
      </c>
      <c r="D150" s="75"/>
      <c r="E150" s="200">
        <v>100</v>
      </c>
      <c r="F150" s="127"/>
      <c r="G150" s="75"/>
      <c r="H150" s="127">
        <f>SUM('PACC 2025'!$D150:$G150)</f>
        <v>100</v>
      </c>
      <c r="I150" s="67">
        <v>1388</v>
      </c>
      <c r="J150" s="27">
        <f>+'PACC 2025'!$H150*'PACC 2025'!$I150</f>
        <v>138800</v>
      </c>
      <c r="K150" s="17"/>
      <c r="L150" s="26"/>
      <c r="M150" s="26"/>
      <c r="N150" s="26"/>
      <c r="O150" s="205" t="s">
        <v>16961</v>
      </c>
    </row>
    <row r="151" spans="1:15" s="30" customFormat="1" ht="15.75" customHeight="1" x14ac:dyDescent="0.35">
      <c r="A151" s="52" t="s">
        <v>16</v>
      </c>
      <c r="B151" s="52" t="s">
        <v>144</v>
      </c>
      <c r="C151" s="53" t="s">
        <v>99</v>
      </c>
      <c r="D151" s="127"/>
      <c r="E151" s="200">
        <v>1</v>
      </c>
      <c r="F151" s="127"/>
      <c r="G151" s="127"/>
      <c r="H151" s="127">
        <f>SUM('PACC 2025'!$D151:$G151)</f>
        <v>1</v>
      </c>
      <c r="I151" s="62">
        <v>600</v>
      </c>
      <c r="J151" s="27">
        <f>+'PACC 2025'!$H151*'PACC 2025'!$I151</f>
        <v>600</v>
      </c>
      <c r="K151" s="56"/>
      <c r="L151" s="52"/>
      <c r="M151" s="52"/>
      <c r="N151" s="52"/>
      <c r="O151" s="53" t="s">
        <v>17029</v>
      </c>
    </row>
    <row r="152" spans="1:15" s="30" customFormat="1" ht="15.75" customHeight="1" x14ac:dyDescent="0.35">
      <c r="A152" s="52" t="s">
        <v>16</v>
      </c>
      <c r="B152" s="52" t="s">
        <v>150</v>
      </c>
      <c r="C152" s="53" t="s">
        <v>99</v>
      </c>
      <c r="D152" s="127"/>
      <c r="E152" s="200">
        <v>24</v>
      </c>
      <c r="F152" s="127"/>
      <c r="G152" s="127"/>
      <c r="H152" s="127">
        <f>SUM('PACC 2025'!$D152:$G152)</f>
        <v>24</v>
      </c>
      <c r="I152" s="62">
        <v>2600</v>
      </c>
      <c r="J152" s="27">
        <f>+'PACC 2025'!$H152*'PACC 2025'!$I152</f>
        <v>62400</v>
      </c>
      <c r="K152" s="56"/>
      <c r="L152" s="52"/>
      <c r="M152" s="52"/>
      <c r="N152" s="52"/>
      <c r="O152" s="205" t="s">
        <v>16961</v>
      </c>
    </row>
    <row r="153" spans="1:15" s="30" customFormat="1" ht="15.75" customHeight="1" x14ac:dyDescent="0.35">
      <c r="A153" s="52" t="s">
        <v>16</v>
      </c>
      <c r="B153" s="52" t="s">
        <v>151</v>
      </c>
      <c r="C153" s="53" t="s">
        <v>99</v>
      </c>
      <c r="D153" s="127"/>
      <c r="E153" s="200">
        <v>24</v>
      </c>
      <c r="F153" s="127"/>
      <c r="G153" s="127"/>
      <c r="H153" s="127">
        <f>SUM('PACC 2025'!$D153:$G153)</f>
        <v>24</v>
      </c>
      <c r="I153" s="62">
        <v>2682</v>
      </c>
      <c r="J153" s="27">
        <f>+'PACC 2025'!$H153*'PACC 2025'!$I153</f>
        <v>64368</v>
      </c>
      <c r="K153" s="56"/>
      <c r="L153" s="52"/>
      <c r="M153" s="52"/>
      <c r="N153" s="52"/>
      <c r="O153" s="205" t="s">
        <v>16961</v>
      </c>
    </row>
    <row r="154" spans="1:15" s="30" customFormat="1" ht="15.75" customHeight="1" x14ac:dyDescent="0.35">
      <c r="A154" s="52" t="s">
        <v>16</v>
      </c>
      <c r="B154" s="52" t="s">
        <v>152</v>
      </c>
      <c r="C154" s="53" t="s">
        <v>99</v>
      </c>
      <c r="D154" s="127"/>
      <c r="E154" s="200"/>
      <c r="F154" s="127"/>
      <c r="G154" s="127"/>
      <c r="H154" s="127">
        <f>SUM('PACC 2025'!$D154:$G154)</f>
        <v>0</v>
      </c>
      <c r="I154" s="62">
        <v>1500</v>
      </c>
      <c r="J154" s="55">
        <f>'PACC 2025'!$I154*'PACC 2025'!$H154</f>
        <v>0</v>
      </c>
      <c r="K154" s="56"/>
      <c r="L154" s="52"/>
      <c r="M154" s="52"/>
      <c r="N154" s="52"/>
      <c r="O154" s="53"/>
    </row>
    <row r="155" spans="1:15" s="30" customFormat="1" ht="15.75" customHeight="1" x14ac:dyDescent="0.35">
      <c r="A155" s="52" t="s">
        <v>16</v>
      </c>
      <c r="B155" s="52" t="s">
        <v>153</v>
      </c>
      <c r="C155" s="53" t="s">
        <v>99</v>
      </c>
      <c r="D155" s="127"/>
      <c r="E155" s="200">
        <v>50</v>
      </c>
      <c r="F155" s="127"/>
      <c r="G155" s="127"/>
      <c r="H155" s="127">
        <f>SUM('PACC 2025'!$D155:$G155)</f>
        <v>50</v>
      </c>
      <c r="I155" s="62">
        <v>3460</v>
      </c>
      <c r="J155" s="27">
        <f>+'PACC 2025'!$H155*'PACC 2025'!$I155</f>
        <v>173000</v>
      </c>
      <c r="K155" s="56"/>
      <c r="L155" s="52"/>
      <c r="M155" s="52"/>
      <c r="N155" s="52"/>
      <c r="O155" s="205" t="s">
        <v>16961</v>
      </c>
    </row>
    <row r="156" spans="1:15" ht="15.75" customHeight="1" x14ac:dyDescent="0.35">
      <c r="A156" s="26" t="s">
        <v>16</v>
      </c>
      <c r="B156" s="26" t="s">
        <v>154</v>
      </c>
      <c r="C156" s="205" t="s">
        <v>99</v>
      </c>
      <c r="D156" s="75"/>
      <c r="E156" s="200"/>
      <c r="F156" s="127"/>
      <c r="G156" s="75"/>
      <c r="H156" s="75">
        <f>SUM('PACC 2025'!$D156:$G156)</f>
        <v>0</v>
      </c>
      <c r="I156" s="67">
        <v>980</v>
      </c>
      <c r="J156" s="27">
        <f>'PACC 2025'!$I156*'PACC 2025'!$H156</f>
        <v>0</v>
      </c>
      <c r="K156" s="17"/>
      <c r="L156" s="26"/>
      <c r="M156" s="26"/>
      <c r="N156" s="26"/>
      <c r="O156" s="205"/>
    </row>
    <row r="157" spans="1:15" ht="15.75" customHeight="1" x14ac:dyDescent="0.35">
      <c r="A157" s="26" t="s">
        <v>16</v>
      </c>
      <c r="B157" s="26" t="s">
        <v>155</v>
      </c>
      <c r="C157" s="205" t="s">
        <v>99</v>
      </c>
      <c r="D157" s="75"/>
      <c r="E157" s="200">
        <v>100</v>
      </c>
      <c r="F157" s="127"/>
      <c r="G157" s="75"/>
      <c r="H157" s="127">
        <f>SUM('PACC 2025'!$D157:$G157)</f>
        <v>100</v>
      </c>
      <c r="I157" s="67">
        <v>143</v>
      </c>
      <c r="J157" s="27">
        <f>+'PACC 2025'!$H157*'PACC 2025'!$I157</f>
        <v>14300</v>
      </c>
      <c r="K157" s="17"/>
      <c r="L157" s="26"/>
      <c r="M157" s="26"/>
      <c r="N157" s="26"/>
      <c r="O157" s="205" t="s">
        <v>16961</v>
      </c>
    </row>
    <row r="158" spans="1:15" ht="15.75" customHeight="1" x14ac:dyDescent="0.35">
      <c r="A158" s="26" t="s">
        <v>16</v>
      </c>
      <c r="B158" s="26" t="s">
        <v>156</v>
      </c>
      <c r="C158" s="205" t="s">
        <v>99</v>
      </c>
      <c r="D158" s="75"/>
      <c r="E158" s="200">
        <v>100</v>
      </c>
      <c r="F158" s="127"/>
      <c r="G158" s="75"/>
      <c r="H158" s="127">
        <f>SUM('PACC 2025'!$D158:$G158)</f>
        <v>100</v>
      </c>
      <c r="I158" s="67">
        <v>250</v>
      </c>
      <c r="J158" s="27">
        <f>+'PACC 2025'!$H158*'PACC 2025'!$I158</f>
        <v>25000</v>
      </c>
      <c r="K158" s="17"/>
      <c r="L158" s="26"/>
      <c r="M158" s="26"/>
      <c r="N158" s="26"/>
      <c r="O158" s="205" t="s">
        <v>16961</v>
      </c>
    </row>
    <row r="159" spans="1:15" ht="15.75" customHeight="1" x14ac:dyDescent="0.35">
      <c r="A159" s="26" t="s">
        <v>16</v>
      </c>
      <c r="B159" s="26" t="s">
        <v>159</v>
      </c>
      <c r="C159" s="205" t="s">
        <v>99</v>
      </c>
      <c r="D159" s="75"/>
      <c r="E159" s="200">
        <v>100</v>
      </c>
      <c r="F159" s="127"/>
      <c r="G159" s="75"/>
      <c r="H159" s="127">
        <f>SUM('PACC 2025'!$D159:$G159)</f>
        <v>100</v>
      </c>
      <c r="I159" s="67">
        <v>398</v>
      </c>
      <c r="J159" s="27">
        <f>+'PACC 2025'!$H159*'PACC 2025'!$I159</f>
        <v>39800</v>
      </c>
      <c r="K159" s="17"/>
      <c r="L159" s="26"/>
      <c r="M159" s="26"/>
      <c r="N159" s="26"/>
      <c r="O159" s="205" t="s">
        <v>16961</v>
      </c>
    </row>
    <row r="160" spans="1:15" ht="18.75" customHeight="1" x14ac:dyDescent="0.35">
      <c r="A160" s="26" t="s">
        <v>16</v>
      </c>
      <c r="B160" s="26" t="s">
        <v>160</v>
      </c>
      <c r="C160" s="205" t="s">
        <v>99</v>
      </c>
      <c r="D160" s="75"/>
      <c r="E160" s="200">
        <v>100</v>
      </c>
      <c r="F160" s="127"/>
      <c r="G160" s="75"/>
      <c r="H160" s="127">
        <f>SUM('PACC 2025'!$D160:$G160)</f>
        <v>100</v>
      </c>
      <c r="I160" s="67">
        <v>452</v>
      </c>
      <c r="J160" s="27">
        <f>+'PACC 2025'!$H160*'PACC 2025'!$I160</f>
        <v>45200</v>
      </c>
      <c r="K160" s="17"/>
      <c r="L160" s="26"/>
      <c r="M160" s="26"/>
      <c r="N160" s="26"/>
      <c r="O160" s="205" t="s">
        <v>16961</v>
      </c>
    </row>
    <row r="161" spans="1:16" ht="15.75" customHeight="1" x14ac:dyDescent="0.35">
      <c r="A161" s="26" t="s">
        <v>16</v>
      </c>
      <c r="B161" s="26" t="s">
        <v>161</v>
      </c>
      <c r="C161" s="205" t="s">
        <v>99</v>
      </c>
      <c r="D161" s="75"/>
      <c r="E161" s="200">
        <v>100</v>
      </c>
      <c r="F161" s="127"/>
      <c r="G161" s="75"/>
      <c r="H161" s="127">
        <f>SUM('PACC 2025'!$D161:$G161)</f>
        <v>100</v>
      </c>
      <c r="I161" s="67">
        <v>490</v>
      </c>
      <c r="J161" s="27">
        <f>+'PACC 2025'!$H161*'PACC 2025'!$I161</f>
        <v>49000</v>
      </c>
      <c r="K161" s="17"/>
      <c r="L161" s="26"/>
      <c r="M161" s="26"/>
      <c r="N161" s="26"/>
      <c r="O161" s="205" t="s">
        <v>16961</v>
      </c>
    </row>
    <row r="162" spans="1:16" ht="15.75" customHeight="1" x14ac:dyDescent="0.35">
      <c r="A162" s="26" t="s">
        <v>16</v>
      </c>
      <c r="B162" s="26" t="s">
        <v>162</v>
      </c>
      <c r="C162" s="205" t="s">
        <v>99</v>
      </c>
      <c r="D162" s="75"/>
      <c r="E162" s="200">
        <v>100</v>
      </c>
      <c r="F162" s="127"/>
      <c r="G162" s="75"/>
      <c r="H162" s="127">
        <f>SUM('PACC 2025'!$D162:$G162)</f>
        <v>100</v>
      </c>
      <c r="I162" s="67">
        <v>534</v>
      </c>
      <c r="J162" s="27">
        <f>+'PACC 2025'!$H162*'PACC 2025'!$I162</f>
        <v>53400</v>
      </c>
      <c r="K162" s="17"/>
      <c r="L162" s="26"/>
      <c r="M162" s="26"/>
      <c r="N162" s="26"/>
      <c r="O162" s="205" t="s">
        <v>16961</v>
      </c>
    </row>
    <row r="163" spans="1:16" s="30" customFormat="1" ht="15.5" x14ac:dyDescent="0.35">
      <c r="A163" s="52" t="s">
        <v>16</v>
      </c>
      <c r="B163" s="187" t="s">
        <v>17292</v>
      </c>
      <c r="C163" s="53" t="s">
        <v>99</v>
      </c>
      <c r="D163" s="200">
        <v>3</v>
      </c>
      <c r="E163" s="325"/>
      <c r="F163" s="127"/>
      <c r="G163" s="127"/>
      <c r="H163" s="127">
        <f>SUM('PACC 2025'!$D163:$G163)</f>
        <v>3</v>
      </c>
      <c r="I163" s="62">
        <v>15000</v>
      </c>
      <c r="J163" s="55">
        <f>+'PACC 2025'!$H163*'PACC 2025'!$I163</f>
        <v>45000</v>
      </c>
      <c r="K163" s="56"/>
      <c r="L163" s="26"/>
      <c r="M163" s="26"/>
      <c r="N163" s="205"/>
      <c r="O163" s="53" t="s">
        <v>17276</v>
      </c>
    </row>
    <row r="164" spans="1:16" s="30" customFormat="1" ht="15.75" customHeight="1" x14ac:dyDescent="0.35">
      <c r="A164" s="52" t="s">
        <v>16</v>
      </c>
      <c r="B164" s="52" t="s">
        <v>174</v>
      </c>
      <c r="C164" s="53" t="s">
        <v>99</v>
      </c>
      <c r="D164" s="200">
        <v>313</v>
      </c>
      <c r="E164" s="325"/>
      <c r="F164" s="127"/>
      <c r="G164" s="127">
        <v>313</v>
      </c>
      <c r="H164" s="127">
        <f>SUM('PACC 2025'!$D164:$G164)</f>
        <v>626</v>
      </c>
      <c r="I164" s="62">
        <v>70</v>
      </c>
      <c r="J164" s="55">
        <f>+'PACC 2025'!$H164*'PACC 2025'!$I164</f>
        <v>43820</v>
      </c>
      <c r="K164" s="56"/>
      <c r="L164" s="26"/>
      <c r="M164" s="26"/>
      <c r="N164" s="205"/>
      <c r="O164" s="53" t="s">
        <v>17264</v>
      </c>
      <c r="P164" s="144"/>
    </row>
    <row r="165" spans="1:16" s="30" customFormat="1" ht="15.75" customHeight="1" x14ac:dyDescent="0.35">
      <c r="A165" s="52" t="s">
        <v>16</v>
      </c>
      <c r="B165" s="52" t="s">
        <v>133</v>
      </c>
      <c r="C165" s="53" t="s">
        <v>99</v>
      </c>
      <c r="D165" s="200">
        <v>14</v>
      </c>
      <c r="E165" s="325"/>
      <c r="F165" s="127"/>
      <c r="G165" s="127">
        <v>14</v>
      </c>
      <c r="H165" s="127">
        <f>SUM('PACC 2025'!$D165:$G165)</f>
        <v>28</v>
      </c>
      <c r="I165" s="62">
        <v>350</v>
      </c>
      <c r="J165" s="55">
        <f>+'PACC 2025'!$H165*'PACC 2025'!$I165</f>
        <v>9800</v>
      </c>
      <c r="K165" s="56"/>
      <c r="L165" s="26"/>
      <c r="M165" s="26"/>
      <c r="N165" s="205"/>
      <c r="O165" s="53" t="s">
        <v>17264</v>
      </c>
      <c r="P165" s="144"/>
    </row>
    <row r="166" spans="1:16" s="30" customFormat="1" ht="15.75" customHeight="1" x14ac:dyDescent="0.35">
      <c r="A166" s="52" t="s">
        <v>16</v>
      </c>
      <c r="B166" s="52" t="s">
        <v>134</v>
      </c>
      <c r="C166" s="53" t="s">
        <v>99</v>
      </c>
      <c r="D166" s="200">
        <v>14</v>
      </c>
      <c r="E166" s="325"/>
      <c r="F166" s="127"/>
      <c r="G166" s="127">
        <v>14</v>
      </c>
      <c r="H166" s="127">
        <f>SUM('PACC 2025'!$D166:$G166)</f>
        <v>28</v>
      </c>
      <c r="I166" s="62">
        <v>350</v>
      </c>
      <c r="J166" s="55">
        <f>+'PACC 2025'!$H166*'PACC 2025'!$I166</f>
        <v>9800</v>
      </c>
      <c r="K166" s="56"/>
      <c r="L166" s="26"/>
      <c r="M166" s="26"/>
      <c r="N166" s="205"/>
      <c r="O166" s="53" t="s">
        <v>17264</v>
      </c>
      <c r="P166" s="144"/>
    </row>
    <row r="167" spans="1:16" s="30" customFormat="1" ht="15.75" customHeight="1" x14ac:dyDescent="0.35">
      <c r="A167" s="52" t="s">
        <v>16</v>
      </c>
      <c r="B167" s="52" t="s">
        <v>136</v>
      </c>
      <c r="C167" s="53" t="s">
        <v>99</v>
      </c>
      <c r="D167" s="200">
        <v>5</v>
      </c>
      <c r="E167" s="325"/>
      <c r="F167" s="127"/>
      <c r="G167" s="127">
        <v>5</v>
      </c>
      <c r="H167" s="127">
        <f>SUM('PACC 2025'!$D167:$G167)</f>
        <v>10</v>
      </c>
      <c r="I167" s="62">
        <v>1450</v>
      </c>
      <c r="J167" s="55">
        <f>+'PACC 2025'!$H167*'PACC 2025'!$I167</f>
        <v>14500</v>
      </c>
      <c r="K167" s="56"/>
      <c r="L167" s="26"/>
      <c r="M167" s="26"/>
      <c r="N167" s="205"/>
      <c r="O167" s="53" t="s">
        <v>17264</v>
      </c>
      <c r="P167" s="144"/>
    </row>
    <row r="168" spans="1:16" s="30" customFormat="1" ht="15.75" customHeight="1" x14ac:dyDescent="0.35">
      <c r="A168" s="52" t="s">
        <v>16</v>
      </c>
      <c r="B168" s="52" t="s">
        <v>137</v>
      </c>
      <c r="C168" s="53" t="s">
        <v>99</v>
      </c>
      <c r="D168" s="200">
        <v>4</v>
      </c>
      <c r="E168" s="325"/>
      <c r="F168" s="127"/>
      <c r="G168" s="127">
        <v>4</v>
      </c>
      <c r="H168" s="127">
        <f>SUM('PACC 2025'!$D168:$G168)</f>
        <v>8</v>
      </c>
      <c r="I168" s="62">
        <v>500</v>
      </c>
      <c r="J168" s="55">
        <f>+'PACC 2025'!$H168*'PACC 2025'!$I168</f>
        <v>4000</v>
      </c>
      <c r="K168" s="56"/>
      <c r="L168" s="26"/>
      <c r="M168" s="26"/>
      <c r="N168" s="205"/>
      <c r="O168" s="53" t="s">
        <v>17264</v>
      </c>
      <c r="P168" s="144"/>
    </row>
    <row r="169" spans="1:16" s="30" customFormat="1" ht="15.75" customHeight="1" x14ac:dyDescent="0.35">
      <c r="A169" s="52" t="s">
        <v>16</v>
      </c>
      <c r="B169" s="52" t="s">
        <v>138</v>
      </c>
      <c r="C169" s="53" t="s">
        <v>99</v>
      </c>
      <c r="D169" s="200">
        <v>19</v>
      </c>
      <c r="E169" s="325"/>
      <c r="F169" s="127"/>
      <c r="G169" s="127">
        <v>19</v>
      </c>
      <c r="H169" s="127">
        <f>SUM('PACC 2025'!$D169:$G169)</f>
        <v>38</v>
      </c>
      <c r="I169" s="62">
        <v>675</v>
      </c>
      <c r="J169" s="55">
        <f>+'PACC 2025'!$H169*'PACC 2025'!$I169</f>
        <v>25650</v>
      </c>
      <c r="K169" s="56"/>
      <c r="L169" s="26"/>
      <c r="M169" s="26"/>
      <c r="N169" s="205"/>
      <c r="O169" s="53" t="s">
        <v>17264</v>
      </c>
      <c r="P169" s="144"/>
    </row>
    <row r="170" spans="1:16" s="182" customFormat="1" ht="15.75" customHeight="1" x14ac:dyDescent="0.35">
      <c r="A170" s="26" t="s">
        <v>16</v>
      </c>
      <c r="B170" s="189" t="s">
        <v>139</v>
      </c>
      <c r="C170" s="205" t="s">
        <v>99</v>
      </c>
      <c r="D170" s="200"/>
      <c r="E170" s="297"/>
      <c r="F170" s="127"/>
      <c r="G170" s="75"/>
      <c r="H170" s="75">
        <f>SUM('PACC 2025'!$D170:$G170)</f>
        <v>0</v>
      </c>
      <c r="I170" s="67">
        <v>750</v>
      </c>
      <c r="J170" s="27">
        <f>'PACC 2025'!$I170*'PACC 2025'!$H170</f>
        <v>0</v>
      </c>
      <c r="K170" s="17"/>
      <c r="L170" s="26"/>
      <c r="M170" s="26"/>
      <c r="N170" s="205"/>
      <c r="O170" s="205" t="s">
        <v>17264</v>
      </c>
      <c r="P170" s="175"/>
    </row>
    <row r="171" spans="1:16" s="30" customFormat="1" ht="15.75" customHeight="1" x14ac:dyDescent="0.35">
      <c r="A171" s="52" t="s">
        <v>16</v>
      </c>
      <c r="B171" s="52" t="s">
        <v>140</v>
      </c>
      <c r="C171" s="53" t="s">
        <v>99</v>
      </c>
      <c r="D171" s="200">
        <v>63</v>
      </c>
      <c r="E171" s="325"/>
      <c r="F171" s="127"/>
      <c r="G171" s="127">
        <v>63</v>
      </c>
      <c r="H171" s="127">
        <f>SUM('PACC 2025'!$D171:$G171)</f>
        <v>126</v>
      </c>
      <c r="I171" s="62">
        <v>780</v>
      </c>
      <c r="J171" s="55">
        <f>+'PACC 2025'!$H171*'PACC 2025'!$I171</f>
        <v>98280</v>
      </c>
      <c r="K171" s="56"/>
      <c r="L171" s="26"/>
      <c r="M171" s="26"/>
      <c r="N171" s="205"/>
      <c r="O171" s="53" t="s">
        <v>17264</v>
      </c>
      <c r="P171" s="144"/>
    </row>
    <row r="172" spans="1:16" s="30" customFormat="1" ht="15.75" customHeight="1" x14ac:dyDescent="0.35">
      <c r="A172" s="52" t="s">
        <v>16</v>
      </c>
      <c r="B172" s="52" t="s">
        <v>141</v>
      </c>
      <c r="C172" s="53" t="s">
        <v>99</v>
      </c>
      <c r="D172" s="200">
        <v>63</v>
      </c>
      <c r="E172" s="325"/>
      <c r="F172" s="127"/>
      <c r="G172" s="127">
        <v>63</v>
      </c>
      <c r="H172" s="127">
        <f>SUM('PACC 2025'!$D172:$G172)</f>
        <v>126</v>
      </c>
      <c r="I172" s="62">
        <v>760</v>
      </c>
      <c r="J172" s="55">
        <f>+'PACC 2025'!$H172*'PACC 2025'!$I172</f>
        <v>95760</v>
      </c>
      <c r="K172" s="56"/>
      <c r="L172" s="26"/>
      <c r="M172" s="26"/>
      <c r="N172" s="205"/>
      <c r="O172" s="53" t="s">
        <v>17264</v>
      </c>
      <c r="P172" s="144"/>
    </row>
    <row r="173" spans="1:16" s="30" customFormat="1" ht="15.75" customHeight="1" x14ac:dyDescent="0.35">
      <c r="A173" s="52" t="s">
        <v>16</v>
      </c>
      <c r="B173" s="52" t="s">
        <v>144</v>
      </c>
      <c r="C173" s="53" t="s">
        <v>99</v>
      </c>
      <c r="D173" s="200">
        <v>8</v>
      </c>
      <c r="E173" s="325"/>
      <c r="F173" s="127"/>
      <c r="G173" s="127">
        <v>8</v>
      </c>
      <c r="H173" s="127">
        <f>SUM('PACC 2025'!$D173:$G173)</f>
        <v>16</v>
      </c>
      <c r="I173" s="62">
        <v>600</v>
      </c>
      <c r="J173" s="55">
        <f>+'PACC 2025'!$H173*'PACC 2025'!$I173</f>
        <v>9600</v>
      </c>
      <c r="K173" s="56"/>
      <c r="L173" s="26"/>
      <c r="M173" s="26"/>
      <c r="N173" s="205"/>
      <c r="O173" s="53" t="s">
        <v>17264</v>
      </c>
      <c r="P173" s="144"/>
    </row>
    <row r="174" spans="1:16" s="30" customFormat="1" ht="15.75" customHeight="1" x14ac:dyDescent="0.35">
      <c r="A174" s="52" t="s">
        <v>16</v>
      </c>
      <c r="B174" s="52" t="s">
        <v>151</v>
      </c>
      <c r="C174" s="53" t="s">
        <v>99</v>
      </c>
      <c r="D174" s="200">
        <v>3</v>
      </c>
      <c r="E174" s="325"/>
      <c r="F174" s="127"/>
      <c r="G174" s="127"/>
      <c r="H174" s="127">
        <f>SUM('PACC 2025'!$D174:$G174)</f>
        <v>3</v>
      </c>
      <c r="I174" s="62">
        <v>2682</v>
      </c>
      <c r="J174" s="55">
        <f>+'PACC 2025'!$H174*'PACC 2025'!$I174</f>
        <v>8046</v>
      </c>
      <c r="K174" s="56"/>
      <c r="L174" s="26"/>
      <c r="M174" s="26"/>
      <c r="N174" s="205"/>
      <c r="O174" s="53" t="s">
        <v>17264</v>
      </c>
      <c r="P174" s="144"/>
    </row>
    <row r="175" spans="1:16" s="30" customFormat="1" ht="15.75" customHeight="1" x14ac:dyDescent="0.35">
      <c r="A175" s="52" t="s">
        <v>16</v>
      </c>
      <c r="B175" s="52" t="s">
        <v>154</v>
      </c>
      <c r="C175" s="53" t="s">
        <v>99</v>
      </c>
      <c r="D175" s="200">
        <v>3</v>
      </c>
      <c r="E175" s="325"/>
      <c r="F175" s="127"/>
      <c r="G175" s="127"/>
      <c r="H175" s="127">
        <f>SUM('PACC 2025'!$D175:$G175)</f>
        <v>3</v>
      </c>
      <c r="I175" s="62">
        <v>980</v>
      </c>
      <c r="J175" s="55">
        <f>+'PACC 2025'!$H175*'PACC 2025'!$I175</f>
        <v>2940</v>
      </c>
      <c r="K175" s="56"/>
      <c r="L175" s="26"/>
      <c r="M175" s="26"/>
      <c r="N175" s="205"/>
      <c r="O175" s="53" t="s">
        <v>17264</v>
      </c>
      <c r="P175" s="144"/>
    </row>
    <row r="176" spans="1:16" s="30" customFormat="1" ht="15.75" customHeight="1" x14ac:dyDescent="0.35">
      <c r="A176" s="52" t="s">
        <v>16</v>
      </c>
      <c r="B176" s="52" t="s">
        <v>155</v>
      </c>
      <c r="C176" s="53" t="s">
        <v>99</v>
      </c>
      <c r="D176" s="200">
        <v>3</v>
      </c>
      <c r="E176" s="325"/>
      <c r="F176" s="127"/>
      <c r="G176" s="127"/>
      <c r="H176" s="127">
        <f>SUM('PACC 2025'!$D176:$G176)</f>
        <v>3</v>
      </c>
      <c r="I176" s="62">
        <v>143</v>
      </c>
      <c r="J176" s="55">
        <f>+'PACC 2025'!$H176*'PACC 2025'!$I176</f>
        <v>429</v>
      </c>
      <c r="K176" s="56"/>
      <c r="L176" s="26"/>
      <c r="M176" s="26"/>
      <c r="N176" s="205"/>
      <c r="O176" s="53" t="s">
        <v>17264</v>
      </c>
      <c r="P176" s="144"/>
    </row>
    <row r="177" spans="1:16" s="30" customFormat="1" ht="15.75" customHeight="1" x14ac:dyDescent="0.35">
      <c r="A177" s="52" t="s">
        <v>16</v>
      </c>
      <c r="B177" s="232" t="s">
        <v>157</v>
      </c>
      <c r="C177" s="53" t="s">
        <v>158</v>
      </c>
      <c r="D177" s="200">
        <v>0</v>
      </c>
      <c r="E177" s="325"/>
      <c r="F177" s="127"/>
      <c r="G177" s="127"/>
      <c r="H177" s="127">
        <f>SUM('PACC 2025'!$D177:$G177)</f>
        <v>0</v>
      </c>
      <c r="I177" s="62">
        <v>2860</v>
      </c>
      <c r="J177" s="55">
        <f>+'PACC 2025'!$H177*'PACC 2025'!$I177</f>
        <v>0</v>
      </c>
      <c r="K177" s="56"/>
      <c r="L177" s="26"/>
      <c r="M177" s="26"/>
      <c r="N177" s="205"/>
      <c r="O177" s="53" t="s">
        <v>17264</v>
      </c>
      <c r="P177" s="144"/>
    </row>
    <row r="178" spans="1:16" s="30" customFormat="1" ht="15.75" customHeight="1" x14ac:dyDescent="0.35">
      <c r="A178" s="52" t="s">
        <v>16</v>
      </c>
      <c r="B178" s="52" t="s">
        <v>17271</v>
      </c>
      <c r="C178" s="53" t="s">
        <v>158</v>
      </c>
      <c r="D178" s="200">
        <v>3</v>
      </c>
      <c r="E178" s="325"/>
      <c r="F178" s="127"/>
      <c r="G178" s="127"/>
      <c r="H178" s="127">
        <f>SUM('PACC 2025'!$D178:$G178)</f>
        <v>3</v>
      </c>
      <c r="I178" s="62">
        <v>1300</v>
      </c>
      <c r="J178" s="55">
        <f>+'PACC 2025'!$H178*'PACC 2025'!$I178</f>
        <v>3900</v>
      </c>
      <c r="K178" s="56"/>
      <c r="L178" s="26"/>
      <c r="M178" s="26"/>
      <c r="N178" s="205"/>
      <c r="O178" s="53" t="s">
        <v>17264</v>
      </c>
      <c r="P178" s="144"/>
    </row>
    <row r="179" spans="1:16" s="30" customFormat="1" ht="15.75" customHeight="1" x14ac:dyDescent="0.35">
      <c r="A179" s="52" t="s">
        <v>16</v>
      </c>
      <c r="B179" s="52" t="s">
        <v>17272</v>
      </c>
      <c r="C179" s="53" t="s">
        <v>158</v>
      </c>
      <c r="D179" s="200">
        <v>2</v>
      </c>
      <c r="E179" s="325"/>
      <c r="F179" s="127"/>
      <c r="G179" s="127"/>
      <c r="H179" s="127">
        <f>SUM('PACC 2025'!$D179:$G179)</f>
        <v>2</v>
      </c>
      <c r="I179" s="62">
        <v>2130</v>
      </c>
      <c r="J179" s="55">
        <f>+'PACC 2025'!$H179*'PACC 2025'!$I179</f>
        <v>4260</v>
      </c>
      <c r="K179" s="56"/>
      <c r="L179" s="26"/>
      <c r="M179" s="26"/>
      <c r="N179" s="205"/>
      <c r="O179" s="53" t="s">
        <v>17264</v>
      </c>
      <c r="P179" s="144"/>
    </row>
    <row r="180" spans="1:16" s="30" customFormat="1" ht="15.75" customHeight="1" x14ac:dyDescent="0.35">
      <c r="A180" s="52" t="s">
        <v>16</v>
      </c>
      <c r="B180" s="52" t="s">
        <v>17273</v>
      </c>
      <c r="C180" s="53" t="s">
        <v>158</v>
      </c>
      <c r="D180" s="200">
        <v>3</v>
      </c>
      <c r="E180" s="325"/>
      <c r="F180" s="127"/>
      <c r="G180" s="127"/>
      <c r="H180" s="127">
        <f>SUM('PACC 2025'!$D180:$G180)</f>
        <v>3</v>
      </c>
      <c r="I180" s="62">
        <v>371</v>
      </c>
      <c r="J180" s="55">
        <f>+'PACC 2025'!$H180*'PACC 2025'!$I180</f>
        <v>1113</v>
      </c>
      <c r="K180" s="56"/>
      <c r="L180" s="26"/>
      <c r="M180" s="26"/>
      <c r="N180" s="205"/>
      <c r="O180" s="53" t="s">
        <v>17264</v>
      </c>
      <c r="P180" s="144"/>
    </row>
    <row r="181" spans="1:16" s="256" customFormat="1" ht="15.75" customHeight="1" x14ac:dyDescent="0.35">
      <c r="A181" s="252" t="s">
        <v>16</v>
      </c>
      <c r="B181" s="79" t="s">
        <v>17055</v>
      </c>
      <c r="C181" s="253" t="s">
        <v>98</v>
      </c>
      <c r="D181" s="338">
        <f>2-2</f>
        <v>0</v>
      </c>
      <c r="E181" s="339"/>
      <c r="F181" s="339"/>
      <c r="G181" s="339"/>
      <c r="H181" s="340">
        <f>SUM('PACC 2025'!$D181:$G181)</f>
        <v>0</v>
      </c>
      <c r="I181" s="254">
        <v>150000</v>
      </c>
      <c r="J181" s="255">
        <f>+'PACC 2025'!$H181*'PACC 2025'!$I181</f>
        <v>0</v>
      </c>
      <c r="K181" s="17"/>
      <c r="L181" s="26"/>
      <c r="M181" s="26"/>
      <c r="N181" s="205"/>
      <c r="O181" s="253" t="s">
        <v>17045</v>
      </c>
    </row>
    <row r="182" spans="1:16" s="143" customFormat="1" ht="15.75" customHeight="1" x14ac:dyDescent="0.35">
      <c r="A182" s="26" t="s">
        <v>16</v>
      </c>
      <c r="B182" s="26" t="s">
        <v>17056</v>
      </c>
      <c r="C182" s="153" t="s">
        <v>158</v>
      </c>
      <c r="D182" s="153"/>
      <c r="E182" s="153">
        <v>100</v>
      </c>
      <c r="F182" s="153"/>
      <c r="G182" s="153"/>
      <c r="H182" s="127">
        <f>SUM('PACC 2025'!$D182:$G182)</f>
        <v>100</v>
      </c>
      <c r="I182" s="54">
        <v>120</v>
      </c>
      <c r="J182" s="27">
        <f>+'PACC 2025'!$H182*'PACC 2025'!$I182</f>
        <v>12000</v>
      </c>
      <c r="K182" s="17"/>
      <c r="L182" s="26"/>
      <c r="M182" s="26"/>
      <c r="N182" s="205"/>
      <c r="O182" s="205" t="s">
        <v>17045</v>
      </c>
    </row>
    <row r="183" spans="1:16" s="143" customFormat="1" ht="15.75" customHeight="1" x14ac:dyDescent="0.35">
      <c r="A183" s="26" t="s">
        <v>16</v>
      </c>
      <c r="B183" s="26" t="s">
        <v>17057</v>
      </c>
      <c r="C183" s="153" t="s">
        <v>158</v>
      </c>
      <c r="D183" s="153"/>
      <c r="E183" s="153">
        <v>150</v>
      </c>
      <c r="F183" s="153"/>
      <c r="G183" s="153"/>
      <c r="H183" s="127">
        <f>SUM('PACC 2025'!$D183:$G183)</f>
        <v>150</v>
      </c>
      <c r="I183" s="54">
        <v>750</v>
      </c>
      <c r="J183" s="27">
        <f>+'PACC 2025'!$H183*'PACC 2025'!$I183</f>
        <v>112500</v>
      </c>
      <c r="K183" s="17"/>
      <c r="L183" s="26"/>
      <c r="M183" s="26"/>
      <c r="N183" s="205"/>
      <c r="O183" s="205" t="s">
        <v>17045</v>
      </c>
    </row>
    <row r="184" spans="1:16" s="143" customFormat="1" ht="15.75" customHeight="1" x14ac:dyDescent="0.35">
      <c r="A184" s="26" t="s">
        <v>16</v>
      </c>
      <c r="B184" s="26" t="s">
        <v>17058</v>
      </c>
      <c r="C184" s="153" t="s">
        <v>158</v>
      </c>
      <c r="D184" s="153"/>
      <c r="E184" s="153">
        <v>60</v>
      </c>
      <c r="F184" s="153"/>
      <c r="G184" s="153"/>
      <c r="H184" s="127">
        <f>SUM('PACC 2025'!$D184:$G184)</f>
        <v>60</v>
      </c>
      <c r="I184" s="54">
        <v>500</v>
      </c>
      <c r="J184" s="27">
        <f>+'PACC 2025'!$H184*'PACC 2025'!$I184</f>
        <v>30000</v>
      </c>
      <c r="K184" s="17"/>
      <c r="L184" s="26"/>
      <c r="M184" s="26"/>
      <c r="N184" s="205"/>
      <c r="O184" s="205" t="s">
        <v>17045</v>
      </c>
    </row>
    <row r="185" spans="1:16" s="143" customFormat="1" ht="15.75" customHeight="1" x14ac:dyDescent="0.35">
      <c r="A185" s="26" t="s">
        <v>16</v>
      </c>
      <c r="B185" s="26" t="s">
        <v>17059</v>
      </c>
      <c r="C185" s="153" t="s">
        <v>158</v>
      </c>
      <c r="D185" s="153"/>
      <c r="E185" s="153">
        <v>60</v>
      </c>
      <c r="F185" s="153"/>
      <c r="G185" s="153"/>
      <c r="H185" s="127">
        <f>SUM('PACC 2025'!$D185:$G185)</f>
        <v>60</v>
      </c>
      <c r="I185" s="54">
        <v>250</v>
      </c>
      <c r="J185" s="27">
        <f>+'PACC 2025'!$H185*'PACC 2025'!$I185</f>
        <v>15000</v>
      </c>
      <c r="K185" s="17"/>
      <c r="L185" s="26"/>
      <c r="M185" s="26"/>
      <c r="N185" s="205"/>
      <c r="O185" s="205" t="s">
        <v>17045</v>
      </c>
    </row>
    <row r="186" spans="1:16" s="30" customFormat="1" ht="15.75" customHeight="1" x14ac:dyDescent="0.35">
      <c r="A186" s="52" t="s">
        <v>16</v>
      </c>
      <c r="B186" s="52" t="s">
        <v>17060</v>
      </c>
      <c r="C186" s="122" t="s">
        <v>158</v>
      </c>
      <c r="D186" s="122"/>
      <c r="E186" s="122">
        <v>50</v>
      </c>
      <c r="F186" s="122"/>
      <c r="G186" s="122"/>
      <c r="H186" s="127">
        <f>SUM('PACC 2025'!$D186:$G186)</f>
        <v>50</v>
      </c>
      <c r="I186" s="54">
        <v>350</v>
      </c>
      <c r="J186" s="55">
        <f>+'PACC 2025'!$H186*'PACC 2025'!$I186</f>
        <v>17500</v>
      </c>
      <c r="K186" s="56"/>
      <c r="L186" s="26"/>
      <c r="M186" s="26"/>
      <c r="N186" s="205"/>
      <c r="O186" s="53" t="s">
        <v>17045</v>
      </c>
    </row>
    <row r="187" spans="1:16" s="30" customFormat="1" ht="15.75" customHeight="1" x14ac:dyDescent="0.35">
      <c r="A187" s="52" t="s">
        <v>16</v>
      </c>
      <c r="B187" s="52" t="s">
        <v>17308</v>
      </c>
      <c r="C187" s="53" t="s">
        <v>99</v>
      </c>
      <c r="D187" s="200">
        <v>20</v>
      </c>
      <c r="E187" s="127"/>
      <c r="F187" s="127"/>
      <c r="G187" s="127"/>
      <c r="H187" s="127">
        <f>SUM('PACC 2025'!$D187:$G187)</f>
        <v>20</v>
      </c>
      <c r="I187" s="54">
        <v>320.89999999999998</v>
      </c>
      <c r="J187" s="55">
        <f>+'PACC 2025'!$H187*'PACC 2025'!$I187</f>
        <v>6418</v>
      </c>
      <c r="K187" s="56"/>
      <c r="L187" s="26"/>
      <c r="M187" s="26"/>
      <c r="N187" s="205"/>
      <c r="O187" s="53" t="s">
        <v>17302</v>
      </c>
      <c r="P187" s="144"/>
    </row>
    <row r="188" spans="1:16" s="30" customFormat="1" ht="15.75" customHeight="1" x14ac:dyDescent="0.35">
      <c r="A188" s="52" t="s">
        <v>16</v>
      </c>
      <c r="B188" s="52" t="s">
        <v>17309</v>
      </c>
      <c r="C188" s="53" t="s">
        <v>99</v>
      </c>
      <c r="D188" s="200">
        <v>20</v>
      </c>
      <c r="E188" s="127"/>
      <c r="F188" s="127"/>
      <c r="G188" s="127"/>
      <c r="H188" s="127">
        <f>SUM('PACC 2025'!$D188:$G188)</f>
        <v>20</v>
      </c>
      <c r="I188" s="54">
        <v>402.85</v>
      </c>
      <c r="J188" s="55">
        <f>+'PACC 2025'!$H188*'PACC 2025'!$I188</f>
        <v>8057</v>
      </c>
      <c r="K188" s="56"/>
      <c r="L188" s="26"/>
      <c r="M188" s="26"/>
      <c r="N188" s="205"/>
      <c r="O188" s="53" t="s">
        <v>17302</v>
      </c>
      <c r="P188" s="144"/>
    </row>
    <row r="189" spans="1:16" s="30" customFormat="1" ht="15.75" customHeight="1" x14ac:dyDescent="0.35">
      <c r="A189" s="52" t="s">
        <v>16</v>
      </c>
      <c r="B189" s="52" t="s">
        <v>17310</v>
      </c>
      <c r="C189" s="53" t="s">
        <v>99</v>
      </c>
      <c r="D189" s="200">
        <v>20</v>
      </c>
      <c r="E189" s="127"/>
      <c r="F189" s="127"/>
      <c r="G189" s="127"/>
      <c r="H189" s="127">
        <f>SUM('PACC 2025'!$D189:$G189)</f>
        <v>20</v>
      </c>
      <c r="I189" s="54">
        <v>110</v>
      </c>
      <c r="J189" s="55">
        <f>+'PACC 2025'!$H189*'PACC 2025'!$I189</f>
        <v>2200</v>
      </c>
      <c r="K189" s="56"/>
      <c r="L189" s="26"/>
      <c r="M189" s="26"/>
      <c r="N189" s="205"/>
      <c r="O189" s="53" t="s">
        <v>17302</v>
      </c>
      <c r="P189" s="144"/>
    </row>
    <row r="190" spans="1:16" s="30" customFormat="1" ht="15.75" customHeight="1" x14ac:dyDescent="0.35">
      <c r="A190" s="52" t="s">
        <v>16</v>
      </c>
      <c r="B190" s="189" t="s">
        <v>17486</v>
      </c>
      <c r="C190" s="53" t="s">
        <v>99</v>
      </c>
      <c r="D190" s="200">
        <v>20</v>
      </c>
      <c r="E190" s="127"/>
      <c r="F190" s="127"/>
      <c r="G190" s="127"/>
      <c r="H190" s="127">
        <f>SUM('PACC 2025'!$D190:$G190)</f>
        <v>20</v>
      </c>
      <c r="I190" s="54">
        <v>275</v>
      </c>
      <c r="J190" s="55">
        <f>+'PACC 2025'!$H190*'PACC 2025'!$I190</f>
        <v>5500</v>
      </c>
      <c r="K190" s="56"/>
      <c r="L190" s="26"/>
      <c r="M190" s="26"/>
      <c r="N190" s="205"/>
      <c r="O190" s="53" t="s">
        <v>17302</v>
      </c>
      <c r="P190" s="144"/>
    </row>
    <row r="191" spans="1:16" s="30" customFormat="1" ht="15.75" customHeight="1" x14ac:dyDescent="0.35">
      <c r="A191" s="52" t="s">
        <v>16</v>
      </c>
      <c r="B191" s="52" t="s">
        <v>140</v>
      </c>
      <c r="C191" s="53" t="s">
        <v>99</v>
      </c>
      <c r="D191" s="200">
        <v>20</v>
      </c>
      <c r="E191" s="127"/>
      <c r="F191" s="127"/>
      <c r="G191" s="127"/>
      <c r="H191" s="127">
        <f>SUM('PACC 2025'!$D191:$G191)</f>
        <v>20</v>
      </c>
      <c r="I191" s="54">
        <v>780</v>
      </c>
      <c r="J191" s="55">
        <f>+'PACC 2025'!$H191*'PACC 2025'!$I191</f>
        <v>15600</v>
      </c>
      <c r="K191" s="56"/>
      <c r="L191" s="26"/>
      <c r="M191" s="26"/>
      <c r="N191" s="205"/>
      <c r="O191" s="53" t="s">
        <v>17302</v>
      </c>
      <c r="P191" s="144"/>
    </row>
    <row r="192" spans="1:16" s="30" customFormat="1" ht="15.75" customHeight="1" x14ac:dyDescent="0.35">
      <c r="A192" s="52" t="s">
        <v>16</v>
      </c>
      <c r="B192" s="52" t="s">
        <v>141</v>
      </c>
      <c r="C192" s="53" t="s">
        <v>99</v>
      </c>
      <c r="D192" s="200">
        <v>20</v>
      </c>
      <c r="E192" s="127"/>
      <c r="F192" s="127"/>
      <c r="G192" s="127"/>
      <c r="H192" s="127">
        <f>SUM('PACC 2025'!$D192:$G192)</f>
        <v>20</v>
      </c>
      <c r="I192" s="54">
        <v>760</v>
      </c>
      <c r="J192" s="55">
        <f>+'PACC 2025'!$H192*'PACC 2025'!$I192</f>
        <v>15200</v>
      </c>
      <c r="K192" s="56"/>
      <c r="L192" s="26"/>
      <c r="M192" s="26"/>
      <c r="N192" s="205"/>
      <c r="O192" s="53" t="s">
        <v>17302</v>
      </c>
      <c r="P192" s="144"/>
    </row>
    <row r="193" spans="1:16" s="30" customFormat="1" ht="15.75" customHeight="1" x14ac:dyDescent="0.35">
      <c r="A193" s="52" t="s">
        <v>16</v>
      </c>
      <c r="B193" s="52" t="s">
        <v>17311</v>
      </c>
      <c r="C193" s="53" t="s">
        <v>99</v>
      </c>
      <c r="D193" s="200">
        <v>20</v>
      </c>
      <c r="E193" s="127"/>
      <c r="F193" s="127"/>
      <c r="G193" s="127"/>
      <c r="H193" s="127">
        <f>SUM('PACC 2025'!$D193:$G193)</f>
        <v>20</v>
      </c>
      <c r="I193" s="54">
        <v>1290</v>
      </c>
      <c r="J193" s="55">
        <f>+'PACC 2025'!$H193*'PACC 2025'!$I193</f>
        <v>25800</v>
      </c>
      <c r="K193" s="56"/>
      <c r="L193" s="26"/>
      <c r="M193" s="26"/>
      <c r="N193" s="205"/>
      <c r="O193" s="53" t="s">
        <v>17302</v>
      </c>
      <c r="P193" s="144"/>
    </row>
    <row r="194" spans="1:16" s="30" customFormat="1" ht="15.75" customHeight="1" x14ac:dyDescent="0.35">
      <c r="A194" s="52" t="s">
        <v>16</v>
      </c>
      <c r="B194" s="52" t="s">
        <v>142</v>
      </c>
      <c r="C194" s="53" t="s">
        <v>99</v>
      </c>
      <c r="D194" s="200">
        <v>20</v>
      </c>
      <c r="E194" s="326"/>
      <c r="F194" s="326"/>
      <c r="G194" s="326"/>
      <c r="H194" s="127">
        <f>SUM('PACC 2025'!$D194:$G194)</f>
        <v>20</v>
      </c>
      <c r="I194" s="54">
        <v>763</v>
      </c>
      <c r="J194" s="55">
        <f>+'PACC 2025'!$H194*'PACC 2025'!$I194</f>
        <v>15260</v>
      </c>
      <c r="K194" s="56"/>
      <c r="L194" s="26"/>
      <c r="M194" s="26"/>
      <c r="N194" s="205"/>
      <c r="O194" s="53" t="s">
        <v>17302</v>
      </c>
      <c r="P194" s="144"/>
    </row>
    <row r="195" spans="1:16" s="30" customFormat="1" ht="15.75" customHeight="1" x14ac:dyDescent="0.35">
      <c r="A195" s="52" t="s">
        <v>16</v>
      </c>
      <c r="B195" s="189" t="s">
        <v>492</v>
      </c>
      <c r="C195" s="53" t="s">
        <v>99</v>
      </c>
      <c r="D195" s="200">
        <v>10</v>
      </c>
      <c r="E195" s="127"/>
      <c r="F195" s="127"/>
      <c r="G195" s="127"/>
      <c r="H195" s="127">
        <f>SUM('PACC 2025'!$D195:$G195)</f>
        <v>10</v>
      </c>
      <c r="I195" s="54">
        <v>490</v>
      </c>
      <c r="J195" s="55">
        <f>+'PACC 2025'!$H195*'PACC 2025'!$I195</f>
        <v>4900</v>
      </c>
      <c r="K195" s="56"/>
      <c r="L195" s="26"/>
      <c r="M195" s="26"/>
      <c r="N195" s="205"/>
      <c r="O195" s="53" t="s">
        <v>17302</v>
      </c>
      <c r="P195" s="144"/>
    </row>
    <row r="196" spans="1:16" s="30" customFormat="1" ht="15.75" customHeight="1" x14ac:dyDescent="0.35">
      <c r="A196" s="52" t="s">
        <v>16</v>
      </c>
      <c r="B196" s="52" t="s">
        <v>143</v>
      </c>
      <c r="C196" s="53" t="s">
        <v>99</v>
      </c>
      <c r="D196" s="200">
        <v>10</v>
      </c>
      <c r="E196" s="127"/>
      <c r="F196" s="127"/>
      <c r="G196" s="127"/>
      <c r="H196" s="127">
        <f>SUM('PACC 2025'!$D196:$G196)</f>
        <v>10</v>
      </c>
      <c r="I196" s="54">
        <v>1388</v>
      </c>
      <c r="J196" s="55">
        <f>+'PACC 2025'!$H196*'PACC 2025'!$I196</f>
        <v>13880</v>
      </c>
      <c r="K196" s="56"/>
      <c r="L196" s="26"/>
      <c r="M196" s="26"/>
      <c r="N196" s="205"/>
      <c r="O196" s="53" t="s">
        <v>17302</v>
      </c>
      <c r="P196" s="144"/>
    </row>
    <row r="197" spans="1:16" s="30" customFormat="1" ht="15.75" customHeight="1" x14ac:dyDescent="0.35">
      <c r="A197" s="52" t="s">
        <v>16</v>
      </c>
      <c r="B197" s="52" t="s">
        <v>17312</v>
      </c>
      <c r="C197" s="53" t="s">
        <v>99</v>
      </c>
      <c r="D197" s="200">
        <v>20</v>
      </c>
      <c r="E197" s="127"/>
      <c r="F197" s="127"/>
      <c r="G197" s="127"/>
      <c r="H197" s="127">
        <f>SUM('PACC 2025'!$D197:$G197)</f>
        <v>20</v>
      </c>
      <c r="I197" s="54">
        <v>465</v>
      </c>
      <c r="J197" s="55">
        <f>+'PACC 2025'!$H197*'PACC 2025'!$I197</f>
        <v>9300</v>
      </c>
      <c r="K197" s="56"/>
      <c r="L197" s="26"/>
      <c r="M197" s="26"/>
      <c r="N197" s="205"/>
      <c r="O197" s="53" t="s">
        <v>17302</v>
      </c>
      <c r="P197" s="144"/>
    </row>
    <row r="198" spans="1:16" s="30" customFormat="1" ht="15.75" customHeight="1" x14ac:dyDescent="0.35">
      <c r="A198" s="52" t="s">
        <v>16</v>
      </c>
      <c r="B198" s="52" t="s">
        <v>17313</v>
      </c>
      <c r="C198" s="53" t="s">
        <v>99</v>
      </c>
      <c r="D198" s="200">
        <v>20</v>
      </c>
      <c r="E198" s="127"/>
      <c r="F198" s="127"/>
      <c r="G198" s="127"/>
      <c r="H198" s="127">
        <f>SUM('PACC 2025'!$D198:$G198)</f>
        <v>20</v>
      </c>
      <c r="I198" s="54">
        <v>1144.23</v>
      </c>
      <c r="J198" s="55">
        <f>+'PACC 2025'!$H198*'PACC 2025'!$I198</f>
        <v>22884.6</v>
      </c>
      <c r="K198" s="56"/>
      <c r="L198" s="26"/>
      <c r="M198" s="26"/>
      <c r="N198" s="205"/>
      <c r="O198" s="53" t="s">
        <v>17302</v>
      </c>
      <c r="P198" s="144"/>
    </row>
    <row r="199" spans="1:16" s="30" customFormat="1" ht="15.75" customHeight="1" x14ac:dyDescent="0.35">
      <c r="A199" s="52" t="s">
        <v>16</v>
      </c>
      <c r="B199" s="52" t="s">
        <v>17314</v>
      </c>
      <c r="C199" s="53" t="s">
        <v>98</v>
      </c>
      <c r="D199" s="200">
        <v>20</v>
      </c>
      <c r="E199" s="127"/>
      <c r="F199" s="127"/>
      <c r="G199" s="127"/>
      <c r="H199" s="127">
        <f>SUM('PACC 2025'!$D199:$G199)</f>
        <v>20</v>
      </c>
      <c r="I199" s="54">
        <v>1350</v>
      </c>
      <c r="J199" s="55">
        <f>+'PACC 2025'!$H199*'PACC 2025'!$I199</f>
        <v>27000</v>
      </c>
      <c r="K199" s="56"/>
      <c r="L199" s="26"/>
      <c r="M199" s="26"/>
      <c r="N199" s="205"/>
      <c r="O199" s="53" t="s">
        <v>17302</v>
      </c>
      <c r="P199" s="144"/>
    </row>
    <row r="200" spans="1:16" s="30" customFormat="1" ht="15.75" customHeight="1" x14ac:dyDescent="0.35">
      <c r="A200" s="52" t="s">
        <v>16</v>
      </c>
      <c r="B200" s="52" t="s">
        <v>145</v>
      </c>
      <c r="C200" s="53" t="s">
        <v>99</v>
      </c>
      <c r="D200" s="200">
        <v>20</v>
      </c>
      <c r="E200" s="127"/>
      <c r="F200" s="127"/>
      <c r="G200" s="127"/>
      <c r="H200" s="127">
        <f>SUM('PACC 2025'!$D200:$G200)</f>
        <v>20</v>
      </c>
      <c r="I200" s="54">
        <v>544</v>
      </c>
      <c r="J200" s="55">
        <f>+'PACC 2025'!$H200*'PACC 2025'!$I200</f>
        <v>10880</v>
      </c>
      <c r="K200" s="56"/>
      <c r="L200" s="26"/>
      <c r="M200" s="26"/>
      <c r="N200" s="205"/>
      <c r="O200" s="53" t="s">
        <v>17302</v>
      </c>
      <c r="P200" s="144"/>
    </row>
    <row r="201" spans="1:16" s="30" customFormat="1" ht="15.75" customHeight="1" x14ac:dyDescent="0.35">
      <c r="A201" s="52" t="s">
        <v>16</v>
      </c>
      <c r="B201" s="52" t="s">
        <v>17315</v>
      </c>
      <c r="C201" s="53" t="s">
        <v>99</v>
      </c>
      <c r="D201" s="200">
        <v>10</v>
      </c>
      <c r="E201" s="127"/>
      <c r="F201" s="127"/>
      <c r="G201" s="127"/>
      <c r="H201" s="127">
        <f>SUM('PACC 2025'!$D201:$G201)</f>
        <v>10</v>
      </c>
      <c r="I201" s="54">
        <v>572</v>
      </c>
      <c r="J201" s="55">
        <f>+'PACC 2025'!$H201*'PACC 2025'!$I201</f>
        <v>5720</v>
      </c>
      <c r="K201" s="56"/>
      <c r="L201" s="26"/>
      <c r="M201" s="26"/>
      <c r="N201" s="205"/>
      <c r="O201" s="53" t="s">
        <v>17302</v>
      </c>
      <c r="P201" s="144"/>
    </row>
    <row r="202" spans="1:16" s="30" customFormat="1" ht="15.75" customHeight="1" x14ac:dyDescent="0.35">
      <c r="A202" s="52" t="s">
        <v>16</v>
      </c>
      <c r="B202" s="52" t="s">
        <v>17316</v>
      </c>
      <c r="C202" s="53" t="s">
        <v>99</v>
      </c>
      <c r="D202" s="200">
        <v>20</v>
      </c>
      <c r="E202" s="127"/>
      <c r="F202" s="127"/>
      <c r="G202" s="127"/>
      <c r="H202" s="127">
        <f>SUM('PACC 2025'!$D202:$G202)</f>
        <v>20</v>
      </c>
      <c r="I202" s="54">
        <v>4029</v>
      </c>
      <c r="J202" s="55">
        <f>+'PACC 2025'!$H202*'PACC 2025'!$I202</f>
        <v>80580</v>
      </c>
      <c r="K202" s="56"/>
      <c r="L202" s="26"/>
      <c r="M202" s="26"/>
      <c r="N202" s="205"/>
      <c r="O202" s="53" t="s">
        <v>17302</v>
      </c>
      <c r="P202" s="144"/>
    </row>
    <row r="203" spans="1:16" s="30" customFormat="1" ht="15.75" customHeight="1" x14ac:dyDescent="0.35">
      <c r="A203" s="52" t="s">
        <v>16</v>
      </c>
      <c r="B203" s="52" t="s">
        <v>17317</v>
      </c>
      <c r="C203" s="53" t="s">
        <v>99</v>
      </c>
      <c r="D203" s="200">
        <v>10</v>
      </c>
      <c r="E203" s="127"/>
      <c r="F203" s="127"/>
      <c r="G203" s="127"/>
      <c r="H203" s="127">
        <f>SUM('PACC 2025'!$D203:$G203)</f>
        <v>10</v>
      </c>
      <c r="I203" s="54">
        <v>203</v>
      </c>
      <c r="J203" s="55">
        <f>+'PACC 2025'!$H203*'PACC 2025'!$I203</f>
        <v>2030</v>
      </c>
      <c r="K203" s="56"/>
      <c r="L203" s="26"/>
      <c r="M203" s="26"/>
      <c r="N203" s="205"/>
      <c r="O203" s="53" t="s">
        <v>17302</v>
      </c>
      <c r="P203" s="144"/>
    </row>
    <row r="204" spans="1:16" s="30" customFormat="1" ht="15.75" customHeight="1" x14ac:dyDescent="0.35">
      <c r="A204" s="52" t="s">
        <v>16</v>
      </c>
      <c r="B204" s="52" t="s">
        <v>17318</v>
      </c>
      <c r="C204" s="53" t="s">
        <v>99</v>
      </c>
      <c r="D204" s="200">
        <v>20</v>
      </c>
      <c r="E204" s="127"/>
      <c r="F204" s="127"/>
      <c r="G204" s="127"/>
      <c r="H204" s="127">
        <f>SUM('PACC 2025'!$D204:$G204)</f>
        <v>20</v>
      </c>
      <c r="I204" s="54">
        <v>56</v>
      </c>
      <c r="J204" s="55">
        <f>+'PACC 2025'!$H204*'PACC 2025'!$I204</f>
        <v>1120</v>
      </c>
      <c r="K204" s="56"/>
      <c r="L204" s="26"/>
      <c r="M204" s="26"/>
      <c r="N204" s="205"/>
      <c r="O204" s="53" t="s">
        <v>17302</v>
      </c>
      <c r="P204" s="144"/>
    </row>
    <row r="205" spans="1:16" s="30" customFormat="1" ht="15.75" customHeight="1" x14ac:dyDescent="0.35">
      <c r="A205" s="52" t="s">
        <v>16</v>
      </c>
      <c r="B205" s="52" t="s">
        <v>146</v>
      </c>
      <c r="C205" s="53" t="s">
        <v>147</v>
      </c>
      <c r="D205" s="200">
        <v>20</v>
      </c>
      <c r="E205" s="200"/>
      <c r="F205" s="127"/>
      <c r="G205" s="127"/>
      <c r="H205" s="127">
        <f>SUM('PACC 2025'!$D205:$G205)</f>
        <v>20</v>
      </c>
      <c r="I205" s="54">
        <v>17204</v>
      </c>
      <c r="J205" s="55">
        <f>+'PACC 2025'!$H205*'PACC 2025'!$I205</f>
        <v>344080</v>
      </c>
      <c r="K205" s="56"/>
      <c r="L205" s="26"/>
      <c r="M205" s="26"/>
      <c r="N205" s="205"/>
      <c r="O205" s="53" t="s">
        <v>17302</v>
      </c>
      <c r="P205" s="144"/>
    </row>
    <row r="206" spans="1:16" s="30" customFormat="1" ht="15.75" customHeight="1" x14ac:dyDescent="0.35">
      <c r="A206" s="52" t="s">
        <v>16</v>
      </c>
      <c r="B206" s="52" t="s">
        <v>17319</v>
      </c>
      <c r="C206" s="53" t="s">
        <v>147</v>
      </c>
      <c r="D206" s="200">
        <v>20</v>
      </c>
      <c r="E206" s="200"/>
      <c r="F206" s="127"/>
      <c r="G206" s="127"/>
      <c r="H206" s="127">
        <f>SUM('PACC 2025'!$D206:$G206)</f>
        <v>20</v>
      </c>
      <c r="I206" s="54">
        <v>14530</v>
      </c>
      <c r="J206" s="55">
        <f>+'PACC 2025'!$H206*'PACC 2025'!$I206</f>
        <v>290600</v>
      </c>
      <c r="K206" s="56"/>
      <c r="L206" s="26"/>
      <c r="M206" s="26"/>
      <c r="N206" s="205"/>
      <c r="O206" s="53" t="s">
        <v>17302</v>
      </c>
      <c r="P206" s="144"/>
    </row>
    <row r="207" spans="1:16" s="30" customFormat="1" ht="15.75" customHeight="1" x14ac:dyDescent="0.35">
      <c r="A207" s="52" t="s">
        <v>16</v>
      </c>
      <c r="B207" s="52" t="s">
        <v>17320</v>
      </c>
      <c r="C207" s="53" t="s">
        <v>147</v>
      </c>
      <c r="D207" s="200">
        <v>20</v>
      </c>
      <c r="E207" s="200"/>
      <c r="F207" s="127"/>
      <c r="G207" s="127"/>
      <c r="H207" s="127">
        <f>SUM('PACC 2025'!$D207:$G207)</f>
        <v>20</v>
      </c>
      <c r="I207" s="54">
        <v>1750</v>
      </c>
      <c r="J207" s="55">
        <f>+'PACC 2025'!$H207*'PACC 2025'!$I207</f>
        <v>35000</v>
      </c>
      <c r="K207" s="56"/>
      <c r="L207" s="26"/>
      <c r="M207" s="26"/>
      <c r="N207" s="205"/>
      <c r="O207" s="53" t="s">
        <v>17302</v>
      </c>
      <c r="P207" s="144"/>
    </row>
    <row r="208" spans="1:16" s="30" customFormat="1" ht="15.75" customHeight="1" x14ac:dyDescent="0.35">
      <c r="A208" s="52" t="s">
        <v>16</v>
      </c>
      <c r="B208" s="52" t="s">
        <v>17321</v>
      </c>
      <c r="C208" s="53" t="s">
        <v>147</v>
      </c>
      <c r="D208" s="200">
        <v>20</v>
      </c>
      <c r="E208" s="200"/>
      <c r="F208" s="127"/>
      <c r="G208" s="127"/>
      <c r="H208" s="127">
        <f>SUM('PACC 2025'!$D208:$G208)</f>
        <v>20</v>
      </c>
      <c r="I208" s="54">
        <v>1835</v>
      </c>
      <c r="J208" s="55">
        <f>+'PACC 2025'!$H208*'PACC 2025'!$I208</f>
        <v>36700</v>
      </c>
      <c r="K208" s="56"/>
      <c r="L208" s="26"/>
      <c r="M208" s="26"/>
      <c r="N208" s="205"/>
      <c r="O208" s="53" t="s">
        <v>17302</v>
      </c>
      <c r="P208" s="144"/>
    </row>
    <row r="209" spans="1:16" s="30" customFormat="1" ht="15.75" customHeight="1" x14ac:dyDescent="0.35">
      <c r="A209" s="52" t="s">
        <v>16</v>
      </c>
      <c r="B209" s="52" t="s">
        <v>17322</v>
      </c>
      <c r="C209" s="53" t="s">
        <v>99</v>
      </c>
      <c r="D209" s="200">
        <v>20</v>
      </c>
      <c r="E209" s="200"/>
      <c r="F209" s="127"/>
      <c r="G209" s="127"/>
      <c r="H209" s="127">
        <f>SUM('PACC 2025'!$D209:$G209)</f>
        <v>20</v>
      </c>
      <c r="I209" s="54">
        <v>350</v>
      </c>
      <c r="J209" s="55">
        <f>+'PACC 2025'!$H209*'PACC 2025'!$I209</f>
        <v>7000</v>
      </c>
      <c r="K209" s="56"/>
      <c r="L209" s="26"/>
      <c r="M209" s="26"/>
      <c r="N209" s="205"/>
      <c r="O209" s="53" t="s">
        <v>17302</v>
      </c>
      <c r="P209" s="144"/>
    </row>
    <row r="210" spans="1:16" s="30" customFormat="1" ht="15.75" customHeight="1" x14ac:dyDescent="0.35">
      <c r="A210" s="52" t="s">
        <v>16</v>
      </c>
      <c r="B210" s="52" t="s">
        <v>17323</v>
      </c>
      <c r="C210" s="53" t="s">
        <v>99</v>
      </c>
      <c r="D210" s="200">
        <v>20</v>
      </c>
      <c r="E210" s="200"/>
      <c r="F210" s="127"/>
      <c r="G210" s="127"/>
      <c r="H210" s="127">
        <f>SUM('PACC 2025'!$D210:$G210)</f>
        <v>20</v>
      </c>
      <c r="I210" s="54">
        <v>375</v>
      </c>
      <c r="J210" s="55">
        <f>+'PACC 2025'!$H210*'PACC 2025'!$I210</f>
        <v>7500</v>
      </c>
      <c r="K210" s="56"/>
      <c r="L210" s="26"/>
      <c r="M210" s="26"/>
      <c r="N210" s="205"/>
      <c r="O210" s="53" t="s">
        <v>17302</v>
      </c>
      <c r="P210" s="144"/>
    </row>
    <row r="211" spans="1:16" s="30" customFormat="1" ht="15.75" customHeight="1" x14ac:dyDescent="0.35">
      <c r="A211" s="52" t="s">
        <v>16</v>
      </c>
      <c r="B211" s="52" t="s">
        <v>148</v>
      </c>
      <c r="C211" s="53" t="s">
        <v>147</v>
      </c>
      <c r="D211" s="200">
        <v>20</v>
      </c>
      <c r="E211" s="200"/>
      <c r="F211" s="127"/>
      <c r="G211" s="127"/>
      <c r="H211" s="127">
        <f>SUM('PACC 2025'!$D211:$G211)</f>
        <v>20</v>
      </c>
      <c r="I211" s="54">
        <v>9204</v>
      </c>
      <c r="J211" s="55">
        <f>+'PACC 2025'!$H211*'PACC 2025'!$I211</f>
        <v>184080</v>
      </c>
      <c r="K211" s="56"/>
      <c r="L211" s="26"/>
      <c r="M211" s="26"/>
      <c r="N211" s="205"/>
      <c r="O211" s="53" t="s">
        <v>17302</v>
      </c>
      <c r="P211" s="144"/>
    </row>
    <row r="212" spans="1:16" s="30" customFormat="1" ht="15.75" customHeight="1" x14ac:dyDescent="0.35">
      <c r="A212" s="52" t="s">
        <v>16</v>
      </c>
      <c r="B212" s="52" t="s">
        <v>149</v>
      </c>
      <c r="C212" s="53" t="s">
        <v>147</v>
      </c>
      <c r="D212" s="200">
        <v>20</v>
      </c>
      <c r="E212" s="200"/>
      <c r="F212" s="127"/>
      <c r="G212" s="127"/>
      <c r="H212" s="127">
        <f>SUM('PACC 2025'!$D212:$G212)</f>
        <v>20</v>
      </c>
      <c r="I212" s="54">
        <v>10300</v>
      </c>
      <c r="J212" s="55">
        <f>+'PACC 2025'!$H212*'PACC 2025'!$I212</f>
        <v>206000</v>
      </c>
      <c r="K212" s="56"/>
      <c r="L212" s="26"/>
      <c r="M212" s="26"/>
      <c r="N212" s="205"/>
      <c r="O212" s="53" t="s">
        <v>17302</v>
      </c>
      <c r="P212" s="144"/>
    </row>
    <row r="213" spans="1:16" s="30" customFormat="1" ht="15.75" customHeight="1" x14ac:dyDescent="0.35">
      <c r="A213" s="52" t="s">
        <v>16</v>
      </c>
      <c r="B213" s="52" t="s">
        <v>17324</v>
      </c>
      <c r="C213" s="53" t="s">
        <v>99</v>
      </c>
      <c r="D213" s="200">
        <v>20</v>
      </c>
      <c r="E213" s="200"/>
      <c r="F213" s="326"/>
      <c r="G213" s="326"/>
      <c r="H213" s="127">
        <f>SUM('PACC 2025'!$D213:$G213)</f>
        <v>20</v>
      </c>
      <c r="I213" s="54">
        <v>315</v>
      </c>
      <c r="J213" s="55">
        <f>+'PACC 2025'!$H213*'PACC 2025'!$I213</f>
        <v>6300</v>
      </c>
      <c r="K213" s="56"/>
      <c r="L213" s="26"/>
      <c r="M213" s="26"/>
      <c r="N213" s="205"/>
      <c r="O213" s="53" t="s">
        <v>17302</v>
      </c>
      <c r="P213" s="144"/>
    </row>
    <row r="214" spans="1:16" s="30" customFormat="1" ht="15.75" customHeight="1" x14ac:dyDescent="0.35">
      <c r="A214" s="52" t="s">
        <v>16</v>
      </c>
      <c r="B214" s="52" t="s">
        <v>17325</v>
      </c>
      <c r="C214" s="53" t="s">
        <v>99</v>
      </c>
      <c r="D214" s="200">
        <v>20</v>
      </c>
      <c r="E214" s="200"/>
      <c r="F214" s="127"/>
      <c r="G214" s="127"/>
      <c r="H214" s="127">
        <f>SUM('PACC 2025'!$D214:$G214)</f>
        <v>20</v>
      </c>
      <c r="I214" s="54">
        <v>445</v>
      </c>
      <c r="J214" s="55">
        <f>+'PACC 2025'!$H214*'PACC 2025'!$I214</f>
        <v>8900</v>
      </c>
      <c r="K214" s="56"/>
      <c r="L214" s="26"/>
      <c r="M214" s="26"/>
      <c r="N214" s="205"/>
      <c r="O214" s="53" t="s">
        <v>17302</v>
      </c>
      <c r="P214" s="144"/>
    </row>
    <row r="215" spans="1:16" s="30" customFormat="1" ht="15.75" customHeight="1" x14ac:dyDescent="0.35">
      <c r="A215" s="52" t="s">
        <v>16</v>
      </c>
      <c r="B215" s="52" t="s">
        <v>17326</v>
      </c>
      <c r="C215" s="53" t="s">
        <v>99</v>
      </c>
      <c r="D215" s="200">
        <v>20</v>
      </c>
      <c r="E215" s="200"/>
      <c r="F215" s="127"/>
      <c r="G215" s="127"/>
      <c r="H215" s="127">
        <f>SUM('PACC 2025'!$D215:$G215)</f>
        <v>20</v>
      </c>
      <c r="I215" s="54">
        <v>650</v>
      </c>
      <c r="J215" s="55">
        <f>+'PACC 2025'!$H215*'PACC 2025'!$I215</f>
        <v>13000</v>
      </c>
      <c r="K215" s="56"/>
      <c r="L215" s="26"/>
      <c r="M215" s="26"/>
      <c r="N215" s="205"/>
      <c r="O215" s="53" t="s">
        <v>17302</v>
      </c>
      <c r="P215" s="144"/>
    </row>
    <row r="216" spans="1:16" s="30" customFormat="1" ht="15.75" customHeight="1" x14ac:dyDescent="0.35">
      <c r="A216" s="52" t="s">
        <v>16</v>
      </c>
      <c r="B216" s="52" t="s">
        <v>17327</v>
      </c>
      <c r="C216" s="53" t="s">
        <v>99</v>
      </c>
      <c r="D216" s="200">
        <v>20</v>
      </c>
      <c r="E216" s="200"/>
      <c r="F216" s="127"/>
      <c r="G216" s="127"/>
      <c r="H216" s="127">
        <f>SUM('PACC 2025'!$D216:$G216)</f>
        <v>20</v>
      </c>
      <c r="I216" s="54">
        <v>1300</v>
      </c>
      <c r="J216" s="55">
        <f>+'PACC 2025'!$H216*'PACC 2025'!$I216</f>
        <v>26000</v>
      </c>
      <c r="K216" s="56"/>
      <c r="L216" s="26"/>
      <c r="M216" s="26"/>
      <c r="N216" s="205"/>
      <c r="O216" s="53" t="s">
        <v>17302</v>
      </c>
      <c r="P216" s="144"/>
    </row>
    <row r="217" spans="1:16" s="30" customFormat="1" ht="15.75" customHeight="1" x14ac:dyDescent="0.35">
      <c r="A217" s="52" t="s">
        <v>16</v>
      </c>
      <c r="B217" s="52" t="s">
        <v>17328</v>
      </c>
      <c r="C217" s="53" t="s">
        <v>99</v>
      </c>
      <c r="D217" s="200">
        <v>20</v>
      </c>
      <c r="E217" s="200"/>
      <c r="F217" s="127"/>
      <c r="G217" s="127"/>
      <c r="H217" s="127">
        <f>SUM('PACC 2025'!$D217:$G217)</f>
        <v>20</v>
      </c>
      <c r="I217" s="54">
        <v>1860</v>
      </c>
      <c r="J217" s="55">
        <f>+'PACC 2025'!$H217*'PACC 2025'!$I217</f>
        <v>37200</v>
      </c>
      <c r="K217" s="56"/>
      <c r="L217" s="26"/>
      <c r="M217" s="26"/>
      <c r="N217" s="205"/>
      <c r="O217" s="53" t="s">
        <v>17302</v>
      </c>
      <c r="P217" s="144"/>
    </row>
    <row r="218" spans="1:16" s="30" customFormat="1" ht="15.75" customHeight="1" x14ac:dyDescent="0.35">
      <c r="A218" s="52" t="s">
        <v>16</v>
      </c>
      <c r="B218" s="52" t="s">
        <v>150</v>
      </c>
      <c r="C218" s="53" t="s">
        <v>99</v>
      </c>
      <c r="D218" s="200">
        <v>20</v>
      </c>
      <c r="E218" s="200"/>
      <c r="F218" s="127"/>
      <c r="G218" s="127"/>
      <c r="H218" s="127">
        <f>SUM('PACC 2025'!$D218:$G218)</f>
        <v>20</v>
      </c>
      <c r="I218" s="54">
        <v>2600</v>
      </c>
      <c r="J218" s="55">
        <f>+'PACC 2025'!$H218*'PACC 2025'!$I218</f>
        <v>52000</v>
      </c>
      <c r="K218" s="56"/>
      <c r="L218" s="26"/>
      <c r="M218" s="26"/>
      <c r="N218" s="205"/>
      <c r="O218" s="53" t="s">
        <v>17302</v>
      </c>
      <c r="P218" s="144"/>
    </row>
    <row r="219" spans="1:16" s="30" customFormat="1" ht="15.75" customHeight="1" x14ac:dyDescent="0.35">
      <c r="A219" s="52" t="s">
        <v>16</v>
      </c>
      <c r="B219" s="52" t="s">
        <v>17329</v>
      </c>
      <c r="C219" s="53" t="s">
        <v>99</v>
      </c>
      <c r="D219" s="200">
        <v>20</v>
      </c>
      <c r="E219" s="200"/>
      <c r="F219" s="127"/>
      <c r="G219" s="127"/>
      <c r="H219" s="127">
        <f>SUM('PACC 2025'!$D219:$G219)</f>
        <v>20</v>
      </c>
      <c r="I219" s="54">
        <v>2830</v>
      </c>
      <c r="J219" s="55">
        <f>+'PACC 2025'!$H219*'PACC 2025'!$I219</f>
        <v>56600</v>
      </c>
      <c r="K219" s="56"/>
      <c r="L219" s="26"/>
      <c r="M219" s="26"/>
      <c r="N219" s="205"/>
      <c r="O219" s="53" t="s">
        <v>17302</v>
      </c>
      <c r="P219" s="144"/>
    </row>
    <row r="220" spans="1:16" s="30" customFormat="1" ht="15.75" customHeight="1" x14ac:dyDescent="0.35">
      <c r="A220" s="52" t="s">
        <v>16</v>
      </c>
      <c r="B220" s="52" t="s">
        <v>17330</v>
      </c>
      <c r="C220" s="53" t="s">
        <v>99</v>
      </c>
      <c r="D220" s="200">
        <v>20</v>
      </c>
      <c r="E220" s="200"/>
      <c r="F220" s="127"/>
      <c r="G220" s="127"/>
      <c r="H220" s="127">
        <f>SUM('PACC 2025'!$D220:$G220)</f>
        <v>20</v>
      </c>
      <c r="I220" s="54">
        <v>630</v>
      </c>
      <c r="J220" s="55">
        <f>+'PACC 2025'!$H220*'PACC 2025'!$I220</f>
        <v>12600</v>
      </c>
      <c r="K220" s="56"/>
      <c r="L220" s="26"/>
      <c r="M220" s="26"/>
      <c r="N220" s="205"/>
      <c r="O220" s="53" t="s">
        <v>17302</v>
      </c>
      <c r="P220" s="144"/>
    </row>
    <row r="221" spans="1:16" s="30" customFormat="1" ht="15.75" customHeight="1" x14ac:dyDescent="0.35">
      <c r="A221" s="52" t="s">
        <v>16</v>
      </c>
      <c r="B221" s="52" t="s">
        <v>17331</v>
      </c>
      <c r="C221" s="53" t="s">
        <v>99</v>
      </c>
      <c r="D221" s="200">
        <v>20</v>
      </c>
      <c r="E221" s="200"/>
      <c r="F221" s="127"/>
      <c r="G221" s="127"/>
      <c r="H221" s="127">
        <f>SUM('PACC 2025'!$D221:$G221)</f>
        <v>20</v>
      </c>
      <c r="I221" s="54">
        <v>1380</v>
      </c>
      <c r="J221" s="55">
        <f>+'PACC 2025'!$H221*'PACC 2025'!$I221</f>
        <v>27600</v>
      </c>
      <c r="K221" s="56"/>
      <c r="L221" s="26"/>
      <c r="M221" s="26"/>
      <c r="N221" s="205"/>
      <c r="O221" s="53" t="s">
        <v>17302</v>
      </c>
      <c r="P221" s="144"/>
    </row>
    <row r="222" spans="1:16" s="30" customFormat="1" ht="15.75" customHeight="1" x14ac:dyDescent="0.35">
      <c r="A222" s="52" t="s">
        <v>16</v>
      </c>
      <c r="B222" s="52" t="s">
        <v>17332</v>
      </c>
      <c r="C222" s="53" t="s">
        <v>99</v>
      </c>
      <c r="D222" s="200">
        <v>20</v>
      </c>
      <c r="E222" s="200"/>
      <c r="F222" s="127"/>
      <c r="G222" s="127"/>
      <c r="H222" s="127">
        <f>SUM('PACC 2025'!$D222:$G222)</f>
        <v>20</v>
      </c>
      <c r="I222" s="54">
        <v>1234</v>
      </c>
      <c r="J222" s="55">
        <f>+'PACC 2025'!$H222*'PACC 2025'!$I222</f>
        <v>24680</v>
      </c>
      <c r="K222" s="56"/>
      <c r="L222" s="26"/>
      <c r="M222" s="26"/>
      <c r="N222" s="205"/>
      <c r="O222" s="53" t="s">
        <v>17302</v>
      </c>
      <c r="P222" s="144"/>
    </row>
    <row r="223" spans="1:16" s="30" customFormat="1" ht="15.75" customHeight="1" x14ac:dyDescent="0.35">
      <c r="A223" s="52" t="s">
        <v>16</v>
      </c>
      <c r="B223" s="52" t="s">
        <v>17333</v>
      </c>
      <c r="C223" s="53" t="s">
        <v>99</v>
      </c>
      <c r="D223" s="200">
        <v>20</v>
      </c>
      <c r="E223" s="200"/>
      <c r="F223" s="127"/>
      <c r="G223" s="127"/>
      <c r="H223" s="127">
        <f>SUM('PACC 2025'!$D223:$G223)</f>
        <v>20</v>
      </c>
      <c r="I223" s="54">
        <v>400</v>
      </c>
      <c r="J223" s="55">
        <f>+'PACC 2025'!$H223*'PACC 2025'!$I223</f>
        <v>8000</v>
      </c>
      <c r="K223" s="56"/>
      <c r="L223" s="26"/>
      <c r="M223" s="26"/>
      <c r="N223" s="205"/>
      <c r="O223" s="53" t="s">
        <v>17302</v>
      </c>
      <c r="P223" s="144"/>
    </row>
    <row r="224" spans="1:16" s="30" customFormat="1" ht="15.75" customHeight="1" x14ac:dyDescent="0.35">
      <c r="A224" s="52" t="s">
        <v>16</v>
      </c>
      <c r="B224" s="52" t="s">
        <v>17271</v>
      </c>
      <c r="C224" s="53" t="s">
        <v>99</v>
      </c>
      <c r="D224" s="200">
        <v>20</v>
      </c>
      <c r="E224" s="200"/>
      <c r="F224" s="127"/>
      <c r="G224" s="127"/>
      <c r="H224" s="127">
        <f>SUM('PACC 2025'!$D224:$G224)</f>
        <v>20</v>
      </c>
      <c r="I224" s="54">
        <v>1300</v>
      </c>
      <c r="J224" s="55">
        <f>+'PACC 2025'!$H224*'PACC 2025'!$I224</f>
        <v>26000</v>
      </c>
      <c r="K224" s="56"/>
      <c r="L224" s="26"/>
      <c r="M224" s="26"/>
      <c r="N224" s="205"/>
      <c r="O224" s="53" t="s">
        <v>17302</v>
      </c>
      <c r="P224" s="144"/>
    </row>
    <row r="225" spans="1:16" s="30" customFormat="1" ht="15.75" customHeight="1" x14ac:dyDescent="0.35">
      <c r="A225" s="52" t="s">
        <v>16</v>
      </c>
      <c r="B225" s="52" t="s">
        <v>17334</v>
      </c>
      <c r="C225" s="53" t="s">
        <v>99</v>
      </c>
      <c r="D225" s="200">
        <v>20</v>
      </c>
      <c r="E225" s="200"/>
      <c r="F225" s="127"/>
      <c r="G225" s="127"/>
      <c r="H225" s="127">
        <f>SUM('PACC 2025'!$D225:$G225)</f>
        <v>20</v>
      </c>
      <c r="I225" s="54">
        <v>1896.06</v>
      </c>
      <c r="J225" s="55">
        <f>+'PACC 2025'!$H225*'PACC 2025'!$I225</f>
        <v>37921.199999999997</v>
      </c>
      <c r="K225" s="56"/>
      <c r="L225" s="26"/>
      <c r="M225" s="26"/>
      <c r="N225" s="205"/>
      <c r="O225" s="53" t="s">
        <v>17302</v>
      </c>
      <c r="P225" s="144"/>
    </row>
    <row r="226" spans="1:16" s="30" customFormat="1" ht="15.75" customHeight="1" x14ac:dyDescent="0.35">
      <c r="A226" s="52" t="s">
        <v>16</v>
      </c>
      <c r="B226" s="52" t="s">
        <v>17272</v>
      </c>
      <c r="C226" s="53" t="s">
        <v>99</v>
      </c>
      <c r="D226" s="200">
        <v>20</v>
      </c>
      <c r="E226" s="200"/>
      <c r="F226" s="127"/>
      <c r="G226" s="127"/>
      <c r="H226" s="127">
        <f>SUM('PACC 2025'!$D226:$G226)</f>
        <v>20</v>
      </c>
      <c r="I226" s="54">
        <v>2130</v>
      </c>
      <c r="J226" s="55">
        <f>+'PACC 2025'!$H226*'PACC 2025'!$I226</f>
        <v>42600</v>
      </c>
      <c r="K226" s="56"/>
      <c r="L226" s="26"/>
      <c r="M226" s="26"/>
      <c r="N226" s="205"/>
      <c r="O226" s="53" t="s">
        <v>17302</v>
      </c>
      <c r="P226" s="144"/>
    </row>
    <row r="227" spans="1:16" s="30" customFormat="1" ht="15.75" customHeight="1" x14ac:dyDescent="0.35">
      <c r="A227" s="52" t="s">
        <v>16</v>
      </c>
      <c r="B227" s="52" t="s">
        <v>17335</v>
      </c>
      <c r="C227" s="53" t="s">
        <v>99</v>
      </c>
      <c r="D227" s="200">
        <v>20</v>
      </c>
      <c r="E227" s="200"/>
      <c r="F227" s="127"/>
      <c r="G227" s="127"/>
      <c r="H227" s="127">
        <f>SUM('PACC 2025'!$D227:$G227)</f>
        <v>20</v>
      </c>
      <c r="I227" s="54">
        <v>2320</v>
      </c>
      <c r="J227" s="55">
        <f>+'PACC 2025'!$H227*'PACC 2025'!$I227</f>
        <v>46400</v>
      </c>
      <c r="K227" s="56"/>
      <c r="L227" s="26"/>
      <c r="M227" s="26"/>
      <c r="N227" s="205"/>
      <c r="O227" s="53" t="s">
        <v>17302</v>
      </c>
      <c r="P227" s="144"/>
    </row>
    <row r="228" spans="1:16" s="30" customFormat="1" ht="15.75" customHeight="1" x14ac:dyDescent="0.35">
      <c r="A228" s="52" t="s">
        <v>16</v>
      </c>
      <c r="B228" s="52" t="s">
        <v>151</v>
      </c>
      <c r="C228" s="53" t="s">
        <v>99</v>
      </c>
      <c r="D228" s="200">
        <v>20</v>
      </c>
      <c r="E228" s="200"/>
      <c r="F228" s="127"/>
      <c r="G228" s="127"/>
      <c r="H228" s="127">
        <f>SUM('PACC 2025'!$D228:$G228)</f>
        <v>20</v>
      </c>
      <c r="I228" s="54">
        <v>2682</v>
      </c>
      <c r="J228" s="55">
        <f>+'PACC 2025'!$H228*'PACC 2025'!$I228</f>
        <v>53640</v>
      </c>
      <c r="K228" s="56"/>
      <c r="L228" s="26"/>
      <c r="M228" s="26"/>
      <c r="N228" s="205"/>
      <c r="O228" s="53" t="s">
        <v>17302</v>
      </c>
      <c r="P228" s="144"/>
    </row>
    <row r="229" spans="1:16" s="30" customFormat="1" ht="15.75" customHeight="1" x14ac:dyDescent="0.35">
      <c r="A229" s="52" t="s">
        <v>16</v>
      </c>
      <c r="B229" s="52" t="s">
        <v>152</v>
      </c>
      <c r="C229" s="53" t="s">
        <v>99</v>
      </c>
      <c r="D229" s="200">
        <v>20</v>
      </c>
      <c r="E229" s="200"/>
      <c r="F229" s="127"/>
      <c r="G229" s="127"/>
      <c r="H229" s="127">
        <f>SUM('PACC 2025'!$D229:$G229)</f>
        <v>20</v>
      </c>
      <c r="I229" s="54">
        <v>2780</v>
      </c>
      <c r="J229" s="55">
        <f>+'PACC 2025'!$H229*'PACC 2025'!$I229</f>
        <v>55600</v>
      </c>
      <c r="K229" s="56"/>
      <c r="L229" s="26"/>
      <c r="M229" s="26"/>
      <c r="N229" s="205"/>
      <c r="O229" s="53" t="s">
        <v>17302</v>
      </c>
      <c r="P229" s="144"/>
    </row>
    <row r="230" spans="1:16" s="30" customFormat="1" ht="15.75" customHeight="1" x14ac:dyDescent="0.35">
      <c r="A230" s="52" t="s">
        <v>16</v>
      </c>
      <c r="B230" s="52" t="s">
        <v>153</v>
      </c>
      <c r="C230" s="53" t="s">
        <v>99</v>
      </c>
      <c r="D230" s="200">
        <v>20</v>
      </c>
      <c r="E230" s="200"/>
      <c r="F230" s="127"/>
      <c r="G230" s="127"/>
      <c r="H230" s="127">
        <f>SUM('PACC 2025'!$D230:$G230)</f>
        <v>20</v>
      </c>
      <c r="I230" s="54">
        <v>3460</v>
      </c>
      <c r="J230" s="55">
        <f>+'PACC 2025'!$H230*'PACC 2025'!$I230</f>
        <v>69200</v>
      </c>
      <c r="K230" s="56"/>
      <c r="L230" s="26"/>
      <c r="M230" s="26"/>
      <c r="N230" s="205"/>
      <c r="O230" s="53" t="s">
        <v>17302</v>
      </c>
      <c r="P230" s="144"/>
    </row>
    <row r="231" spans="1:16" s="30" customFormat="1" ht="15.75" customHeight="1" x14ac:dyDescent="0.35">
      <c r="A231" s="52" t="s">
        <v>16</v>
      </c>
      <c r="B231" s="52" t="s">
        <v>17336</v>
      </c>
      <c r="C231" s="53" t="s">
        <v>99</v>
      </c>
      <c r="D231" s="200">
        <v>20</v>
      </c>
      <c r="E231" s="200"/>
      <c r="F231" s="127"/>
      <c r="G231" s="127"/>
      <c r="H231" s="127">
        <f>SUM('PACC 2025'!$D231:$G231)</f>
        <v>20</v>
      </c>
      <c r="I231" s="54">
        <v>6800</v>
      </c>
      <c r="J231" s="55">
        <f>+'PACC 2025'!$H231*'PACC 2025'!$I231</f>
        <v>136000</v>
      </c>
      <c r="K231" s="56"/>
      <c r="L231" s="26"/>
      <c r="M231" s="26"/>
      <c r="N231" s="205"/>
      <c r="O231" s="53" t="s">
        <v>17302</v>
      </c>
      <c r="P231" s="144"/>
    </row>
    <row r="232" spans="1:16" s="30" customFormat="1" ht="15.75" customHeight="1" x14ac:dyDescent="0.35">
      <c r="A232" s="52" t="s">
        <v>16</v>
      </c>
      <c r="B232" s="52" t="s">
        <v>17337</v>
      </c>
      <c r="C232" s="53" t="s">
        <v>99</v>
      </c>
      <c r="D232" s="200">
        <v>20</v>
      </c>
      <c r="E232" s="200"/>
      <c r="F232" s="127"/>
      <c r="G232" s="127"/>
      <c r="H232" s="127">
        <f>SUM('PACC 2025'!$D232:$G232)</f>
        <v>20</v>
      </c>
      <c r="I232" s="54">
        <v>1500</v>
      </c>
      <c r="J232" s="55">
        <f>+'PACC 2025'!$H232*'PACC 2025'!$I232</f>
        <v>30000</v>
      </c>
      <c r="K232" s="56"/>
      <c r="L232" s="26"/>
      <c r="M232" s="26"/>
      <c r="N232" s="205"/>
      <c r="O232" s="53" t="s">
        <v>17302</v>
      </c>
      <c r="P232" s="144"/>
    </row>
    <row r="233" spans="1:16" s="30" customFormat="1" ht="15.75" customHeight="1" x14ac:dyDescent="0.35">
      <c r="A233" s="52" t="s">
        <v>16</v>
      </c>
      <c r="B233" s="52" t="s">
        <v>154</v>
      </c>
      <c r="C233" s="53" t="s">
        <v>99</v>
      </c>
      <c r="D233" s="200">
        <v>20</v>
      </c>
      <c r="E233" s="200"/>
      <c r="F233" s="127"/>
      <c r="G233" s="127"/>
      <c r="H233" s="127">
        <f>SUM('PACC 2025'!$D233:$G233)</f>
        <v>20</v>
      </c>
      <c r="I233" s="54">
        <v>980</v>
      </c>
      <c r="J233" s="55">
        <f>+'PACC 2025'!$H233*'PACC 2025'!$I233</f>
        <v>19600</v>
      </c>
      <c r="K233" s="56"/>
      <c r="L233" s="26"/>
      <c r="M233" s="26"/>
      <c r="N233" s="205"/>
      <c r="O233" s="53" t="s">
        <v>17302</v>
      </c>
      <c r="P233" s="144"/>
    </row>
    <row r="234" spans="1:16" s="30" customFormat="1" ht="15.75" customHeight="1" x14ac:dyDescent="0.35">
      <c r="A234" s="52" t="s">
        <v>16</v>
      </c>
      <c r="B234" s="52" t="s">
        <v>155</v>
      </c>
      <c r="C234" s="53" t="s">
        <v>99</v>
      </c>
      <c r="D234" s="200">
        <v>20</v>
      </c>
      <c r="E234" s="200"/>
      <c r="F234" s="127"/>
      <c r="G234" s="127"/>
      <c r="H234" s="127">
        <f>SUM('PACC 2025'!$D234:$G234)</f>
        <v>20</v>
      </c>
      <c r="I234" s="54">
        <v>143</v>
      </c>
      <c r="J234" s="55">
        <f>+'PACC 2025'!$H234*'PACC 2025'!$I234</f>
        <v>2860</v>
      </c>
      <c r="K234" s="56"/>
      <c r="L234" s="26"/>
      <c r="M234" s="26"/>
      <c r="N234" s="205"/>
      <c r="O234" s="53" t="s">
        <v>17302</v>
      </c>
      <c r="P234" s="144"/>
    </row>
    <row r="235" spans="1:16" s="30" customFormat="1" ht="15.75" customHeight="1" x14ac:dyDescent="0.35">
      <c r="A235" s="52" t="s">
        <v>16</v>
      </c>
      <c r="B235" s="52" t="s">
        <v>156</v>
      </c>
      <c r="C235" s="53" t="s">
        <v>99</v>
      </c>
      <c r="D235" s="200">
        <v>20</v>
      </c>
      <c r="E235" s="200"/>
      <c r="F235" s="127"/>
      <c r="G235" s="127"/>
      <c r="H235" s="127">
        <f>SUM('PACC 2025'!$D235:$G235)</f>
        <v>20</v>
      </c>
      <c r="I235" s="54">
        <v>250</v>
      </c>
      <c r="J235" s="55">
        <f>+'PACC 2025'!$H235*'PACC 2025'!$I235</f>
        <v>5000</v>
      </c>
      <c r="K235" s="56"/>
      <c r="L235" s="26"/>
      <c r="M235" s="26"/>
      <c r="N235" s="205"/>
      <c r="O235" s="53" t="s">
        <v>17302</v>
      </c>
      <c r="P235" s="144"/>
    </row>
    <row r="236" spans="1:16" s="30" customFormat="1" ht="15.75" customHeight="1" x14ac:dyDescent="0.35">
      <c r="A236" s="52" t="s">
        <v>16</v>
      </c>
      <c r="B236" s="232" t="s">
        <v>157</v>
      </c>
      <c r="C236" s="53" t="s">
        <v>158</v>
      </c>
      <c r="D236" s="200">
        <v>0</v>
      </c>
      <c r="E236" s="200"/>
      <c r="F236" s="127"/>
      <c r="G236" s="127"/>
      <c r="H236" s="127">
        <f>SUM('PACC 2025'!$D236:$G236)</f>
        <v>0</v>
      </c>
      <c r="I236" s="54">
        <v>2860</v>
      </c>
      <c r="J236" s="55">
        <f>+'PACC 2025'!$H236*'PACC 2025'!$I236</f>
        <v>0</v>
      </c>
      <c r="K236" s="56"/>
      <c r="L236" s="26"/>
      <c r="M236" s="26"/>
      <c r="N236" s="205"/>
      <c r="O236" s="53" t="s">
        <v>17302</v>
      </c>
      <c r="P236" s="144"/>
    </row>
    <row r="237" spans="1:16" s="30" customFormat="1" ht="15.75" customHeight="1" x14ac:dyDescent="0.35">
      <c r="A237" s="52" t="s">
        <v>16</v>
      </c>
      <c r="B237" s="232" t="s">
        <v>17338</v>
      </c>
      <c r="C237" s="53" t="s">
        <v>158</v>
      </c>
      <c r="D237" s="200">
        <v>0</v>
      </c>
      <c r="E237" s="127"/>
      <c r="F237" s="127"/>
      <c r="G237" s="127"/>
      <c r="H237" s="127">
        <f>SUM('PACC 2025'!$D237:$G237)</f>
        <v>0</v>
      </c>
      <c r="I237" s="54">
        <v>2762</v>
      </c>
      <c r="J237" s="55">
        <f>+'PACC 2025'!$H237*'PACC 2025'!$I237</f>
        <v>0</v>
      </c>
      <c r="K237" s="56"/>
      <c r="L237" s="26"/>
      <c r="M237" s="26"/>
      <c r="N237" s="205"/>
      <c r="O237" s="53" t="s">
        <v>17302</v>
      </c>
      <c r="P237" s="144"/>
    </row>
    <row r="238" spans="1:16" s="30" customFormat="1" ht="15.75" customHeight="1" x14ac:dyDescent="0.35">
      <c r="A238" s="52" t="s">
        <v>16</v>
      </c>
      <c r="B238" s="52" t="s">
        <v>159</v>
      </c>
      <c r="C238" s="53" t="s">
        <v>99</v>
      </c>
      <c r="D238" s="200">
        <v>20</v>
      </c>
      <c r="E238" s="127"/>
      <c r="F238" s="127"/>
      <c r="G238" s="127"/>
      <c r="H238" s="127">
        <f>SUM('PACC 2025'!$D238:$G238)</f>
        <v>20</v>
      </c>
      <c r="I238" s="54">
        <v>398</v>
      </c>
      <c r="J238" s="55">
        <f>+'PACC 2025'!$H238*'PACC 2025'!$I238</f>
        <v>7960</v>
      </c>
      <c r="K238" s="56"/>
      <c r="L238" s="26"/>
      <c r="M238" s="26"/>
      <c r="N238" s="205"/>
      <c r="O238" s="53" t="s">
        <v>17302</v>
      </c>
      <c r="P238" s="144"/>
    </row>
    <row r="239" spans="1:16" s="30" customFormat="1" ht="15.75" customHeight="1" x14ac:dyDescent="0.35">
      <c r="A239" s="52" t="s">
        <v>16</v>
      </c>
      <c r="B239" s="52" t="s">
        <v>160</v>
      </c>
      <c r="C239" s="53" t="s">
        <v>99</v>
      </c>
      <c r="D239" s="200">
        <v>20</v>
      </c>
      <c r="E239" s="127"/>
      <c r="F239" s="127"/>
      <c r="G239" s="127"/>
      <c r="H239" s="127">
        <f>SUM('PACC 2025'!$D239:$G239)</f>
        <v>20</v>
      </c>
      <c r="I239" s="54">
        <v>452</v>
      </c>
      <c r="J239" s="55">
        <f>+'PACC 2025'!$H239*'PACC 2025'!$I239</f>
        <v>9040</v>
      </c>
      <c r="K239" s="56"/>
      <c r="L239" s="26"/>
      <c r="M239" s="26"/>
      <c r="N239" s="205"/>
      <c r="O239" s="53" t="s">
        <v>17302</v>
      </c>
      <c r="P239" s="144"/>
    </row>
    <row r="240" spans="1:16" s="30" customFormat="1" ht="15.75" customHeight="1" x14ac:dyDescent="0.35">
      <c r="A240" s="52" t="s">
        <v>16</v>
      </c>
      <c r="B240" s="52" t="s">
        <v>161</v>
      </c>
      <c r="C240" s="53" t="s">
        <v>99</v>
      </c>
      <c r="D240" s="200">
        <v>20</v>
      </c>
      <c r="E240" s="127"/>
      <c r="F240" s="127"/>
      <c r="G240" s="127"/>
      <c r="H240" s="127">
        <f>SUM('PACC 2025'!$D240:$G240)</f>
        <v>20</v>
      </c>
      <c r="I240" s="54">
        <v>490</v>
      </c>
      <c r="J240" s="55">
        <f>+'PACC 2025'!$H240*'PACC 2025'!$I240</f>
        <v>9800</v>
      </c>
      <c r="K240" s="56"/>
      <c r="L240" s="26"/>
      <c r="M240" s="26"/>
      <c r="N240" s="205"/>
      <c r="O240" s="53" t="s">
        <v>17302</v>
      </c>
      <c r="P240" s="144"/>
    </row>
    <row r="241" spans="1:16" s="30" customFormat="1" ht="15.75" customHeight="1" x14ac:dyDescent="0.35">
      <c r="A241" s="52" t="s">
        <v>16</v>
      </c>
      <c r="B241" s="52" t="s">
        <v>162</v>
      </c>
      <c r="C241" s="53" t="s">
        <v>99</v>
      </c>
      <c r="D241" s="200">
        <v>20</v>
      </c>
      <c r="E241" s="127"/>
      <c r="F241" s="127"/>
      <c r="G241" s="127"/>
      <c r="H241" s="127">
        <f>SUM('PACC 2025'!$D241:$G241)</f>
        <v>20</v>
      </c>
      <c r="I241" s="54">
        <v>534</v>
      </c>
      <c r="J241" s="55">
        <f>+'PACC 2025'!$H241*'PACC 2025'!$I241</f>
        <v>10680</v>
      </c>
      <c r="K241" s="56"/>
      <c r="L241" s="26"/>
      <c r="M241" s="26"/>
      <c r="N241" s="205"/>
      <c r="O241" s="53" t="s">
        <v>17302</v>
      </c>
      <c r="P241" s="144"/>
    </row>
    <row r="242" spans="1:16" s="30" customFormat="1" ht="15.75" customHeight="1" x14ac:dyDescent="0.35">
      <c r="A242" s="52" t="s">
        <v>16</v>
      </c>
      <c r="B242" s="52" t="s">
        <v>17339</v>
      </c>
      <c r="C242" s="53" t="s">
        <v>147</v>
      </c>
      <c r="D242" s="200">
        <v>20</v>
      </c>
      <c r="E242" s="127"/>
      <c r="F242" s="127"/>
      <c r="G242" s="127"/>
      <c r="H242" s="127">
        <f>SUM('PACC 2025'!$D242:$G242)</f>
        <v>20</v>
      </c>
      <c r="I242" s="54">
        <v>1800</v>
      </c>
      <c r="J242" s="55">
        <f>+'PACC 2025'!$H242*'PACC 2025'!$I242</f>
        <v>36000</v>
      </c>
      <c r="K242" s="56"/>
      <c r="L242" s="26"/>
      <c r="M242" s="26"/>
      <c r="N242" s="205"/>
      <c r="O242" s="53" t="s">
        <v>17302</v>
      </c>
      <c r="P242" s="144"/>
    </row>
    <row r="243" spans="1:16" s="30" customFormat="1" ht="15.75" customHeight="1" x14ac:dyDescent="0.35">
      <c r="A243" s="52" t="s">
        <v>16</v>
      </c>
      <c r="B243" s="189" t="s">
        <v>17480</v>
      </c>
      <c r="C243" s="53" t="s">
        <v>98</v>
      </c>
      <c r="D243" s="200">
        <v>20</v>
      </c>
      <c r="E243" s="127"/>
      <c r="F243" s="127"/>
      <c r="G243" s="127"/>
      <c r="H243" s="127">
        <f>SUM('PACC 2025'!$D243:$G243)</f>
        <v>20</v>
      </c>
      <c r="I243" s="54">
        <v>650</v>
      </c>
      <c r="J243" s="55">
        <f>+'PACC 2025'!$H243*'PACC 2025'!$I243</f>
        <v>13000</v>
      </c>
      <c r="K243" s="56"/>
      <c r="L243" s="26"/>
      <c r="M243" s="26"/>
      <c r="N243" s="205"/>
      <c r="O243" s="53" t="s">
        <v>17302</v>
      </c>
      <c r="P243" s="144"/>
    </row>
    <row r="244" spans="1:16" s="30" customFormat="1" ht="15.75" customHeight="1" x14ac:dyDescent="0.35">
      <c r="A244" s="52" t="s">
        <v>16</v>
      </c>
      <c r="B244" s="52" t="s">
        <v>163</v>
      </c>
      <c r="C244" s="53" t="s">
        <v>98</v>
      </c>
      <c r="D244" s="200">
        <v>20</v>
      </c>
      <c r="E244" s="127"/>
      <c r="F244" s="127"/>
      <c r="G244" s="127"/>
      <c r="H244" s="127">
        <f>SUM('PACC 2025'!$D244:$G244)</f>
        <v>20</v>
      </c>
      <c r="I244" s="54">
        <v>2950</v>
      </c>
      <c r="J244" s="55">
        <f>+'PACC 2025'!$H244*'PACC 2025'!$I244</f>
        <v>59000</v>
      </c>
      <c r="K244" s="56"/>
      <c r="L244" s="26"/>
      <c r="M244" s="26"/>
      <c r="N244" s="205"/>
      <c r="O244" s="53" t="s">
        <v>17302</v>
      </c>
      <c r="P244" s="144"/>
    </row>
    <row r="245" spans="1:16" s="30" customFormat="1" ht="15.75" customHeight="1" x14ac:dyDescent="0.35">
      <c r="A245" s="52" t="s">
        <v>16</v>
      </c>
      <c r="B245" s="52" t="s">
        <v>17340</v>
      </c>
      <c r="C245" s="53" t="s">
        <v>98</v>
      </c>
      <c r="D245" s="200">
        <v>30</v>
      </c>
      <c r="E245" s="127"/>
      <c r="F245" s="127"/>
      <c r="G245" s="127"/>
      <c r="H245" s="127">
        <f>SUM('PACC 2025'!$D245:$G245)</f>
        <v>30</v>
      </c>
      <c r="I245" s="54">
        <v>500</v>
      </c>
      <c r="J245" s="55">
        <f>+'PACC 2025'!$H245*'PACC 2025'!$I245</f>
        <v>15000</v>
      </c>
      <c r="K245" s="56"/>
      <c r="L245" s="26"/>
      <c r="M245" s="26"/>
      <c r="N245" s="205"/>
      <c r="O245" s="53" t="s">
        <v>17302</v>
      </c>
      <c r="P245" s="144"/>
    </row>
    <row r="246" spans="1:16" s="30" customFormat="1" ht="15.75" customHeight="1" x14ac:dyDescent="0.35">
      <c r="A246" s="52" t="s">
        <v>16</v>
      </c>
      <c r="B246" s="52" t="s">
        <v>164</v>
      </c>
      <c r="C246" s="53" t="s">
        <v>98</v>
      </c>
      <c r="D246" s="200">
        <v>1</v>
      </c>
      <c r="E246" s="127"/>
      <c r="F246" s="127"/>
      <c r="G246" s="127"/>
      <c r="H246" s="127">
        <f>SUM('PACC 2025'!$D246:$G246)</f>
        <v>1</v>
      </c>
      <c r="I246" s="54">
        <v>6000</v>
      </c>
      <c r="J246" s="55">
        <f>+'PACC 2025'!$H246*'PACC 2025'!$I246</f>
        <v>6000</v>
      </c>
      <c r="K246" s="56"/>
      <c r="L246" s="26"/>
      <c r="M246" s="26"/>
      <c r="N246" s="205"/>
      <c r="O246" s="53" t="s">
        <v>17302</v>
      </c>
      <c r="P246" s="144"/>
    </row>
    <row r="247" spans="1:16" s="30" customFormat="1" ht="15.75" customHeight="1" x14ac:dyDescent="0.35">
      <c r="A247" s="52" t="s">
        <v>16</v>
      </c>
      <c r="B247" s="52" t="s">
        <v>165</v>
      </c>
      <c r="C247" s="53" t="s">
        <v>99</v>
      </c>
      <c r="D247" s="200">
        <v>1</v>
      </c>
      <c r="E247" s="127"/>
      <c r="F247" s="127"/>
      <c r="G247" s="127"/>
      <c r="H247" s="127">
        <f>SUM('PACC 2025'!$D247:$G247)</f>
        <v>1</v>
      </c>
      <c r="I247" s="54">
        <v>56283.64</v>
      </c>
      <c r="J247" s="55">
        <f>+'PACC 2025'!$H247*'PACC 2025'!$I247</f>
        <v>56283.64</v>
      </c>
      <c r="K247" s="56"/>
      <c r="L247" s="26"/>
      <c r="M247" s="26"/>
      <c r="N247" s="205"/>
      <c r="O247" s="53" t="s">
        <v>17302</v>
      </c>
      <c r="P247" s="144"/>
    </row>
    <row r="248" spans="1:16" s="30" customFormat="1" ht="15.75" customHeight="1" x14ac:dyDescent="0.35">
      <c r="A248" s="52" t="s">
        <v>16</v>
      </c>
      <c r="B248" s="52" t="s">
        <v>17061</v>
      </c>
      <c r="C248" s="122" t="s">
        <v>158</v>
      </c>
      <c r="D248" s="200"/>
      <c r="E248" s="122">
        <v>40</v>
      </c>
      <c r="F248" s="122"/>
      <c r="G248" s="122"/>
      <c r="H248" s="127">
        <f>SUM('PACC 2025'!$D248:$G248)</f>
        <v>40</v>
      </c>
      <c r="I248" s="62">
        <v>290</v>
      </c>
      <c r="J248" s="55">
        <f>+'PACC 2025'!$H248*'PACC 2025'!$I248</f>
        <v>11600</v>
      </c>
      <c r="K248" s="56"/>
      <c r="L248" s="26"/>
      <c r="M248" s="26"/>
      <c r="N248" s="205"/>
      <c r="O248" s="53" t="s">
        <v>17045</v>
      </c>
      <c r="P248" s="144"/>
    </row>
    <row r="249" spans="1:16" s="30" customFormat="1" ht="15.75" customHeight="1" x14ac:dyDescent="0.35">
      <c r="A249" s="52" t="s">
        <v>16</v>
      </c>
      <c r="B249" s="232" t="s">
        <v>17062</v>
      </c>
      <c r="C249" s="122" t="s">
        <v>158</v>
      </c>
      <c r="D249" s="200"/>
      <c r="E249" s="122">
        <v>0</v>
      </c>
      <c r="F249" s="122"/>
      <c r="G249" s="122"/>
      <c r="H249" s="127">
        <f>SUM('PACC 2025'!$D249:$G249)</f>
        <v>0</v>
      </c>
      <c r="I249" s="62">
        <v>595</v>
      </c>
      <c r="J249" s="55">
        <f>+'PACC 2025'!$H249*'PACC 2025'!$I249</f>
        <v>0</v>
      </c>
      <c r="K249" s="56"/>
      <c r="L249" s="26"/>
      <c r="M249" s="26"/>
      <c r="N249" s="205"/>
      <c r="O249" s="53" t="s">
        <v>17045</v>
      </c>
      <c r="P249" s="144"/>
    </row>
    <row r="250" spans="1:16" s="30" customFormat="1" ht="15.75" customHeight="1" x14ac:dyDescent="0.35">
      <c r="A250" s="52" t="s">
        <v>16</v>
      </c>
      <c r="B250" s="232" t="s">
        <v>17063</v>
      </c>
      <c r="C250" s="122" t="s">
        <v>158</v>
      </c>
      <c r="D250" s="200"/>
      <c r="E250" s="122">
        <v>0</v>
      </c>
      <c r="F250" s="122"/>
      <c r="G250" s="122"/>
      <c r="H250" s="127">
        <f>SUM('PACC 2025'!$D250:$G250)</f>
        <v>0</v>
      </c>
      <c r="I250" s="62">
        <v>595</v>
      </c>
      <c r="J250" s="55">
        <f>+'PACC 2025'!$H250*'PACC 2025'!$I250</f>
        <v>0</v>
      </c>
      <c r="K250" s="56"/>
      <c r="L250" s="26"/>
      <c r="M250" s="26"/>
      <c r="N250" s="205"/>
      <c r="O250" s="53" t="s">
        <v>17045</v>
      </c>
      <c r="P250" s="144"/>
    </row>
    <row r="251" spans="1:16" s="30" customFormat="1" ht="15.75" customHeight="1" x14ac:dyDescent="0.35">
      <c r="A251" s="52" t="s">
        <v>16</v>
      </c>
      <c r="B251" s="52" t="s">
        <v>17064</v>
      </c>
      <c r="C251" s="122" t="s">
        <v>158</v>
      </c>
      <c r="D251" s="200"/>
      <c r="E251" s="122">
        <v>20</v>
      </c>
      <c r="F251" s="122"/>
      <c r="G251" s="122"/>
      <c r="H251" s="127">
        <f>SUM('PACC 2025'!$D251:$G251)</f>
        <v>20</v>
      </c>
      <c r="I251" s="62">
        <v>250</v>
      </c>
      <c r="J251" s="55">
        <f>+'PACC 2025'!$H251*'PACC 2025'!$I251</f>
        <v>5000</v>
      </c>
      <c r="K251" s="56"/>
      <c r="L251" s="26"/>
      <c r="M251" s="26"/>
      <c r="N251" s="205"/>
      <c r="O251" s="53" t="s">
        <v>17045</v>
      </c>
      <c r="P251" s="144"/>
    </row>
    <row r="252" spans="1:16" s="30" customFormat="1" ht="15.75" customHeight="1" x14ac:dyDescent="0.35">
      <c r="A252" s="52" t="s">
        <v>16</v>
      </c>
      <c r="B252" s="52" t="s">
        <v>17065</v>
      </c>
      <c r="C252" s="122" t="s">
        <v>158</v>
      </c>
      <c r="D252" s="200"/>
      <c r="E252" s="122">
        <v>20</v>
      </c>
      <c r="F252" s="122"/>
      <c r="G252" s="122"/>
      <c r="H252" s="127">
        <f>SUM('PACC 2025'!$D252:$G252)</f>
        <v>20</v>
      </c>
      <c r="I252" s="62">
        <v>250</v>
      </c>
      <c r="J252" s="55">
        <f>+'PACC 2025'!$H252*'PACC 2025'!$I252</f>
        <v>5000</v>
      </c>
      <c r="K252" s="56"/>
      <c r="L252" s="26"/>
      <c r="M252" s="26"/>
      <c r="N252" s="205"/>
      <c r="O252" s="53" t="s">
        <v>17045</v>
      </c>
      <c r="P252" s="144"/>
    </row>
    <row r="253" spans="1:16" s="30" customFormat="1" ht="15.75" customHeight="1" x14ac:dyDescent="0.35">
      <c r="A253" s="52" t="s">
        <v>16</v>
      </c>
      <c r="B253" s="235" t="s">
        <v>17254</v>
      </c>
      <c r="C253" s="122" t="s">
        <v>158</v>
      </c>
      <c r="D253" s="200">
        <v>0</v>
      </c>
      <c r="E253" s="122"/>
      <c r="F253" s="122"/>
      <c r="G253" s="122"/>
      <c r="H253" s="127">
        <f>SUM('PACC 2025'!$D253:$G253)</f>
        <v>0</v>
      </c>
      <c r="I253" s="62">
        <v>25000</v>
      </c>
      <c r="J253" s="55">
        <f>+'PACC 2025'!$H253*'PACC 2025'!$I253</f>
        <v>0</v>
      </c>
      <c r="K253" s="56"/>
      <c r="L253" s="26"/>
      <c r="M253" s="26"/>
      <c r="N253" s="205"/>
      <c r="O253" s="186" t="s">
        <v>17232</v>
      </c>
      <c r="P253" s="144"/>
    </row>
    <row r="254" spans="1:16" s="30" customFormat="1" ht="15.75" customHeight="1" x14ac:dyDescent="0.35">
      <c r="A254" s="52" t="s">
        <v>16</v>
      </c>
      <c r="B254" s="212" t="s">
        <v>17191</v>
      </c>
      <c r="C254" s="122" t="s">
        <v>158</v>
      </c>
      <c r="D254" s="200">
        <v>3</v>
      </c>
      <c r="E254" s="122"/>
      <c r="F254" s="122"/>
      <c r="G254" s="122"/>
      <c r="H254" s="127">
        <f>SUM('PACC 2025'!$D254:$G254)</f>
        <v>3</v>
      </c>
      <c r="I254" s="62">
        <v>70000</v>
      </c>
      <c r="J254" s="55">
        <f>+'PACC 2025'!$H254*'PACC 2025'!$I254</f>
        <v>210000</v>
      </c>
      <c r="K254" s="56"/>
      <c r="L254" s="26"/>
      <c r="M254" s="26"/>
      <c r="N254" s="205"/>
      <c r="O254" s="186" t="s">
        <v>17232</v>
      </c>
      <c r="P254" s="144"/>
    </row>
    <row r="255" spans="1:16" s="30" customFormat="1" ht="15.75" customHeight="1" x14ac:dyDescent="0.35">
      <c r="A255" s="52" t="s">
        <v>16</v>
      </c>
      <c r="B255" s="52" t="s">
        <v>17191</v>
      </c>
      <c r="C255" s="122" t="s">
        <v>158</v>
      </c>
      <c r="D255" s="200"/>
      <c r="E255" s="122">
        <v>6</v>
      </c>
      <c r="F255" s="122"/>
      <c r="G255" s="122"/>
      <c r="H255" s="127">
        <f>SUM('PACC 2025'!$D255:$G255)</f>
        <v>6</v>
      </c>
      <c r="I255" s="62">
        <v>75000</v>
      </c>
      <c r="J255" s="55">
        <f>+'PACC 2025'!$H255*'PACC 2025'!$I255</f>
        <v>450000</v>
      </c>
      <c r="K255" s="56"/>
      <c r="L255" s="26"/>
      <c r="M255" s="26"/>
      <c r="N255" s="205"/>
      <c r="O255" s="53" t="s">
        <v>16967</v>
      </c>
      <c r="P255" s="144"/>
    </row>
    <row r="256" spans="1:16" s="143" customFormat="1" ht="15.75" customHeight="1" x14ac:dyDescent="0.35">
      <c r="A256" s="26" t="s">
        <v>16</v>
      </c>
      <c r="B256" s="26" t="s">
        <v>17192</v>
      </c>
      <c r="C256" s="153" t="s">
        <v>158</v>
      </c>
      <c r="D256" s="200"/>
      <c r="E256" s="75">
        <v>10</v>
      </c>
      <c r="F256" s="75"/>
      <c r="G256" s="75"/>
      <c r="H256" s="127">
        <f>SUM('PACC 2025'!$D256:$G256)</f>
        <v>10</v>
      </c>
      <c r="I256" s="67">
        <v>45000</v>
      </c>
      <c r="J256" s="27">
        <f>+'PACC 2025'!$H256*'PACC 2025'!$I256</f>
        <v>450000</v>
      </c>
      <c r="K256" s="17"/>
      <c r="L256" s="26"/>
      <c r="M256" s="26"/>
      <c r="N256" s="205"/>
      <c r="O256" s="205" t="s">
        <v>16967</v>
      </c>
      <c r="P256" s="175"/>
    </row>
    <row r="257" spans="1:16" ht="15.75" customHeight="1" x14ac:dyDescent="0.35">
      <c r="A257" s="18" t="s">
        <v>16</v>
      </c>
      <c r="B257" s="19"/>
      <c r="C257" s="19"/>
      <c r="D257" s="315"/>
      <c r="E257" s="315"/>
      <c r="F257" s="315"/>
      <c r="G257" s="316"/>
      <c r="H257" s="316"/>
      <c r="I257" s="68"/>
      <c r="J257" s="21"/>
      <c r="K257" s="22">
        <f>SUM(J138:J256)</f>
        <v>5081410.4400000004</v>
      </c>
      <c r="L257" s="19"/>
      <c r="M257" s="19"/>
      <c r="N257" s="19"/>
      <c r="O257" s="147"/>
      <c r="P257" s="175"/>
    </row>
    <row r="258" spans="1:16" s="30" customFormat="1" ht="15.5" x14ac:dyDescent="0.35">
      <c r="A258" s="52" t="s">
        <v>17</v>
      </c>
      <c r="B258" s="52" t="s">
        <v>17296</v>
      </c>
      <c r="C258" s="53" t="s">
        <v>16959</v>
      </c>
      <c r="D258" s="127">
        <v>5</v>
      </c>
      <c r="E258" s="325"/>
      <c r="F258" s="127"/>
      <c r="G258" s="127"/>
      <c r="H258" s="127">
        <f>SUM('PACC 2025'!$D258:$G258)</f>
        <v>5</v>
      </c>
      <c r="I258" s="62">
        <v>69000</v>
      </c>
      <c r="J258" s="55">
        <f>+'PACC 2025'!$H258*'PACC 2025'!$I258</f>
        <v>345000</v>
      </c>
      <c r="K258" s="56"/>
      <c r="L258" s="52"/>
      <c r="M258" s="52"/>
      <c r="N258" s="52"/>
      <c r="O258" s="53" t="s">
        <v>17276</v>
      </c>
    </row>
    <row r="259" spans="1:16" ht="15.5" x14ac:dyDescent="0.35">
      <c r="A259" s="26" t="s">
        <v>17</v>
      </c>
      <c r="B259" s="26" t="s">
        <v>166</v>
      </c>
      <c r="C259" s="205" t="s">
        <v>99</v>
      </c>
      <c r="D259" s="75"/>
      <c r="E259" s="75"/>
      <c r="F259" s="75"/>
      <c r="G259" s="75"/>
      <c r="H259" s="75">
        <f>SUM('PACC 2025'!$D259:$G259)</f>
        <v>0</v>
      </c>
      <c r="I259" s="67">
        <v>21450</v>
      </c>
      <c r="J259" s="27">
        <f>'PACC 2025'!$I259*'PACC 2025'!$H259</f>
        <v>0</v>
      </c>
      <c r="K259" s="17"/>
      <c r="L259" s="26"/>
      <c r="M259" s="26"/>
      <c r="N259" s="205"/>
      <c r="O259" s="205"/>
    </row>
    <row r="260" spans="1:16" ht="15.5" x14ac:dyDescent="0.35">
      <c r="A260" s="18" t="s">
        <v>17</v>
      </c>
      <c r="B260" s="19"/>
      <c r="C260" s="19"/>
      <c r="D260" s="315"/>
      <c r="E260" s="315"/>
      <c r="F260" s="315"/>
      <c r="G260" s="316"/>
      <c r="H260" s="316">
        <f>SUM('PACC 2025'!$D260:$G260)</f>
        <v>0</v>
      </c>
      <c r="I260" s="68"/>
      <c r="J260" s="21"/>
      <c r="K260" s="22">
        <f>SUM(J258:J259)</f>
        <v>345000</v>
      </c>
      <c r="L260" s="19"/>
      <c r="M260" s="19"/>
      <c r="N260" s="19"/>
      <c r="O260" s="147"/>
    </row>
    <row r="261" spans="1:16" s="30" customFormat="1" ht="15.5" x14ac:dyDescent="0.35">
      <c r="A261" s="52" t="s">
        <v>16946</v>
      </c>
      <c r="B261" s="60" t="s">
        <v>16947</v>
      </c>
      <c r="C261" s="53" t="s">
        <v>16948</v>
      </c>
      <c r="D261" s="127"/>
      <c r="E261" s="376">
        <v>3500</v>
      </c>
      <c r="F261" s="87"/>
      <c r="G261" s="127">
        <v>3500</v>
      </c>
      <c r="H261" s="127">
        <f>SUM('PACC 2025'!$D261:$G261)</f>
        <v>7000</v>
      </c>
      <c r="I261" s="54">
        <v>515</v>
      </c>
      <c r="J261" s="55">
        <f>+'PACC 2025'!$H261*'PACC 2025'!$I261</f>
        <v>3605000</v>
      </c>
      <c r="K261" s="56"/>
      <c r="L261" s="26"/>
      <c r="M261" s="26"/>
      <c r="N261" s="205"/>
      <c r="O261" s="53" t="s">
        <v>17276</v>
      </c>
    </row>
    <row r="262" spans="1:16" s="30" customFormat="1" ht="15.5" x14ac:dyDescent="0.35">
      <c r="A262" s="52" t="s">
        <v>16946</v>
      </c>
      <c r="B262" s="60" t="s">
        <v>17293</v>
      </c>
      <c r="C262" s="53" t="s">
        <v>17294</v>
      </c>
      <c r="D262" s="127"/>
      <c r="E262" s="153">
        <v>25</v>
      </c>
      <c r="F262" s="87"/>
      <c r="G262" s="127"/>
      <c r="H262" s="127">
        <f>SUM('PACC 2025'!$D262:$G262)</f>
        <v>25</v>
      </c>
      <c r="I262" s="54">
        <v>3900</v>
      </c>
      <c r="J262" s="55">
        <f>+'PACC 2025'!$H262*'PACC 2025'!$I262</f>
        <v>97500</v>
      </c>
      <c r="K262" s="56"/>
      <c r="L262" s="26"/>
      <c r="M262" s="26"/>
      <c r="N262" s="205"/>
      <c r="O262" s="53" t="s">
        <v>17276</v>
      </c>
      <c r="P262" s="144"/>
    </row>
    <row r="263" spans="1:16" s="143" customFormat="1" ht="15.75" customHeight="1" x14ac:dyDescent="0.35">
      <c r="A263" s="26" t="s">
        <v>16946</v>
      </c>
      <c r="B263" s="26" t="s">
        <v>17066</v>
      </c>
      <c r="C263" s="153" t="s">
        <v>99</v>
      </c>
      <c r="D263" s="153"/>
      <c r="E263" s="153">
        <v>4</v>
      </c>
      <c r="F263" s="153"/>
      <c r="G263" s="153"/>
      <c r="H263" s="127">
        <f>SUM('PACC 2025'!$D263:$G263)</f>
        <v>4</v>
      </c>
      <c r="I263" s="54">
        <v>200</v>
      </c>
      <c r="J263" s="27">
        <f>+'PACC 2025'!$H263*'PACC 2025'!$I263</f>
        <v>800</v>
      </c>
      <c r="K263" s="17"/>
      <c r="L263" s="26"/>
      <c r="M263" s="26"/>
      <c r="N263" s="205"/>
      <c r="O263" s="205" t="s">
        <v>17045</v>
      </c>
    </row>
    <row r="264" spans="1:16" s="125" customFormat="1" ht="15.75" customHeight="1" x14ac:dyDescent="0.35">
      <c r="A264" s="26" t="s">
        <v>16946</v>
      </c>
      <c r="B264" s="70" t="s">
        <v>16949</v>
      </c>
      <c r="C264" s="205" t="s">
        <v>16950</v>
      </c>
      <c r="D264" s="75"/>
      <c r="E264" s="75"/>
      <c r="F264" s="87"/>
      <c r="G264" s="75"/>
      <c r="H264" s="75">
        <f>SUM('PACC 2025'!$D264:$G264)</f>
        <v>0</v>
      </c>
      <c r="I264" s="208">
        <v>174</v>
      </c>
      <c r="J264" s="27">
        <f>'PACC 2025'!$I264*'PACC 2025'!$H264</f>
        <v>0</v>
      </c>
      <c r="K264" s="17"/>
      <c r="L264" s="26"/>
      <c r="M264" s="26"/>
      <c r="N264" s="205"/>
      <c r="O264" s="205"/>
    </row>
    <row r="265" spans="1:16" s="125" customFormat="1" ht="15.75" customHeight="1" x14ac:dyDescent="0.35">
      <c r="A265" s="18" t="s">
        <v>16946</v>
      </c>
      <c r="B265" s="19"/>
      <c r="C265" s="19"/>
      <c r="D265" s="315"/>
      <c r="E265" s="315"/>
      <c r="F265" s="315"/>
      <c r="G265" s="316"/>
      <c r="H265" s="316"/>
      <c r="I265" s="68"/>
      <c r="J265" s="21"/>
      <c r="K265" s="22">
        <f>SUM(J261:J264)</f>
        <v>3703300</v>
      </c>
      <c r="L265" s="19"/>
      <c r="M265" s="19"/>
      <c r="N265" s="19"/>
      <c r="O265" s="147"/>
    </row>
    <row r="266" spans="1:16" s="140" customFormat="1" ht="39.65" customHeight="1" x14ac:dyDescent="0.35">
      <c r="A266" s="26" t="s">
        <v>19</v>
      </c>
      <c r="B266" s="242" t="s">
        <v>17544</v>
      </c>
      <c r="C266" s="205" t="s">
        <v>99</v>
      </c>
      <c r="D266" s="153">
        <v>1</v>
      </c>
      <c r="E266" s="75"/>
      <c r="F266" s="75"/>
      <c r="G266" s="75"/>
      <c r="H266" s="127">
        <f>SUM('PACC 2025'!$D266:$G266)</f>
        <v>1</v>
      </c>
      <c r="I266" s="67">
        <v>140376781</v>
      </c>
      <c r="J266" s="27">
        <f>'PACC 2025'!$I266*'PACC 2025'!$H266</f>
        <v>140376781</v>
      </c>
      <c r="K266" s="17"/>
      <c r="L266" s="26"/>
      <c r="M266" s="26"/>
      <c r="N266" s="205"/>
      <c r="O266" s="205" t="s">
        <v>17545</v>
      </c>
    </row>
    <row r="267" spans="1:16" s="262" customFormat="1" ht="31" x14ac:dyDescent="0.35">
      <c r="A267" s="258" t="s">
        <v>19</v>
      </c>
      <c r="B267" s="258" t="s">
        <v>17509</v>
      </c>
      <c r="C267" s="259" t="s">
        <v>99</v>
      </c>
      <c r="D267" s="327"/>
      <c r="E267" s="337">
        <v>1</v>
      </c>
      <c r="F267" s="327"/>
      <c r="G267" s="327"/>
      <c r="H267" s="327">
        <f>SUM('PACC 2025'!$E267:$G267)</f>
        <v>1</v>
      </c>
      <c r="I267" s="260">
        <v>1800000000</v>
      </c>
      <c r="J267" s="261">
        <f>'PACC 2025'!$I267*'PACC 2025'!$H267</f>
        <v>1800000000</v>
      </c>
      <c r="K267" s="17"/>
      <c r="L267" s="26"/>
      <c r="M267" s="26"/>
      <c r="N267" s="205"/>
      <c r="O267" s="259" t="s">
        <v>17525</v>
      </c>
    </row>
    <row r="268" spans="1:16" s="262" customFormat="1" ht="31" x14ac:dyDescent="0.35">
      <c r="A268" s="258" t="s">
        <v>19</v>
      </c>
      <c r="B268" s="258" t="s">
        <v>17510</v>
      </c>
      <c r="C268" s="259" t="s">
        <v>99</v>
      </c>
      <c r="D268" s="327"/>
      <c r="E268" s="337">
        <v>1</v>
      </c>
      <c r="F268" s="327"/>
      <c r="G268" s="327"/>
      <c r="H268" s="327">
        <f>SUM('PACC 2025'!$E268:$G268)</f>
        <v>1</v>
      </c>
      <c r="I268" s="260">
        <v>998000000</v>
      </c>
      <c r="J268" s="261">
        <f>'PACC 2025'!$I268*'PACC 2025'!$H268</f>
        <v>998000000</v>
      </c>
      <c r="K268" s="17"/>
      <c r="L268" s="26"/>
      <c r="M268" s="26"/>
      <c r="N268" s="205"/>
      <c r="O268" s="259" t="s">
        <v>17525</v>
      </c>
    </row>
    <row r="269" spans="1:16" s="262" customFormat="1" ht="31" x14ac:dyDescent="0.35">
      <c r="A269" s="258" t="s">
        <v>19</v>
      </c>
      <c r="B269" s="258" t="s">
        <v>17511</v>
      </c>
      <c r="C269" s="259" t="s">
        <v>99</v>
      </c>
      <c r="D269" s="327"/>
      <c r="E269" s="337">
        <v>1</v>
      </c>
      <c r="F269" s="327"/>
      <c r="G269" s="327"/>
      <c r="H269" s="327">
        <f>SUM('PACC 2025'!$E269:$G269)</f>
        <v>1</v>
      </c>
      <c r="I269" s="260">
        <v>925000000</v>
      </c>
      <c r="J269" s="261">
        <f>'PACC 2025'!$I269*'PACC 2025'!$H269</f>
        <v>925000000</v>
      </c>
      <c r="K269" s="17"/>
      <c r="L269" s="26"/>
      <c r="M269" s="26"/>
      <c r="N269" s="205"/>
      <c r="O269" s="259" t="s">
        <v>17525</v>
      </c>
    </row>
    <row r="270" spans="1:16" s="262" customFormat="1" ht="31" x14ac:dyDescent="0.35">
      <c r="A270" s="258" t="s">
        <v>19</v>
      </c>
      <c r="B270" s="258" t="s">
        <v>17512</v>
      </c>
      <c r="C270" s="259" t="s">
        <v>99</v>
      </c>
      <c r="D270" s="337"/>
      <c r="E270" s="337">
        <v>1</v>
      </c>
      <c r="F270" s="327"/>
      <c r="G270" s="327"/>
      <c r="H270" s="327">
        <f>SUM('PACC 2025'!$E270:$G270)</f>
        <v>1</v>
      </c>
      <c r="I270" s="260">
        <v>915000000</v>
      </c>
      <c r="J270" s="261">
        <f>'PACC 2025'!$I270*'PACC 2025'!$H270</f>
        <v>915000000</v>
      </c>
      <c r="K270" s="17"/>
      <c r="L270" s="26"/>
      <c r="M270" s="26"/>
      <c r="N270" s="205"/>
      <c r="O270" s="259" t="s">
        <v>17525</v>
      </c>
    </row>
    <row r="271" spans="1:16" s="262" customFormat="1" ht="31" x14ac:dyDescent="0.35">
      <c r="A271" s="258" t="s">
        <v>19</v>
      </c>
      <c r="B271" s="258" t="s">
        <v>17513</v>
      </c>
      <c r="C271" s="259" t="s">
        <v>99</v>
      </c>
      <c r="D271" s="327"/>
      <c r="E271" s="337">
        <v>1</v>
      </c>
      <c r="F271" s="337"/>
      <c r="G271" s="327"/>
      <c r="H271" s="327">
        <f>SUM('PACC 2025'!$E271:$G271)</f>
        <v>1</v>
      </c>
      <c r="I271" s="260">
        <v>814000000</v>
      </c>
      <c r="J271" s="261">
        <f>'PACC 2025'!$I271*'PACC 2025'!$H271</f>
        <v>814000000</v>
      </c>
      <c r="K271" s="17"/>
      <c r="L271" s="26"/>
      <c r="M271" s="26"/>
      <c r="N271" s="205"/>
      <c r="O271" s="259" t="s">
        <v>17525</v>
      </c>
    </row>
    <row r="272" spans="1:16" s="262" customFormat="1" ht="31" x14ac:dyDescent="0.35">
      <c r="A272" s="258" t="s">
        <v>19</v>
      </c>
      <c r="B272" s="258" t="s">
        <v>17514</v>
      </c>
      <c r="C272" s="259" t="s">
        <v>99</v>
      </c>
      <c r="D272" s="327"/>
      <c r="E272" s="337">
        <v>1</v>
      </c>
      <c r="F272" s="337"/>
      <c r="G272" s="327"/>
      <c r="H272" s="327">
        <f>SUM('PACC 2025'!$E272:$G272)</f>
        <v>1</v>
      </c>
      <c r="I272" s="260">
        <v>535000000</v>
      </c>
      <c r="J272" s="261">
        <f>'PACC 2025'!$I272*'PACC 2025'!$H272</f>
        <v>535000000</v>
      </c>
      <c r="K272" s="17"/>
      <c r="L272" s="26"/>
      <c r="M272" s="26"/>
      <c r="N272" s="205"/>
      <c r="O272" s="259" t="s">
        <v>17525</v>
      </c>
    </row>
    <row r="273" spans="1:16" s="262" customFormat="1" ht="31" x14ac:dyDescent="0.35">
      <c r="A273" s="258" t="s">
        <v>19</v>
      </c>
      <c r="B273" s="258" t="s">
        <v>17517</v>
      </c>
      <c r="C273" s="259" t="s">
        <v>99</v>
      </c>
      <c r="D273" s="327"/>
      <c r="E273" s="337">
        <v>1</v>
      </c>
      <c r="F273" s="337"/>
      <c r="G273" s="327"/>
      <c r="H273" s="327">
        <f>SUM('PACC 2025'!$E273:$G273)</f>
        <v>1</v>
      </c>
      <c r="I273" s="260">
        <v>165000000</v>
      </c>
      <c r="J273" s="261">
        <f>'PACC 2025'!$I273*'PACC 2025'!$H273</f>
        <v>165000000</v>
      </c>
      <c r="K273" s="56"/>
      <c r="L273" s="52"/>
      <c r="M273" s="52"/>
      <c r="N273" s="53"/>
      <c r="O273" s="259" t="s">
        <v>17525</v>
      </c>
    </row>
    <row r="274" spans="1:16" s="262" customFormat="1" ht="31" x14ac:dyDescent="0.35">
      <c r="A274" s="258" t="s">
        <v>19</v>
      </c>
      <c r="B274" s="258" t="s">
        <v>17515</v>
      </c>
      <c r="C274" s="259" t="s">
        <v>99</v>
      </c>
      <c r="D274" s="327"/>
      <c r="E274" s="337">
        <v>1</v>
      </c>
      <c r="F274" s="341"/>
      <c r="G274" s="337"/>
      <c r="H274" s="327">
        <f>SUM('PACC 2025'!$E274:$G274)</f>
        <v>1</v>
      </c>
      <c r="I274" s="260">
        <v>120000000</v>
      </c>
      <c r="J274" s="261">
        <f>'PACC 2025'!$I274*'PACC 2025'!$H274</f>
        <v>120000000</v>
      </c>
      <c r="K274" s="17"/>
      <c r="L274" s="26"/>
      <c r="M274" s="26"/>
      <c r="N274" s="205"/>
      <c r="O274" s="259" t="s">
        <v>17525</v>
      </c>
    </row>
    <row r="275" spans="1:16" s="262" customFormat="1" ht="31" x14ac:dyDescent="0.35">
      <c r="A275" s="258" t="s">
        <v>19</v>
      </c>
      <c r="B275" s="258" t="s">
        <v>17516</v>
      </c>
      <c r="C275" s="259" t="s">
        <v>99</v>
      </c>
      <c r="D275" s="327"/>
      <c r="E275" s="337">
        <v>1</v>
      </c>
      <c r="F275" s="327"/>
      <c r="G275" s="327"/>
      <c r="H275" s="327">
        <f>SUM('PACC 2025'!$E275:$G275)</f>
        <v>1</v>
      </c>
      <c r="I275" s="260">
        <v>80000000</v>
      </c>
      <c r="J275" s="261">
        <f>'PACC 2025'!$I275*'PACC 2025'!$H275</f>
        <v>80000000</v>
      </c>
      <c r="K275" s="56"/>
      <c r="L275" s="52"/>
      <c r="M275" s="52"/>
      <c r="N275" s="53"/>
      <c r="O275" s="259" t="s">
        <v>17525</v>
      </c>
    </row>
    <row r="276" spans="1:16" ht="15.5" x14ac:dyDescent="0.35">
      <c r="A276" s="18" t="s">
        <v>19</v>
      </c>
      <c r="B276" s="19"/>
      <c r="C276" s="19"/>
      <c r="D276" s="315"/>
      <c r="E276" s="315"/>
      <c r="F276" s="315"/>
      <c r="G276" s="316"/>
      <c r="H276" s="316"/>
      <c r="I276" s="68"/>
      <c r="J276" s="21"/>
      <c r="K276" s="22">
        <f>SUM(J266:J275)</f>
        <v>6492376781</v>
      </c>
      <c r="L276" s="19"/>
      <c r="M276" s="19"/>
      <c r="N276" s="19"/>
      <c r="O276" s="147"/>
    </row>
    <row r="277" spans="1:16" s="30" customFormat="1" ht="15.5" x14ac:dyDescent="0.35">
      <c r="A277" s="60" t="s">
        <v>473</v>
      </c>
      <c r="B277" s="52" t="s">
        <v>167</v>
      </c>
      <c r="C277" s="53" t="s">
        <v>99</v>
      </c>
      <c r="D277" s="127">
        <v>50</v>
      </c>
      <c r="E277" s="127"/>
      <c r="F277" s="127"/>
      <c r="G277" s="127"/>
      <c r="H277" s="127">
        <f>SUM('PACC 2025'!$D277:$G277)</f>
        <v>50</v>
      </c>
      <c r="I277" s="62">
        <v>2500</v>
      </c>
      <c r="J277" s="55">
        <f>'PACC 2025'!$I277*'PACC 2025'!$H277</f>
        <v>125000</v>
      </c>
      <c r="K277" s="56"/>
      <c r="L277" s="26"/>
      <c r="M277" s="26"/>
      <c r="N277" s="205"/>
      <c r="O277" s="53" t="s">
        <v>17302</v>
      </c>
    </row>
    <row r="278" spans="1:16" s="81" customFormat="1" ht="15.5" x14ac:dyDescent="0.35">
      <c r="A278" s="84" t="s">
        <v>473</v>
      </c>
      <c r="B278" s="19"/>
      <c r="C278" s="19"/>
      <c r="D278" s="315"/>
      <c r="E278" s="315"/>
      <c r="F278" s="315"/>
      <c r="G278" s="316"/>
      <c r="H278" s="316"/>
      <c r="I278" s="68"/>
      <c r="J278" s="21"/>
      <c r="K278" s="22">
        <f>+J277</f>
        <v>125000</v>
      </c>
      <c r="L278" s="19"/>
      <c r="M278" s="19"/>
      <c r="N278" s="19"/>
      <c r="O278" s="147"/>
    </row>
    <row r="279" spans="1:16" s="30" customFormat="1" ht="15.5" x14ac:dyDescent="0.35">
      <c r="A279" s="52" t="s">
        <v>20</v>
      </c>
      <c r="B279" s="232" t="s">
        <v>173</v>
      </c>
      <c r="C279" s="53" t="s">
        <v>99</v>
      </c>
      <c r="D279" s="127"/>
      <c r="E279" s="127">
        <v>0</v>
      </c>
      <c r="F279" s="127"/>
      <c r="G279" s="127"/>
      <c r="H279" s="127">
        <f>SUM('PACC 2025'!$D279:$G279)</f>
        <v>0</v>
      </c>
      <c r="I279" s="54">
        <v>1550</v>
      </c>
      <c r="J279" s="55">
        <f>'PACC 2025'!$I279*'PACC 2025'!$H279</f>
        <v>0</v>
      </c>
      <c r="K279" s="56"/>
      <c r="L279" s="26"/>
      <c r="M279" s="26"/>
      <c r="N279" s="205"/>
      <c r="O279" s="53" t="s">
        <v>17302</v>
      </c>
    </row>
    <row r="280" spans="1:16" s="30" customFormat="1" ht="15.5" x14ac:dyDescent="0.35">
      <c r="A280" s="52" t="s">
        <v>20</v>
      </c>
      <c r="B280" s="60" t="s">
        <v>180</v>
      </c>
      <c r="C280" s="53" t="s">
        <v>99</v>
      </c>
      <c r="D280" s="127"/>
      <c r="E280" s="127">
        <v>10</v>
      </c>
      <c r="F280" s="87"/>
      <c r="G280" s="127"/>
      <c r="H280" s="127">
        <f>SUM('PACC 2025'!$D280:$G280)</f>
        <v>10</v>
      </c>
      <c r="I280" s="62">
        <v>6100</v>
      </c>
      <c r="J280" s="55">
        <f>'PACC 2025'!$I280*'PACC 2025'!$H280</f>
        <v>61000</v>
      </c>
      <c r="K280" s="56"/>
      <c r="L280" s="26"/>
      <c r="M280" s="26"/>
      <c r="N280" s="205"/>
      <c r="O280" s="53" t="s">
        <v>17276</v>
      </c>
    </row>
    <row r="281" spans="1:16" s="30" customFormat="1" ht="15.5" x14ac:dyDescent="0.35">
      <c r="A281" s="52" t="s">
        <v>20</v>
      </c>
      <c r="B281" s="60" t="s">
        <v>168</v>
      </c>
      <c r="C281" s="53" t="s">
        <v>99</v>
      </c>
      <c r="D281" s="127"/>
      <c r="E281" s="127">
        <v>28</v>
      </c>
      <c r="F281" s="190"/>
      <c r="G281" s="127"/>
      <c r="H281" s="127">
        <f>SUM('PACC 2025'!$D281:$G281)</f>
        <v>28</v>
      </c>
      <c r="I281" s="62">
        <v>118</v>
      </c>
      <c r="J281" s="55">
        <f>'PACC 2025'!$I281*'PACC 2025'!$H281</f>
        <v>3304</v>
      </c>
      <c r="K281" s="56"/>
      <c r="L281" s="26"/>
      <c r="M281" s="26"/>
      <c r="N281" s="205"/>
      <c r="O281" s="53" t="s">
        <v>17264</v>
      </c>
    </row>
    <row r="282" spans="1:16" s="30" customFormat="1" ht="15.5" x14ac:dyDescent="0.35">
      <c r="A282" s="52" t="s">
        <v>20</v>
      </c>
      <c r="B282" s="60" t="s">
        <v>169</v>
      </c>
      <c r="C282" s="53" t="s">
        <v>99</v>
      </c>
      <c r="D282" s="127"/>
      <c r="E282" s="127">
        <v>7</v>
      </c>
      <c r="F282" s="190"/>
      <c r="G282" s="127"/>
      <c r="H282" s="127">
        <f>SUM('PACC 2025'!$D282:$G282)</f>
        <v>7</v>
      </c>
      <c r="I282" s="62">
        <v>179</v>
      </c>
      <c r="J282" s="55">
        <f>'PACC 2025'!$I282*'PACC 2025'!$H282</f>
        <v>1253</v>
      </c>
      <c r="K282" s="56"/>
      <c r="L282" s="26"/>
      <c r="M282" s="26"/>
      <c r="N282" s="205"/>
      <c r="O282" s="53" t="s">
        <v>17264</v>
      </c>
    </row>
    <row r="283" spans="1:16" s="30" customFormat="1" ht="15.5" x14ac:dyDescent="0.35">
      <c r="A283" s="52" t="s">
        <v>20</v>
      </c>
      <c r="B283" s="60" t="s">
        <v>170</v>
      </c>
      <c r="C283" s="53" t="s">
        <v>99</v>
      </c>
      <c r="D283" s="127"/>
      <c r="E283" s="127">
        <v>3</v>
      </c>
      <c r="F283" s="190"/>
      <c r="G283" s="127"/>
      <c r="H283" s="127">
        <f>SUM('PACC 2025'!$D283:$G283)</f>
        <v>3</v>
      </c>
      <c r="I283" s="62">
        <v>192</v>
      </c>
      <c r="J283" s="55">
        <f>'PACC 2025'!$I283*'PACC 2025'!$H283</f>
        <v>576</v>
      </c>
      <c r="K283" s="56"/>
      <c r="L283" s="26"/>
      <c r="M283" s="26"/>
      <c r="N283" s="205"/>
      <c r="O283" s="53" t="s">
        <v>17264</v>
      </c>
    </row>
    <row r="284" spans="1:16" ht="15.5" x14ac:dyDescent="0.35">
      <c r="A284" s="18" t="s">
        <v>20</v>
      </c>
      <c r="B284" s="19" t="s">
        <v>131</v>
      </c>
      <c r="C284" s="20"/>
      <c r="D284" s="315"/>
      <c r="E284" s="315"/>
      <c r="F284" s="315"/>
      <c r="G284" s="316"/>
      <c r="H284" s="316"/>
      <c r="I284" s="68"/>
      <c r="J284" s="21"/>
      <c r="K284" s="22">
        <f>SUM(J279:J283)</f>
        <v>66133</v>
      </c>
      <c r="L284" s="19"/>
      <c r="M284" s="19"/>
      <c r="N284" s="19"/>
      <c r="O284" s="147"/>
    </row>
    <row r="285" spans="1:16" s="30" customFormat="1" ht="15.5" x14ac:dyDescent="0.35">
      <c r="A285" s="52" t="s">
        <v>17341</v>
      </c>
      <c r="B285" s="52" t="s">
        <v>17342</v>
      </c>
      <c r="C285" s="53" t="s">
        <v>99</v>
      </c>
      <c r="D285" s="127">
        <v>30</v>
      </c>
      <c r="E285" s="127"/>
      <c r="F285" s="127"/>
      <c r="G285" s="127"/>
      <c r="H285" s="127">
        <f>SUM('PACC 2025'!$D285:$G285)</f>
        <v>30</v>
      </c>
      <c r="I285" s="54">
        <v>1562</v>
      </c>
      <c r="J285" s="55">
        <f>'PACC 2025'!$I285*'PACC 2025'!$H285</f>
        <v>46860</v>
      </c>
      <c r="K285" s="56"/>
      <c r="L285" s="205"/>
      <c r="M285" s="19"/>
      <c r="N285" s="19"/>
      <c r="O285" s="53" t="s">
        <v>17302</v>
      </c>
      <c r="P285" s="53"/>
    </row>
    <row r="286" spans="1:16" s="30" customFormat="1" ht="15.5" x14ac:dyDescent="0.35">
      <c r="A286" s="52" t="s">
        <v>17341</v>
      </c>
      <c r="B286" s="52" t="s">
        <v>17343</v>
      </c>
      <c r="C286" s="53" t="s">
        <v>99</v>
      </c>
      <c r="D286" s="127">
        <v>30</v>
      </c>
      <c r="E286" s="127"/>
      <c r="F286" s="127"/>
      <c r="G286" s="127"/>
      <c r="H286" s="127">
        <f>SUM('PACC 2025'!$D286:$G286)</f>
        <v>30</v>
      </c>
      <c r="I286" s="54">
        <v>391</v>
      </c>
      <c r="J286" s="55">
        <f>'PACC 2025'!$I286*'PACC 2025'!$H286</f>
        <v>11730</v>
      </c>
      <c r="K286" s="56"/>
      <c r="L286" s="205"/>
      <c r="M286" s="19"/>
      <c r="N286" s="19"/>
      <c r="O286" s="53" t="s">
        <v>17302</v>
      </c>
      <c r="P286" s="53"/>
    </row>
    <row r="287" spans="1:16" s="30" customFormat="1" ht="15.5" x14ac:dyDescent="0.35">
      <c r="A287" s="52" t="s">
        <v>17341</v>
      </c>
      <c r="B287" s="52" t="s">
        <v>17344</v>
      </c>
      <c r="C287" s="53" t="s">
        <v>99</v>
      </c>
      <c r="D287" s="127">
        <v>30</v>
      </c>
      <c r="E287" s="127"/>
      <c r="F287" s="127"/>
      <c r="G287" s="127"/>
      <c r="H287" s="127">
        <f>SUM('PACC 2025'!$D287:$G287)</f>
        <v>30</v>
      </c>
      <c r="I287" s="54">
        <v>460</v>
      </c>
      <c r="J287" s="55">
        <f>'PACC 2025'!$I287*'PACC 2025'!$H287</f>
        <v>13800</v>
      </c>
      <c r="K287" s="56"/>
      <c r="L287" s="205"/>
      <c r="M287" s="19"/>
      <c r="N287" s="19"/>
      <c r="O287" s="53" t="s">
        <v>17302</v>
      </c>
      <c r="P287" s="53"/>
    </row>
    <row r="288" spans="1:16" s="30" customFormat="1" ht="15.5" x14ac:dyDescent="0.35">
      <c r="A288" s="52" t="s">
        <v>17341</v>
      </c>
      <c r="B288" s="52" t="s">
        <v>17345</v>
      </c>
      <c r="C288" s="53" t="s">
        <v>99</v>
      </c>
      <c r="D288" s="127">
        <v>30</v>
      </c>
      <c r="E288" s="127"/>
      <c r="F288" s="127"/>
      <c r="G288" s="127"/>
      <c r="H288" s="127">
        <f>SUM('PACC 2025'!$D288:$G288)</f>
        <v>30</v>
      </c>
      <c r="I288" s="54">
        <v>587</v>
      </c>
      <c r="J288" s="55">
        <f>'PACC 2025'!$I288*'PACC 2025'!$H288</f>
        <v>17610</v>
      </c>
      <c r="K288" s="56"/>
      <c r="L288" s="205"/>
      <c r="M288" s="19"/>
      <c r="N288" s="19"/>
      <c r="O288" s="53" t="s">
        <v>17302</v>
      </c>
      <c r="P288" s="53"/>
    </row>
    <row r="289" spans="1:16" s="30" customFormat="1" ht="15.5" x14ac:dyDescent="0.35">
      <c r="A289" s="52" t="s">
        <v>17341</v>
      </c>
      <c r="B289" s="52" t="s">
        <v>17346</v>
      </c>
      <c r="C289" s="53" t="s">
        <v>99</v>
      </c>
      <c r="D289" s="127">
        <v>30</v>
      </c>
      <c r="E289" s="127"/>
      <c r="F289" s="127"/>
      <c r="G289" s="127"/>
      <c r="H289" s="127">
        <f>SUM('PACC 2025'!$D289:$G289)</f>
        <v>30</v>
      </c>
      <c r="I289" s="54">
        <v>717</v>
      </c>
      <c r="J289" s="55">
        <f>'PACC 2025'!$I289*'PACC 2025'!$H289</f>
        <v>21510</v>
      </c>
      <c r="K289" s="56"/>
      <c r="L289" s="205"/>
      <c r="M289" s="19"/>
      <c r="N289" s="19"/>
      <c r="O289" s="53" t="s">
        <v>17302</v>
      </c>
      <c r="P289" s="53"/>
    </row>
    <row r="290" spans="1:16" s="30" customFormat="1" ht="15.5" x14ac:dyDescent="0.35">
      <c r="A290" s="52" t="s">
        <v>17341</v>
      </c>
      <c r="B290" s="52" t="s">
        <v>17347</v>
      </c>
      <c r="C290" s="53" t="s">
        <v>99</v>
      </c>
      <c r="D290" s="127">
        <v>30</v>
      </c>
      <c r="E290" s="127"/>
      <c r="F290" s="127"/>
      <c r="G290" s="127"/>
      <c r="H290" s="127">
        <f>SUM('PACC 2025'!$D290:$G290)</f>
        <v>30</v>
      </c>
      <c r="I290" s="54">
        <v>979</v>
      </c>
      <c r="J290" s="55">
        <f>'PACC 2025'!$I290*'PACC 2025'!$H290</f>
        <v>29370</v>
      </c>
      <c r="K290" s="56"/>
      <c r="L290" s="205"/>
      <c r="M290" s="19"/>
      <c r="N290" s="19"/>
      <c r="O290" s="53" t="s">
        <v>17302</v>
      </c>
      <c r="P290" s="53"/>
    </row>
    <row r="291" spans="1:16" s="30" customFormat="1" ht="15.5" x14ac:dyDescent="0.35">
      <c r="A291" s="52" t="s">
        <v>17341</v>
      </c>
      <c r="B291" s="52" t="s">
        <v>17348</v>
      </c>
      <c r="C291" s="53" t="s">
        <v>99</v>
      </c>
      <c r="D291" s="127">
        <v>30</v>
      </c>
      <c r="E291" s="127"/>
      <c r="F291" s="127"/>
      <c r="G291" s="127"/>
      <c r="H291" s="127">
        <f>SUM('PACC 2025'!$D291:$G291)</f>
        <v>30</v>
      </c>
      <c r="I291" s="54">
        <v>1498</v>
      </c>
      <c r="J291" s="55">
        <f>'PACC 2025'!$I291*'PACC 2025'!$H291</f>
        <v>44940</v>
      </c>
      <c r="K291" s="56"/>
      <c r="L291" s="205"/>
      <c r="M291" s="19"/>
      <c r="N291" s="19"/>
      <c r="O291" s="53" t="s">
        <v>17302</v>
      </c>
      <c r="P291" s="53"/>
    </row>
    <row r="292" spans="1:16" s="30" customFormat="1" ht="15.5" x14ac:dyDescent="0.35">
      <c r="A292" s="52" t="s">
        <v>17341</v>
      </c>
      <c r="B292" s="52" t="s">
        <v>17349</v>
      </c>
      <c r="C292" s="53" t="s">
        <v>99</v>
      </c>
      <c r="D292" s="127">
        <v>30</v>
      </c>
      <c r="E292" s="127"/>
      <c r="F292" s="127"/>
      <c r="G292" s="127"/>
      <c r="H292" s="127">
        <f>SUM('PACC 2025'!$D292:$G292)</f>
        <v>30</v>
      </c>
      <c r="I292" s="54">
        <v>700</v>
      </c>
      <c r="J292" s="55">
        <f>'PACC 2025'!$I292*'PACC 2025'!$H292</f>
        <v>21000</v>
      </c>
      <c r="K292" s="56"/>
      <c r="L292" s="17"/>
      <c r="M292" s="19"/>
      <c r="N292" s="19"/>
      <c r="O292" s="53" t="s">
        <v>17302</v>
      </c>
      <c r="P292" s="56"/>
    </row>
    <row r="293" spans="1:16" s="30" customFormat="1" ht="15.5" x14ac:dyDescent="0.35">
      <c r="A293" s="52" t="s">
        <v>17341</v>
      </c>
      <c r="B293" s="52" t="s">
        <v>17350</v>
      </c>
      <c r="C293" s="53" t="s">
        <v>99</v>
      </c>
      <c r="D293" s="127">
        <v>30</v>
      </c>
      <c r="E293" s="127"/>
      <c r="F293" s="127"/>
      <c r="G293" s="127"/>
      <c r="H293" s="127">
        <f>SUM('PACC 2025'!$D293:$G293)</f>
        <v>30</v>
      </c>
      <c r="I293" s="54">
        <v>1953</v>
      </c>
      <c r="J293" s="55">
        <f>'PACC 2025'!$I293*'PACC 2025'!$H293</f>
        <v>58590</v>
      </c>
      <c r="K293" s="56"/>
      <c r="L293" s="17"/>
      <c r="M293" s="19"/>
      <c r="N293" s="19"/>
      <c r="O293" s="53" t="s">
        <v>17302</v>
      </c>
      <c r="P293" s="56"/>
    </row>
    <row r="294" spans="1:16" s="183" customFormat="1" ht="15.5" x14ac:dyDescent="0.35">
      <c r="A294" s="18" t="s">
        <v>17341</v>
      </c>
      <c r="B294" s="19"/>
      <c r="C294" s="20"/>
      <c r="D294" s="316"/>
      <c r="E294" s="316"/>
      <c r="F294" s="316"/>
      <c r="G294" s="316"/>
      <c r="H294" s="316"/>
      <c r="I294" s="147"/>
      <c r="J294" s="21"/>
      <c r="K294" s="22">
        <f>+J285+J286+J287+J288+J289+J290+J291+J292+J293</f>
        <v>265410</v>
      </c>
      <c r="L294" s="19"/>
      <c r="M294" s="19"/>
      <c r="N294" s="19"/>
      <c r="O294" s="147"/>
      <c r="P294" s="175"/>
    </row>
    <row r="295" spans="1:16" s="30" customFormat="1" ht="15.75" customHeight="1" x14ac:dyDescent="0.35">
      <c r="A295" s="52" t="s">
        <v>21</v>
      </c>
      <c r="B295" s="52" t="s">
        <v>16944</v>
      </c>
      <c r="C295" s="53" t="s">
        <v>99</v>
      </c>
      <c r="D295" s="127"/>
      <c r="E295" s="153">
        <v>640</v>
      </c>
      <c r="F295" s="127"/>
      <c r="G295" s="127"/>
      <c r="H295" s="127">
        <f>SUM('PACC 2025'!$D295:$G295)</f>
        <v>640</v>
      </c>
      <c r="I295" s="62">
        <v>325</v>
      </c>
      <c r="J295" s="27">
        <f>'PACC 2025'!$I295*'PACC 2025'!$H295</f>
        <v>208000</v>
      </c>
      <c r="K295" s="56"/>
      <c r="L295" s="52"/>
      <c r="M295" s="52"/>
      <c r="N295" s="52"/>
      <c r="O295" s="205" t="s">
        <v>16961</v>
      </c>
    </row>
    <row r="296" spans="1:16" s="30" customFormat="1" ht="15.75" customHeight="1" x14ac:dyDescent="0.35">
      <c r="A296" s="26" t="s">
        <v>21</v>
      </c>
      <c r="B296" s="26" t="s">
        <v>17067</v>
      </c>
      <c r="C296" s="153" t="s">
        <v>158</v>
      </c>
      <c r="D296" s="153"/>
      <c r="E296" s="153">
        <v>30</v>
      </c>
      <c r="F296" s="153"/>
      <c r="G296" s="153"/>
      <c r="H296" s="127">
        <f>SUM('PACC 2025'!$D296:$G296)</f>
        <v>30</v>
      </c>
      <c r="I296" s="54">
        <v>300</v>
      </c>
      <c r="J296" s="27">
        <f>'PACC 2025'!$I296*'PACC 2025'!$H296</f>
        <v>9000</v>
      </c>
      <c r="K296" s="56"/>
      <c r="L296" s="52"/>
      <c r="M296" s="52"/>
      <c r="N296" s="52"/>
      <c r="O296" s="205" t="s">
        <v>17045</v>
      </c>
    </row>
    <row r="297" spans="1:16" s="30" customFormat="1" ht="15.75" customHeight="1" x14ac:dyDescent="0.35">
      <c r="A297" s="26" t="s">
        <v>21</v>
      </c>
      <c r="B297" s="26" t="s">
        <v>17068</v>
      </c>
      <c r="C297" s="153" t="s">
        <v>158</v>
      </c>
      <c r="D297" s="153"/>
      <c r="E297" s="153">
        <v>150</v>
      </c>
      <c r="F297" s="153"/>
      <c r="G297" s="153"/>
      <c r="H297" s="127">
        <f>SUM('PACC 2025'!$D297:$G297)</f>
        <v>150</v>
      </c>
      <c r="I297" s="54">
        <v>450</v>
      </c>
      <c r="J297" s="27">
        <f>'PACC 2025'!$I297*'PACC 2025'!$H297</f>
        <v>67500</v>
      </c>
      <c r="K297" s="56"/>
      <c r="L297" s="52"/>
      <c r="M297" s="52"/>
      <c r="N297" s="52"/>
      <c r="O297" s="205" t="s">
        <v>17045</v>
      </c>
    </row>
    <row r="298" spans="1:16" s="30" customFormat="1" ht="15.75" customHeight="1" x14ac:dyDescent="0.35">
      <c r="A298" s="26" t="s">
        <v>21</v>
      </c>
      <c r="B298" s="26" t="s">
        <v>17069</v>
      </c>
      <c r="C298" s="153" t="s">
        <v>158</v>
      </c>
      <c r="D298" s="153"/>
      <c r="E298" s="153">
        <v>100</v>
      </c>
      <c r="F298" s="153"/>
      <c r="G298" s="153"/>
      <c r="H298" s="127">
        <f>SUM('PACC 2025'!$D298:$G298)</f>
        <v>100</v>
      </c>
      <c r="I298" s="54">
        <v>300</v>
      </c>
      <c r="J298" s="27">
        <f>'PACC 2025'!$I298*'PACC 2025'!$H298</f>
        <v>30000</v>
      </c>
      <c r="K298" s="56"/>
      <c r="L298" s="52"/>
      <c r="M298" s="52"/>
      <c r="N298" s="52"/>
      <c r="O298" s="205" t="s">
        <v>17045</v>
      </c>
    </row>
    <row r="299" spans="1:16" s="30" customFormat="1" ht="15.75" customHeight="1" x14ac:dyDescent="0.35">
      <c r="A299" s="26" t="s">
        <v>21</v>
      </c>
      <c r="B299" s="26" t="s">
        <v>17070</v>
      </c>
      <c r="C299" s="153" t="s">
        <v>158</v>
      </c>
      <c r="D299" s="153"/>
      <c r="E299" s="153">
        <v>30</v>
      </c>
      <c r="F299" s="153"/>
      <c r="G299" s="153"/>
      <c r="H299" s="127">
        <f>SUM('PACC 2025'!$D299:$G299)</f>
        <v>30</v>
      </c>
      <c r="I299" s="54">
        <v>150</v>
      </c>
      <c r="J299" s="27">
        <f>'PACC 2025'!$I299*'PACC 2025'!$H299</f>
        <v>4500</v>
      </c>
      <c r="K299" s="56"/>
      <c r="L299" s="52"/>
      <c r="M299" s="52"/>
      <c r="N299" s="52"/>
      <c r="O299" s="205" t="s">
        <v>17045</v>
      </c>
    </row>
    <row r="300" spans="1:16" s="30" customFormat="1" ht="15.75" customHeight="1" x14ac:dyDescent="0.35">
      <c r="A300" s="26" t="s">
        <v>21</v>
      </c>
      <c r="B300" s="26" t="s">
        <v>17071</v>
      </c>
      <c r="C300" s="153" t="s">
        <v>158</v>
      </c>
      <c r="D300" s="153"/>
      <c r="E300" s="153">
        <v>30</v>
      </c>
      <c r="F300" s="153"/>
      <c r="G300" s="153"/>
      <c r="H300" s="127">
        <f>SUM('PACC 2025'!$D300:$G300)</f>
        <v>30</v>
      </c>
      <c r="I300" s="54">
        <v>150</v>
      </c>
      <c r="J300" s="27">
        <f>'PACC 2025'!$I300*'PACC 2025'!$H300</f>
        <v>4500</v>
      </c>
      <c r="K300" s="56"/>
      <c r="L300" s="52"/>
      <c r="M300" s="52"/>
      <c r="N300" s="52"/>
      <c r="O300" s="205" t="s">
        <v>17045</v>
      </c>
    </row>
    <row r="301" spans="1:16" s="30" customFormat="1" ht="15.75" customHeight="1" x14ac:dyDescent="0.35">
      <c r="A301" s="26" t="s">
        <v>21</v>
      </c>
      <c r="B301" s="26" t="s">
        <v>17072</v>
      </c>
      <c r="C301" s="153" t="s">
        <v>158</v>
      </c>
      <c r="D301" s="153"/>
      <c r="E301" s="153">
        <v>30</v>
      </c>
      <c r="F301" s="153"/>
      <c r="G301" s="153"/>
      <c r="H301" s="127">
        <f>SUM('PACC 2025'!$D301:$G301)</f>
        <v>30</v>
      </c>
      <c r="I301" s="54">
        <v>150</v>
      </c>
      <c r="J301" s="27">
        <f>'PACC 2025'!$I301*'PACC 2025'!$H301</f>
        <v>4500</v>
      </c>
      <c r="K301" s="56"/>
      <c r="L301" s="52"/>
      <c r="M301" s="52"/>
      <c r="N301" s="52"/>
      <c r="O301" s="205" t="s">
        <v>17045</v>
      </c>
    </row>
    <row r="302" spans="1:16" s="30" customFormat="1" ht="15.75" customHeight="1" x14ac:dyDescent="0.35">
      <c r="A302" s="26" t="s">
        <v>21</v>
      </c>
      <c r="B302" s="26" t="s">
        <v>17073</v>
      </c>
      <c r="C302" s="153" t="s">
        <v>158</v>
      </c>
      <c r="D302" s="153"/>
      <c r="E302" s="153">
        <v>30</v>
      </c>
      <c r="F302" s="153"/>
      <c r="G302" s="153"/>
      <c r="H302" s="127">
        <f>SUM('PACC 2025'!$D302:$G302)</f>
        <v>30</v>
      </c>
      <c r="I302" s="54">
        <v>150</v>
      </c>
      <c r="J302" s="27">
        <f>'PACC 2025'!$I302*'PACC 2025'!$H302</f>
        <v>4500</v>
      </c>
      <c r="K302" s="56"/>
      <c r="L302" s="52"/>
      <c r="M302" s="52"/>
      <c r="N302" s="52"/>
      <c r="O302" s="205" t="s">
        <v>17045</v>
      </c>
    </row>
    <row r="303" spans="1:16" s="30" customFormat="1" ht="15.75" customHeight="1" x14ac:dyDescent="0.35">
      <c r="A303" s="26" t="s">
        <v>21</v>
      </c>
      <c r="B303" s="26" t="s">
        <v>17074</v>
      </c>
      <c r="C303" s="153" t="s">
        <v>158</v>
      </c>
      <c r="D303" s="153"/>
      <c r="E303" s="153">
        <v>30</v>
      </c>
      <c r="F303" s="153"/>
      <c r="G303" s="153"/>
      <c r="H303" s="127">
        <f>SUM('PACC 2025'!$D303:$G303)</f>
        <v>30</v>
      </c>
      <c r="I303" s="54">
        <v>150</v>
      </c>
      <c r="J303" s="27">
        <f>'PACC 2025'!$I303*'PACC 2025'!$H303</f>
        <v>4500</v>
      </c>
      <c r="K303" s="56"/>
      <c r="L303" s="52"/>
      <c r="M303" s="52"/>
      <c r="N303" s="52"/>
      <c r="O303" s="205" t="s">
        <v>17045</v>
      </c>
    </row>
    <row r="304" spans="1:16" s="30" customFormat="1" ht="15.75" customHeight="1" x14ac:dyDescent="0.35">
      <c r="A304" s="26" t="s">
        <v>21</v>
      </c>
      <c r="B304" s="26" t="s">
        <v>17075</v>
      </c>
      <c r="C304" s="153" t="s">
        <v>158</v>
      </c>
      <c r="D304" s="153"/>
      <c r="E304" s="153">
        <v>200</v>
      </c>
      <c r="F304" s="153"/>
      <c r="G304" s="153"/>
      <c r="H304" s="127">
        <f>SUM('PACC 2025'!$D304:$G304)</f>
        <v>200</v>
      </c>
      <c r="I304" s="54">
        <v>100</v>
      </c>
      <c r="J304" s="27">
        <f>'PACC 2025'!$I304*'PACC 2025'!$H304</f>
        <v>20000</v>
      </c>
      <c r="K304" s="56"/>
      <c r="L304" s="52"/>
      <c r="M304" s="52"/>
      <c r="N304" s="52"/>
      <c r="O304" s="205" t="s">
        <v>17045</v>
      </c>
    </row>
    <row r="305" spans="1:15" s="30" customFormat="1" ht="15.75" customHeight="1" x14ac:dyDescent="0.35">
      <c r="A305" s="26" t="s">
        <v>21</v>
      </c>
      <c r="B305" s="26" t="s">
        <v>17076</v>
      </c>
      <c r="C305" s="153" t="s">
        <v>158</v>
      </c>
      <c r="D305" s="153"/>
      <c r="E305" s="153">
        <v>200</v>
      </c>
      <c r="F305" s="153"/>
      <c r="G305" s="153"/>
      <c r="H305" s="127">
        <f>SUM('PACC 2025'!$D305:$G305)</f>
        <v>200</v>
      </c>
      <c r="I305" s="54">
        <v>100</v>
      </c>
      <c r="J305" s="27">
        <f>'PACC 2025'!$I305*'PACC 2025'!$H305</f>
        <v>20000</v>
      </c>
      <c r="K305" s="56"/>
      <c r="L305" s="52"/>
      <c r="M305" s="52"/>
      <c r="N305" s="52"/>
      <c r="O305" s="205" t="s">
        <v>17045</v>
      </c>
    </row>
    <row r="306" spans="1:15" s="30" customFormat="1" ht="15.75" customHeight="1" x14ac:dyDescent="0.35">
      <c r="A306" s="26" t="s">
        <v>21</v>
      </c>
      <c r="B306" s="26" t="s">
        <v>17077</v>
      </c>
      <c r="C306" s="153" t="s">
        <v>158</v>
      </c>
      <c r="D306" s="153"/>
      <c r="E306" s="153">
        <v>200</v>
      </c>
      <c r="F306" s="153"/>
      <c r="G306" s="153"/>
      <c r="H306" s="127">
        <f>SUM('PACC 2025'!$D306:$G306)</f>
        <v>200</v>
      </c>
      <c r="I306" s="54">
        <v>100</v>
      </c>
      <c r="J306" s="27">
        <f>'PACC 2025'!$I306*'PACC 2025'!$H306</f>
        <v>20000</v>
      </c>
      <c r="K306" s="56"/>
      <c r="L306" s="52"/>
      <c r="M306" s="52"/>
      <c r="N306" s="52"/>
      <c r="O306" s="205" t="s">
        <v>17045</v>
      </c>
    </row>
    <row r="307" spans="1:15" s="30" customFormat="1" ht="15.75" customHeight="1" x14ac:dyDescent="0.35">
      <c r="A307" s="26" t="s">
        <v>21</v>
      </c>
      <c r="B307" s="26" t="s">
        <v>17078</v>
      </c>
      <c r="C307" s="153" t="s">
        <v>158</v>
      </c>
      <c r="D307" s="153"/>
      <c r="E307" s="153">
        <v>200</v>
      </c>
      <c r="F307" s="153"/>
      <c r="G307" s="153"/>
      <c r="H307" s="127">
        <f>SUM('PACC 2025'!$D307:$G307)</f>
        <v>200</v>
      </c>
      <c r="I307" s="54">
        <v>100</v>
      </c>
      <c r="J307" s="27">
        <f>'PACC 2025'!$I307*'PACC 2025'!$H307</f>
        <v>20000</v>
      </c>
      <c r="K307" s="56"/>
      <c r="L307" s="52"/>
      <c r="M307" s="52"/>
      <c r="N307" s="52"/>
      <c r="O307" s="205" t="s">
        <v>17045</v>
      </c>
    </row>
    <row r="308" spans="1:15" s="30" customFormat="1" ht="15.75" customHeight="1" x14ac:dyDescent="0.35">
      <c r="A308" s="26" t="s">
        <v>21</v>
      </c>
      <c r="B308" s="26" t="s">
        <v>17079</v>
      </c>
      <c r="C308" s="153" t="s">
        <v>158</v>
      </c>
      <c r="D308" s="153"/>
      <c r="E308" s="153">
        <v>200</v>
      </c>
      <c r="F308" s="153"/>
      <c r="G308" s="153"/>
      <c r="H308" s="127">
        <f>SUM('PACC 2025'!$D308:$G308)</f>
        <v>200</v>
      </c>
      <c r="I308" s="54">
        <v>100</v>
      </c>
      <c r="J308" s="27">
        <f>'PACC 2025'!$I308*'PACC 2025'!$H308</f>
        <v>20000</v>
      </c>
      <c r="K308" s="56"/>
      <c r="L308" s="52"/>
      <c r="M308" s="52"/>
      <c r="N308" s="52"/>
      <c r="O308" s="205" t="s">
        <v>17045</v>
      </c>
    </row>
    <row r="309" spans="1:15" s="30" customFormat="1" ht="15.75" customHeight="1" x14ac:dyDescent="0.35">
      <c r="A309" s="26" t="s">
        <v>21</v>
      </c>
      <c r="B309" s="26" t="s">
        <v>17080</v>
      </c>
      <c r="C309" s="153" t="s">
        <v>158</v>
      </c>
      <c r="D309" s="153"/>
      <c r="E309" s="153">
        <v>200</v>
      </c>
      <c r="F309" s="153"/>
      <c r="G309" s="153"/>
      <c r="H309" s="127">
        <f>SUM('PACC 2025'!$D309:$G309)</f>
        <v>200</v>
      </c>
      <c r="I309" s="54">
        <v>100</v>
      </c>
      <c r="J309" s="27">
        <f>'PACC 2025'!$I309*'PACC 2025'!$H309</f>
        <v>20000</v>
      </c>
      <c r="K309" s="56"/>
      <c r="L309" s="52"/>
      <c r="M309" s="52"/>
      <c r="N309" s="52"/>
      <c r="O309" s="205" t="s">
        <v>17045</v>
      </c>
    </row>
    <row r="310" spans="1:15" s="30" customFormat="1" ht="15.75" customHeight="1" x14ac:dyDescent="0.35">
      <c r="A310" s="26" t="s">
        <v>21</v>
      </c>
      <c r="B310" s="26" t="s">
        <v>17081</v>
      </c>
      <c r="C310" s="153" t="s">
        <v>158</v>
      </c>
      <c r="D310" s="153"/>
      <c r="E310" s="153">
        <v>200</v>
      </c>
      <c r="F310" s="153"/>
      <c r="G310" s="153"/>
      <c r="H310" s="127">
        <f>SUM('PACC 2025'!$D310:$G310)</f>
        <v>200</v>
      </c>
      <c r="I310" s="54">
        <v>100</v>
      </c>
      <c r="J310" s="27">
        <f>'PACC 2025'!$I310*'PACC 2025'!$H310</f>
        <v>20000</v>
      </c>
      <c r="K310" s="56"/>
      <c r="L310" s="52"/>
      <c r="M310" s="52"/>
      <c r="N310" s="52"/>
      <c r="O310" s="205" t="s">
        <v>17045</v>
      </c>
    </row>
    <row r="311" spans="1:15" s="30" customFormat="1" ht="15.75" customHeight="1" x14ac:dyDescent="0.35">
      <c r="A311" s="26" t="s">
        <v>21</v>
      </c>
      <c r="B311" s="26" t="s">
        <v>17082</v>
      </c>
      <c r="C311" s="153" t="s">
        <v>158</v>
      </c>
      <c r="D311" s="153"/>
      <c r="E311" s="153">
        <v>200</v>
      </c>
      <c r="F311" s="153"/>
      <c r="G311" s="153"/>
      <c r="H311" s="127">
        <f>SUM('PACC 2025'!$D311:$G311)</f>
        <v>200</v>
      </c>
      <c r="I311" s="54">
        <v>100</v>
      </c>
      <c r="J311" s="27">
        <f>'PACC 2025'!$I311*'PACC 2025'!$H311</f>
        <v>20000</v>
      </c>
      <c r="K311" s="56"/>
      <c r="L311" s="52"/>
      <c r="M311" s="52"/>
      <c r="N311" s="52"/>
      <c r="O311" s="205" t="s">
        <v>17045</v>
      </c>
    </row>
    <row r="312" spans="1:15" s="30" customFormat="1" ht="15.75" customHeight="1" x14ac:dyDescent="0.35">
      <c r="A312" s="26" t="s">
        <v>21</v>
      </c>
      <c r="B312" s="26" t="s">
        <v>17083</v>
      </c>
      <c r="C312" s="153" t="s">
        <v>158</v>
      </c>
      <c r="D312" s="153"/>
      <c r="E312" s="153">
        <v>200</v>
      </c>
      <c r="F312" s="153"/>
      <c r="G312" s="153"/>
      <c r="H312" s="127">
        <f>SUM('PACC 2025'!$D312:$G312)</f>
        <v>200</v>
      </c>
      <c r="I312" s="54">
        <v>100</v>
      </c>
      <c r="J312" s="27">
        <f>'PACC 2025'!$I312*'PACC 2025'!$H312</f>
        <v>20000</v>
      </c>
      <c r="K312" s="56"/>
      <c r="L312" s="52"/>
      <c r="M312" s="52"/>
      <c r="N312" s="52"/>
      <c r="O312" s="205" t="s">
        <v>17045</v>
      </c>
    </row>
    <row r="313" spans="1:15" s="30" customFormat="1" ht="15.75" customHeight="1" x14ac:dyDescent="0.35">
      <c r="A313" s="26" t="s">
        <v>21</v>
      </c>
      <c r="B313" s="70" t="s">
        <v>17084</v>
      </c>
      <c r="C313" s="155" t="s">
        <v>158</v>
      </c>
      <c r="D313" s="153"/>
      <c r="E313" s="153">
        <v>100</v>
      </c>
      <c r="F313" s="153"/>
      <c r="G313" s="153"/>
      <c r="H313" s="127">
        <f>SUM('PACC 2025'!$D313:$G313)</f>
        <v>100</v>
      </c>
      <c r="I313" s="54">
        <v>50</v>
      </c>
      <c r="J313" s="27">
        <f>'PACC 2025'!$I313*'PACC 2025'!$H313</f>
        <v>5000</v>
      </c>
      <c r="K313" s="56"/>
      <c r="L313" s="52"/>
      <c r="M313" s="52"/>
      <c r="N313" s="52"/>
      <c r="O313" s="205" t="s">
        <v>17045</v>
      </c>
    </row>
    <row r="314" spans="1:15" s="30" customFormat="1" ht="15.75" customHeight="1" x14ac:dyDescent="0.35">
      <c r="A314" s="26" t="s">
        <v>21</v>
      </c>
      <c r="B314" s="70" t="s">
        <v>17085</v>
      </c>
      <c r="C314" s="155" t="s">
        <v>158</v>
      </c>
      <c r="D314" s="153"/>
      <c r="E314" s="153">
        <v>100</v>
      </c>
      <c r="F314" s="153"/>
      <c r="G314" s="153"/>
      <c r="H314" s="127">
        <f>SUM('PACC 2025'!$D314:$G314)</f>
        <v>100</v>
      </c>
      <c r="I314" s="54">
        <v>50</v>
      </c>
      <c r="J314" s="27">
        <f>'PACC 2025'!$I314*'PACC 2025'!$H314</f>
        <v>5000</v>
      </c>
      <c r="K314" s="56"/>
      <c r="L314" s="52"/>
      <c r="M314" s="52"/>
      <c r="N314" s="52"/>
      <c r="O314" s="205" t="s">
        <v>17045</v>
      </c>
    </row>
    <row r="315" spans="1:15" s="30" customFormat="1" ht="15.75" customHeight="1" x14ac:dyDescent="0.35">
      <c r="A315" s="52" t="s">
        <v>21</v>
      </c>
      <c r="B315" s="52" t="s">
        <v>175</v>
      </c>
      <c r="C315" s="53" t="s">
        <v>99</v>
      </c>
      <c r="D315" s="127"/>
      <c r="E315" s="153">
        <v>560</v>
      </c>
      <c r="F315" s="127"/>
      <c r="G315" s="127"/>
      <c r="H315" s="127">
        <f>SUM('PACC 2025'!$D315:$G315)</f>
        <v>560</v>
      </c>
      <c r="I315" s="62">
        <v>260</v>
      </c>
      <c r="J315" s="27">
        <f>'PACC 2025'!$I315*'PACC 2025'!$H315</f>
        <v>145600</v>
      </c>
      <c r="K315" s="56"/>
      <c r="L315" s="52"/>
      <c r="M315" s="52"/>
      <c r="N315" s="52"/>
      <c r="O315" s="205" t="s">
        <v>16961</v>
      </c>
    </row>
    <row r="316" spans="1:15" ht="15.75" customHeight="1" x14ac:dyDescent="0.35">
      <c r="A316" s="18" t="s">
        <v>21</v>
      </c>
      <c r="B316" s="19"/>
      <c r="C316" s="20"/>
      <c r="D316" s="315"/>
      <c r="E316" s="315"/>
      <c r="F316" s="315"/>
      <c r="G316" s="316"/>
      <c r="H316" s="316">
        <f>SUM('PACC 2025'!$D316:$G316)</f>
        <v>0</v>
      </c>
      <c r="I316" s="68"/>
      <c r="J316" s="21"/>
      <c r="K316" s="22">
        <f>SUM(J295:J315)</f>
        <v>672600</v>
      </c>
      <c r="L316" s="19"/>
      <c r="M316" s="19"/>
      <c r="N316" s="19"/>
      <c r="O316" s="147"/>
    </row>
    <row r="317" spans="1:15" s="30" customFormat="1" ht="15.75" customHeight="1" x14ac:dyDescent="0.35">
      <c r="A317" s="52" t="s">
        <v>22</v>
      </c>
      <c r="B317" s="242" t="s">
        <v>178</v>
      </c>
      <c r="C317" s="53" t="s">
        <v>99</v>
      </c>
      <c r="D317" s="127"/>
      <c r="E317" s="325"/>
      <c r="F317" s="284">
        <v>6</v>
      </c>
      <c r="G317" s="127"/>
      <c r="H317" s="127">
        <f>SUM('PACC 2025'!$D317:$G317)</f>
        <v>6</v>
      </c>
      <c r="I317" s="62">
        <v>63</v>
      </c>
      <c r="J317" s="27">
        <f>'PACC 2025'!$I317*'PACC 2025'!$H317</f>
        <v>378</v>
      </c>
      <c r="K317" s="56"/>
      <c r="L317" s="52"/>
      <c r="M317" s="52"/>
      <c r="N317" s="52"/>
      <c r="O317" s="53" t="s">
        <v>17029</v>
      </c>
    </row>
    <row r="318" spans="1:15" s="30" customFormat="1" ht="15.5" x14ac:dyDescent="0.35">
      <c r="A318" s="52" t="s">
        <v>22</v>
      </c>
      <c r="B318" s="52" t="s">
        <v>178</v>
      </c>
      <c r="C318" s="53" t="s">
        <v>99</v>
      </c>
      <c r="D318" s="127"/>
      <c r="E318" s="153">
        <v>25</v>
      </c>
      <c r="F318" s="127"/>
      <c r="G318" s="321">
        <v>25</v>
      </c>
      <c r="H318" s="127">
        <f>SUM('PACC 2025'!$D318:$G318)</f>
        <v>50</v>
      </c>
      <c r="I318" s="62">
        <v>63</v>
      </c>
      <c r="J318" s="55">
        <f>'PACC 2025'!$I318*'PACC 2025'!$H318</f>
        <v>3150</v>
      </c>
      <c r="K318" s="56"/>
      <c r="L318" s="52"/>
      <c r="M318" s="52"/>
      <c r="N318" s="53"/>
      <c r="O318" s="53" t="s">
        <v>17264</v>
      </c>
    </row>
    <row r="319" spans="1:15" s="30" customFormat="1" ht="15.5" x14ac:dyDescent="0.35">
      <c r="A319" s="52" t="s">
        <v>22</v>
      </c>
      <c r="B319" s="128" t="s">
        <v>176</v>
      </c>
      <c r="C319" s="129" t="s">
        <v>177</v>
      </c>
      <c r="D319" s="127"/>
      <c r="E319" s="153">
        <v>48</v>
      </c>
      <c r="F319" s="127"/>
      <c r="G319" s="321">
        <v>48</v>
      </c>
      <c r="H319" s="127">
        <f>SUM('PACC 2025'!$D319:$G319)</f>
        <v>96</v>
      </c>
      <c r="I319" s="130">
        <v>42</v>
      </c>
      <c r="J319" s="55">
        <f>'PACC 2025'!$I319*'PACC 2025'!$H319</f>
        <v>4032</v>
      </c>
      <c r="K319" s="56"/>
      <c r="L319" s="52"/>
      <c r="M319" s="52"/>
      <c r="N319" s="52"/>
      <c r="O319" s="53" t="s">
        <v>17264</v>
      </c>
    </row>
    <row r="320" spans="1:15" s="30" customFormat="1" ht="15.5" x14ac:dyDescent="0.35">
      <c r="A320" s="52" t="s">
        <v>22</v>
      </c>
      <c r="B320" s="52" t="s">
        <v>181</v>
      </c>
      <c r="C320" s="53" t="s">
        <v>182</v>
      </c>
      <c r="D320" s="127"/>
      <c r="E320" s="153">
        <v>150</v>
      </c>
      <c r="F320" s="127"/>
      <c r="G320" s="127">
        <v>150</v>
      </c>
      <c r="H320" s="127">
        <f>SUM('PACC 2025'!$D320:$G320)</f>
        <v>300</v>
      </c>
      <c r="I320" s="62">
        <v>1450</v>
      </c>
      <c r="J320" s="55">
        <f>'PACC 2025'!$I320*'PACC 2025'!$H320</f>
        <v>435000</v>
      </c>
      <c r="K320" s="56"/>
      <c r="L320" s="52"/>
      <c r="M320" s="52"/>
      <c r="N320" s="53"/>
      <c r="O320" s="53" t="s">
        <v>17264</v>
      </c>
    </row>
    <row r="321" spans="1:16" s="30" customFormat="1" ht="15.75" customHeight="1" x14ac:dyDescent="0.35">
      <c r="A321" s="128" t="s">
        <v>22</v>
      </c>
      <c r="B321" s="283" t="s">
        <v>176</v>
      </c>
      <c r="C321" s="129" t="s">
        <v>177</v>
      </c>
      <c r="D321" s="127"/>
      <c r="E321" s="325"/>
      <c r="F321" s="314">
        <v>12</v>
      </c>
      <c r="G321" s="321"/>
      <c r="H321" s="127">
        <f>SUM('PACC 2025'!$D321:$G321)</f>
        <v>12</v>
      </c>
      <c r="I321" s="130">
        <v>42</v>
      </c>
      <c r="J321" s="55">
        <f>'PACC 2025'!$I321*'PACC 2025'!$H321</f>
        <v>504</v>
      </c>
      <c r="K321" s="197"/>
      <c r="L321" s="209"/>
      <c r="M321" s="209"/>
      <c r="N321" s="209"/>
      <c r="O321" s="53" t="s">
        <v>17029</v>
      </c>
    </row>
    <row r="322" spans="1:16" s="30" customFormat="1" ht="15.75" customHeight="1" x14ac:dyDescent="0.35">
      <c r="A322" s="128" t="s">
        <v>22</v>
      </c>
      <c r="B322" s="52" t="s">
        <v>181</v>
      </c>
      <c r="C322" s="53" t="s">
        <v>182</v>
      </c>
      <c r="D322" s="127"/>
      <c r="E322" s="153">
        <v>300</v>
      </c>
      <c r="F322" s="127"/>
      <c r="G322" s="321"/>
      <c r="H322" s="127">
        <f>SUM('PACC 2025'!$D322:$G322)</f>
        <v>300</v>
      </c>
      <c r="I322" s="130">
        <v>1450</v>
      </c>
      <c r="J322" s="55">
        <f>'PACC 2025'!$I322*'PACC 2025'!$H322</f>
        <v>435000</v>
      </c>
      <c r="K322" s="197"/>
      <c r="L322" s="209"/>
      <c r="M322" s="209"/>
      <c r="N322" s="209"/>
      <c r="O322" s="53" t="s">
        <v>17276</v>
      </c>
      <c r="P322" s="144"/>
    </row>
    <row r="323" spans="1:16" s="30" customFormat="1" ht="15.75" customHeight="1" x14ac:dyDescent="0.35">
      <c r="A323" s="128" t="s">
        <v>22</v>
      </c>
      <c r="B323" s="242" t="s">
        <v>181</v>
      </c>
      <c r="C323" s="53" t="s">
        <v>182</v>
      </c>
      <c r="D323" s="127"/>
      <c r="E323" s="325"/>
      <c r="F323" s="314">
        <v>38</v>
      </c>
      <c r="G323" s="321"/>
      <c r="H323" s="127">
        <f>SUM('PACC 2025'!$D323:$G323)</f>
        <v>38</v>
      </c>
      <c r="I323" s="62">
        <v>1450</v>
      </c>
      <c r="J323" s="55">
        <f>'PACC 2025'!$I323*'PACC 2025'!$H323</f>
        <v>55100</v>
      </c>
      <c r="K323" s="197"/>
      <c r="L323" s="209"/>
      <c r="M323" s="209"/>
      <c r="N323" s="209"/>
      <c r="O323" s="53" t="s">
        <v>17029</v>
      </c>
    </row>
    <row r="324" spans="1:16" s="30" customFormat="1" ht="15.75" customHeight="1" x14ac:dyDescent="0.35">
      <c r="A324" s="52" t="s">
        <v>22</v>
      </c>
      <c r="B324" s="242" t="s">
        <v>181</v>
      </c>
      <c r="C324" s="53" t="s">
        <v>182</v>
      </c>
      <c r="D324" s="127"/>
      <c r="E324" s="325"/>
      <c r="F324" s="314">
        <v>300</v>
      </c>
      <c r="G324" s="127">
        <v>250</v>
      </c>
      <c r="H324" s="127">
        <f>SUM('PACC 2025'!$D324:$G324)</f>
        <v>550</v>
      </c>
      <c r="I324" s="62">
        <v>1450</v>
      </c>
      <c r="J324" s="27">
        <f>'PACC 2025'!$I324*'PACC 2025'!$H324</f>
        <v>797500</v>
      </c>
      <c r="K324" s="56"/>
      <c r="L324" s="52"/>
      <c r="M324" s="52"/>
      <c r="N324" s="52"/>
      <c r="O324" s="205" t="s">
        <v>16961</v>
      </c>
    </row>
    <row r="325" spans="1:16" ht="15.75" customHeight="1" x14ac:dyDescent="0.35">
      <c r="A325" s="18" t="s">
        <v>22</v>
      </c>
      <c r="B325" s="19"/>
      <c r="C325" s="20"/>
      <c r="D325" s="315"/>
      <c r="E325" s="315"/>
      <c r="F325" s="315"/>
      <c r="G325" s="316"/>
      <c r="H325" s="316"/>
      <c r="I325" s="68"/>
      <c r="J325" s="21"/>
      <c r="K325" s="22">
        <f>SUM(J317:J324)</f>
        <v>1730664</v>
      </c>
      <c r="L325" s="19"/>
      <c r="M325" s="19"/>
      <c r="N325" s="19"/>
      <c r="O325" s="147"/>
    </row>
    <row r="326" spans="1:16" s="222" customFormat="1" ht="15.75" customHeight="1" x14ac:dyDescent="0.35">
      <c r="A326" s="52" t="s">
        <v>17508</v>
      </c>
      <c r="B326" s="189" t="s">
        <v>17371</v>
      </c>
      <c r="C326" s="93" t="s">
        <v>16971</v>
      </c>
      <c r="D326" s="127">
        <v>10</v>
      </c>
      <c r="E326" s="127"/>
      <c r="F326" s="127"/>
      <c r="G326" s="127"/>
      <c r="H326" s="127">
        <f>SUM('PACC 2025'!$D326:$G326)</f>
        <v>10</v>
      </c>
      <c r="I326" s="54">
        <v>2647.9199999999996</v>
      </c>
      <c r="J326" s="27">
        <f>'PACC 2025'!$I326*'PACC 2025'!$H326</f>
        <v>26479.199999999997</v>
      </c>
      <c r="K326" s="56"/>
      <c r="L326" s="53" t="s">
        <v>17302</v>
      </c>
      <c r="M326" s="19"/>
      <c r="N326" s="19"/>
      <c r="O326" s="53" t="s">
        <v>17302</v>
      </c>
      <c r="P326" s="175"/>
    </row>
    <row r="327" spans="1:16" s="222" customFormat="1" ht="15.75" customHeight="1" x14ac:dyDescent="0.35">
      <c r="A327" s="18" t="s">
        <v>17508</v>
      </c>
      <c r="B327" s="19"/>
      <c r="C327" s="20"/>
      <c r="D327" s="315"/>
      <c r="E327" s="315"/>
      <c r="F327" s="315"/>
      <c r="G327" s="316"/>
      <c r="H327" s="316"/>
      <c r="I327" s="68"/>
      <c r="J327" s="21"/>
      <c r="K327" s="22">
        <f>+J326</f>
        <v>26479.199999999997</v>
      </c>
      <c r="L327" s="147"/>
      <c r="M327" s="19"/>
      <c r="N327" s="19"/>
      <c r="O327" s="147"/>
      <c r="P327" s="175"/>
    </row>
    <row r="328" spans="1:16" s="183" customFormat="1" ht="15.75" customHeight="1" x14ac:dyDescent="0.35">
      <c r="A328" s="26" t="s">
        <v>17351</v>
      </c>
      <c r="B328" s="26" t="s">
        <v>17352</v>
      </c>
      <c r="C328" s="205" t="s">
        <v>114</v>
      </c>
      <c r="D328" s="75">
        <v>10</v>
      </c>
      <c r="E328" s="75"/>
      <c r="F328" s="75"/>
      <c r="G328" s="75"/>
      <c r="H328" s="127">
        <f>SUM('PACC 2025'!$D328:$G328)</f>
        <v>10</v>
      </c>
      <c r="I328" s="23">
        <v>1170</v>
      </c>
      <c r="J328" s="27">
        <f>'PACC 2025'!$I328*'PACC 2025'!$H328</f>
        <v>11700</v>
      </c>
      <c r="K328" s="203"/>
      <c r="L328" s="19" t="s">
        <v>16961</v>
      </c>
      <c r="M328" s="19"/>
      <c r="N328" s="19"/>
      <c r="O328" s="53" t="s">
        <v>17276</v>
      </c>
      <c r="P328" s="175"/>
    </row>
    <row r="329" spans="1:16" s="183" customFormat="1" ht="15.75" customHeight="1" x14ac:dyDescent="0.35">
      <c r="A329" s="26" t="s">
        <v>17351</v>
      </c>
      <c r="B329" s="26" t="s">
        <v>17353</v>
      </c>
      <c r="C329" s="205" t="s">
        <v>114</v>
      </c>
      <c r="D329" s="75">
        <v>6</v>
      </c>
      <c r="E329" s="75"/>
      <c r="F329" s="75"/>
      <c r="G329" s="75"/>
      <c r="H329" s="127">
        <f>SUM('PACC 2025'!$D329:$G329)</f>
        <v>6</v>
      </c>
      <c r="I329" s="23">
        <v>2000</v>
      </c>
      <c r="J329" s="236">
        <f>'PACC 2025'!$I329*'PACC 2025'!$H329</f>
        <v>12000</v>
      </c>
      <c r="K329" s="237"/>
      <c r="L329" s="19"/>
      <c r="M329" s="19"/>
      <c r="N329" s="19"/>
      <c r="O329" s="231" t="s">
        <v>17276</v>
      </c>
      <c r="P329" s="175"/>
    </row>
    <row r="330" spans="1:16" s="183" customFormat="1" ht="15.75" customHeight="1" x14ac:dyDescent="0.35">
      <c r="A330" s="18" t="s">
        <v>17351</v>
      </c>
      <c r="B330" s="19"/>
      <c r="C330" s="20"/>
      <c r="D330" s="315"/>
      <c r="E330" s="315"/>
      <c r="F330" s="315"/>
      <c r="G330" s="316"/>
      <c r="H330" s="316"/>
      <c r="I330" s="68"/>
      <c r="J330" s="21"/>
      <c r="K330" s="22">
        <f>+J328+J329</f>
        <v>23700</v>
      </c>
      <c r="L330" s="19"/>
      <c r="M330" s="19"/>
      <c r="N330" s="19"/>
      <c r="O330" s="147"/>
      <c r="P330" s="175"/>
    </row>
    <row r="331" spans="1:16" s="30" customFormat="1" ht="15.75" customHeight="1" x14ac:dyDescent="0.35">
      <c r="A331" s="52" t="s">
        <v>17354</v>
      </c>
      <c r="B331" s="52" t="s">
        <v>17355</v>
      </c>
      <c r="C331" s="53" t="s">
        <v>99</v>
      </c>
      <c r="D331" s="127"/>
      <c r="E331" s="53">
        <v>6</v>
      </c>
      <c r="F331" s="127"/>
      <c r="G331" s="127"/>
      <c r="H331" s="127">
        <f>SUM('PACC 2025'!$D331:$G331)</f>
        <v>6</v>
      </c>
      <c r="I331" s="54">
        <v>149</v>
      </c>
      <c r="J331" s="55">
        <f>'PACC 2025'!$I331*'PACC 2025'!$H331</f>
        <v>894</v>
      </c>
      <c r="K331" s="56"/>
      <c r="L331" s="26"/>
      <c r="M331" s="19"/>
      <c r="N331" s="19"/>
      <c r="O331" s="111" t="s">
        <v>17302</v>
      </c>
      <c r="P331" s="144"/>
    </row>
    <row r="332" spans="1:16" s="30" customFormat="1" ht="15.75" customHeight="1" x14ac:dyDescent="0.35">
      <c r="A332" s="52" t="s">
        <v>17354</v>
      </c>
      <c r="B332" s="52" t="s">
        <v>17356</v>
      </c>
      <c r="C332" s="53" t="s">
        <v>99</v>
      </c>
      <c r="D332" s="127"/>
      <c r="E332" s="53">
        <v>12</v>
      </c>
      <c r="F332" s="127"/>
      <c r="G332" s="127"/>
      <c r="H332" s="127">
        <f>SUM('PACC 2025'!$D332:$G332)</f>
        <v>12</v>
      </c>
      <c r="I332" s="54">
        <v>162</v>
      </c>
      <c r="J332" s="55">
        <f>'PACC 2025'!$I332*'PACC 2025'!$H332</f>
        <v>1944</v>
      </c>
      <c r="K332" s="56"/>
      <c r="L332" s="26"/>
      <c r="M332" s="19"/>
      <c r="N332" s="19"/>
      <c r="O332" s="111" t="s">
        <v>17302</v>
      </c>
      <c r="P332" s="144"/>
    </row>
    <row r="333" spans="1:16" s="30" customFormat="1" ht="15.75" customHeight="1" x14ac:dyDescent="0.35">
      <c r="A333" s="52" t="s">
        <v>17354</v>
      </c>
      <c r="B333" s="52" t="s">
        <v>17357</v>
      </c>
      <c r="C333" s="53" t="s">
        <v>99</v>
      </c>
      <c r="D333" s="127"/>
      <c r="E333" s="53">
        <v>6</v>
      </c>
      <c r="F333" s="127"/>
      <c r="G333" s="127"/>
      <c r="H333" s="127">
        <f>SUM('PACC 2025'!$D333:$G333)</f>
        <v>6</v>
      </c>
      <c r="I333" s="54">
        <v>620</v>
      </c>
      <c r="J333" s="55">
        <f>'PACC 2025'!$I333*'PACC 2025'!$H333</f>
        <v>3720</v>
      </c>
      <c r="K333" s="56"/>
      <c r="L333" s="26"/>
      <c r="M333" s="19"/>
      <c r="N333" s="19"/>
      <c r="O333" s="111" t="s">
        <v>17302</v>
      </c>
      <c r="P333" s="144"/>
    </row>
    <row r="334" spans="1:16" s="30" customFormat="1" ht="15.75" customHeight="1" x14ac:dyDescent="0.35">
      <c r="A334" s="52" t="s">
        <v>17354</v>
      </c>
      <c r="B334" s="52" t="s">
        <v>17358</v>
      </c>
      <c r="C334" s="53" t="s">
        <v>99</v>
      </c>
      <c r="D334" s="127"/>
      <c r="E334" s="53">
        <v>12</v>
      </c>
      <c r="F334" s="127"/>
      <c r="G334" s="127"/>
      <c r="H334" s="127">
        <f>SUM('PACC 2025'!$D334:$G334)</f>
        <v>12</v>
      </c>
      <c r="I334" s="54">
        <v>150</v>
      </c>
      <c r="J334" s="55">
        <f>'PACC 2025'!$I334*'PACC 2025'!$H334</f>
        <v>1800</v>
      </c>
      <c r="K334" s="56"/>
      <c r="L334" s="26"/>
      <c r="M334" s="19"/>
      <c r="N334" s="19"/>
      <c r="O334" s="111" t="s">
        <v>17302</v>
      </c>
      <c r="P334" s="144"/>
    </row>
    <row r="335" spans="1:16" s="30" customFormat="1" ht="15.75" customHeight="1" x14ac:dyDescent="0.35">
      <c r="A335" s="52" t="s">
        <v>17354</v>
      </c>
      <c r="B335" s="52" t="s">
        <v>17359</v>
      </c>
      <c r="C335" s="53" t="s">
        <v>98</v>
      </c>
      <c r="D335" s="127"/>
      <c r="E335" s="53">
        <v>12</v>
      </c>
      <c r="F335" s="127"/>
      <c r="G335" s="127"/>
      <c r="H335" s="127">
        <f>SUM('PACC 2025'!$D335:$G335)</f>
        <v>12</v>
      </c>
      <c r="I335" s="54">
        <v>200</v>
      </c>
      <c r="J335" s="55">
        <f>'PACC 2025'!$I335*'PACC 2025'!$H335</f>
        <v>2400</v>
      </c>
      <c r="K335" s="56"/>
      <c r="L335" s="26"/>
      <c r="M335" s="19"/>
      <c r="N335" s="19"/>
      <c r="O335" s="111" t="s">
        <v>17302</v>
      </c>
      <c r="P335" s="144"/>
    </row>
    <row r="336" spans="1:16" s="30" customFormat="1" ht="15.75" customHeight="1" x14ac:dyDescent="0.35">
      <c r="A336" s="52" t="s">
        <v>17354</v>
      </c>
      <c r="B336" s="52" t="s">
        <v>17360</v>
      </c>
      <c r="C336" s="53" t="s">
        <v>98</v>
      </c>
      <c r="D336" s="53"/>
      <c r="E336" s="53">
        <v>12</v>
      </c>
      <c r="F336" s="53"/>
      <c r="G336" s="53"/>
      <c r="H336" s="127">
        <f>SUM('PACC 2025'!$D336:$G336)</f>
        <v>12</v>
      </c>
      <c r="I336" s="54">
        <v>50</v>
      </c>
      <c r="J336" s="55">
        <f>'PACC 2025'!$I336*'PACC 2025'!$H336</f>
        <v>600</v>
      </c>
      <c r="K336" s="56"/>
      <c r="L336" s="26"/>
      <c r="M336" s="19"/>
      <c r="N336" s="19"/>
      <c r="O336" s="111" t="s">
        <v>17302</v>
      </c>
      <c r="P336" s="144"/>
    </row>
    <row r="337" spans="1:16" s="30" customFormat="1" ht="15.75" customHeight="1" x14ac:dyDescent="0.35">
      <c r="A337" s="52" t="s">
        <v>17354</v>
      </c>
      <c r="B337" s="52" t="s">
        <v>17361</v>
      </c>
      <c r="C337" s="53" t="s">
        <v>98</v>
      </c>
      <c r="D337" s="53"/>
      <c r="E337" s="53">
        <v>6</v>
      </c>
      <c r="F337" s="53"/>
      <c r="G337" s="53"/>
      <c r="H337" s="127">
        <f>SUM('PACC 2025'!$D337:$G337)</f>
        <v>6</v>
      </c>
      <c r="I337" s="54">
        <v>250</v>
      </c>
      <c r="J337" s="55">
        <f>'PACC 2025'!$I337*'PACC 2025'!$H337</f>
        <v>1500</v>
      </c>
      <c r="K337" s="56"/>
      <c r="L337" s="26"/>
      <c r="M337" s="19"/>
      <c r="N337" s="19"/>
      <c r="O337" s="111" t="s">
        <v>17302</v>
      </c>
      <c r="P337" s="144"/>
    </row>
    <row r="338" spans="1:16" s="30" customFormat="1" ht="15.75" customHeight="1" x14ac:dyDescent="0.35">
      <c r="A338" s="52" t="s">
        <v>17354</v>
      </c>
      <c r="B338" s="52" t="s">
        <v>17362</v>
      </c>
      <c r="C338" s="53" t="s">
        <v>99</v>
      </c>
      <c r="D338" s="127"/>
      <c r="E338" s="53">
        <v>6</v>
      </c>
      <c r="F338" s="127"/>
      <c r="G338" s="127"/>
      <c r="H338" s="127">
        <f>SUM('PACC 2025'!$D338:$G338)</f>
        <v>6</v>
      </c>
      <c r="I338" s="54">
        <v>204.44</v>
      </c>
      <c r="J338" s="55">
        <f>'PACC 2025'!$I338*'PACC 2025'!$H338</f>
        <v>1226.6399999999999</v>
      </c>
      <c r="K338" s="56"/>
      <c r="L338" s="26"/>
      <c r="M338" s="19"/>
      <c r="N338" s="19"/>
      <c r="O338" s="111" t="s">
        <v>17302</v>
      </c>
      <c r="P338" s="144"/>
    </row>
    <row r="339" spans="1:16" s="183" customFormat="1" ht="15.75" customHeight="1" x14ac:dyDescent="0.35">
      <c r="A339" s="157" t="s">
        <v>17354</v>
      </c>
      <c r="B339" s="19"/>
      <c r="C339" s="20"/>
      <c r="D339" s="315"/>
      <c r="E339" s="315"/>
      <c r="F339" s="315"/>
      <c r="G339" s="316"/>
      <c r="H339" s="316"/>
      <c r="I339" s="68"/>
      <c r="J339" s="21"/>
      <c r="K339" s="22">
        <f>+J331+J332+J333+J334+J335+J336+J337+J338</f>
        <v>14084.64</v>
      </c>
      <c r="L339" s="19"/>
      <c r="M339" s="19"/>
      <c r="N339" s="19"/>
      <c r="O339" s="147"/>
      <c r="P339" s="175"/>
    </row>
    <row r="340" spans="1:16" s="30" customFormat="1" ht="15.75" customHeight="1" x14ac:dyDescent="0.35">
      <c r="A340" s="52" t="s">
        <v>23</v>
      </c>
      <c r="B340" s="242" t="s">
        <v>184</v>
      </c>
      <c r="C340" s="53" t="s">
        <v>99</v>
      </c>
      <c r="D340" s="127"/>
      <c r="E340" s="325"/>
      <c r="F340" s="314">
        <v>160</v>
      </c>
      <c r="G340" s="127"/>
      <c r="H340" s="127">
        <f>SUM('PACC 2025'!$D340:$G340)</f>
        <v>160</v>
      </c>
      <c r="I340" s="62">
        <v>300</v>
      </c>
      <c r="J340" s="27">
        <f>'PACC 2025'!$I340*'PACC 2025'!$H340</f>
        <v>48000</v>
      </c>
      <c r="K340" s="56"/>
      <c r="L340" s="52"/>
      <c r="M340" s="52"/>
      <c r="N340" s="52"/>
      <c r="O340" s="53" t="s">
        <v>17029</v>
      </c>
    </row>
    <row r="341" spans="1:16" s="30" customFormat="1" ht="15.75" customHeight="1" x14ac:dyDescent="0.35">
      <c r="A341" s="52" t="s">
        <v>23</v>
      </c>
      <c r="B341" s="242" t="s">
        <v>185</v>
      </c>
      <c r="C341" s="53" t="s">
        <v>99</v>
      </c>
      <c r="D341" s="127"/>
      <c r="E341" s="325"/>
      <c r="F341" s="314">
        <v>128</v>
      </c>
      <c r="G341" s="127"/>
      <c r="H341" s="127">
        <f>SUM('PACC 2025'!$D341:$G341)</f>
        <v>128</v>
      </c>
      <c r="I341" s="62">
        <v>400</v>
      </c>
      <c r="J341" s="27">
        <f>'PACC 2025'!$I341*'PACC 2025'!$H341</f>
        <v>51200</v>
      </c>
      <c r="K341" s="56"/>
      <c r="L341" s="52"/>
      <c r="M341" s="52"/>
      <c r="N341" s="52"/>
      <c r="O341" s="53" t="s">
        <v>17029</v>
      </c>
    </row>
    <row r="342" spans="1:16" s="30" customFormat="1" ht="15.75" customHeight="1" x14ac:dyDescent="0.35">
      <c r="A342" s="52" t="s">
        <v>23</v>
      </c>
      <c r="B342" s="242" t="s">
        <v>186</v>
      </c>
      <c r="C342" s="53" t="s">
        <v>99</v>
      </c>
      <c r="D342" s="127"/>
      <c r="E342" s="325"/>
      <c r="F342" s="314">
        <v>64</v>
      </c>
      <c r="G342" s="326"/>
      <c r="H342" s="127">
        <f>SUM('PACC 2025'!$D342:$G342)</f>
        <v>64</v>
      </c>
      <c r="I342" s="62">
        <v>500</v>
      </c>
      <c r="J342" s="27">
        <f>'PACC 2025'!$I342*'PACC 2025'!$H342</f>
        <v>32000</v>
      </c>
      <c r="K342" s="56"/>
      <c r="L342" s="52"/>
      <c r="M342" s="52"/>
      <c r="N342" s="52"/>
      <c r="O342" s="53" t="s">
        <v>17029</v>
      </c>
    </row>
    <row r="343" spans="1:16" s="30" customFormat="1" ht="15.5" x14ac:dyDescent="0.35">
      <c r="A343" s="52" t="s">
        <v>23</v>
      </c>
      <c r="B343" s="52" t="s">
        <v>184</v>
      </c>
      <c r="C343" s="53" t="s">
        <v>99</v>
      </c>
      <c r="D343" s="53">
        <v>20</v>
      </c>
      <c r="E343" s="127"/>
      <c r="F343" s="127"/>
      <c r="G343" s="127"/>
      <c r="H343" s="127">
        <f>SUM('PACC 2025'!$D343:$G343)</f>
        <v>20</v>
      </c>
      <c r="I343" s="54">
        <v>325</v>
      </c>
      <c r="J343" s="55">
        <f>'PACC 2025'!$I343*'PACC 2025'!$H343</f>
        <v>6500</v>
      </c>
      <c r="K343" s="56"/>
      <c r="L343" s="52"/>
      <c r="M343" s="52"/>
      <c r="N343" s="52"/>
      <c r="O343" s="53" t="s">
        <v>17302</v>
      </c>
    </row>
    <row r="344" spans="1:16" s="30" customFormat="1" ht="15.5" x14ac:dyDescent="0.35">
      <c r="A344" s="52" t="s">
        <v>23</v>
      </c>
      <c r="B344" s="52" t="s">
        <v>185</v>
      </c>
      <c r="C344" s="53" t="s">
        <v>99</v>
      </c>
      <c r="D344" s="53">
        <v>20</v>
      </c>
      <c r="E344" s="127"/>
      <c r="F344" s="127"/>
      <c r="G344" s="127"/>
      <c r="H344" s="127">
        <f>SUM('PACC 2025'!$D344:$G344)</f>
        <v>20</v>
      </c>
      <c r="I344" s="54">
        <v>406</v>
      </c>
      <c r="J344" s="55">
        <f>'PACC 2025'!$I344*'PACC 2025'!$H344</f>
        <v>8120</v>
      </c>
      <c r="K344" s="56"/>
      <c r="L344" s="52"/>
      <c r="M344" s="52"/>
      <c r="N344" s="52"/>
      <c r="O344" s="53" t="s">
        <v>17302</v>
      </c>
    </row>
    <row r="345" spans="1:16" s="30" customFormat="1" ht="15.5" x14ac:dyDescent="0.35">
      <c r="A345" s="52" t="s">
        <v>23</v>
      </c>
      <c r="B345" s="52" t="s">
        <v>186</v>
      </c>
      <c r="C345" s="53" t="s">
        <v>99</v>
      </c>
      <c r="D345" s="53">
        <v>20</v>
      </c>
      <c r="E345" s="326"/>
      <c r="F345" s="326"/>
      <c r="G345" s="326"/>
      <c r="H345" s="127">
        <f>SUM('PACC 2025'!$D345:$G345)</f>
        <v>20</v>
      </c>
      <c r="I345" s="54">
        <v>487</v>
      </c>
      <c r="J345" s="55">
        <f>'PACC 2025'!$I345*'PACC 2025'!$H345</f>
        <v>9740</v>
      </c>
      <c r="K345" s="56"/>
      <c r="L345" s="52"/>
      <c r="M345" s="52"/>
      <c r="N345" s="52"/>
      <c r="O345" s="53" t="s">
        <v>17302</v>
      </c>
    </row>
    <row r="346" spans="1:16" s="30" customFormat="1" ht="15.5" x14ac:dyDescent="0.35">
      <c r="A346" s="52" t="s">
        <v>23</v>
      </c>
      <c r="B346" s="52" t="s">
        <v>17363</v>
      </c>
      <c r="C346" s="53" t="s">
        <v>99</v>
      </c>
      <c r="D346" s="53">
        <v>30</v>
      </c>
      <c r="E346" s="326"/>
      <c r="F346" s="326"/>
      <c r="G346" s="326"/>
      <c r="H346" s="127">
        <f>SUM('PACC 2025'!$D346:$G346)</f>
        <v>30</v>
      </c>
      <c r="I346" s="54">
        <v>2520</v>
      </c>
      <c r="J346" s="55">
        <f>'PACC 2025'!$I346*'PACC 2025'!$H346</f>
        <v>75600</v>
      </c>
      <c r="K346" s="56"/>
      <c r="L346" s="52"/>
      <c r="M346" s="52"/>
      <c r="N346" s="52"/>
      <c r="O346" s="53" t="s">
        <v>17302</v>
      </c>
    </row>
    <row r="347" spans="1:16" s="30" customFormat="1" ht="15.5" x14ac:dyDescent="0.35">
      <c r="A347" s="52" t="s">
        <v>23</v>
      </c>
      <c r="B347" s="257" t="s">
        <v>17291</v>
      </c>
      <c r="C347" s="53" t="s">
        <v>99</v>
      </c>
      <c r="D347" s="337">
        <v>4000</v>
      </c>
      <c r="E347" s="325"/>
      <c r="F347" s="127"/>
      <c r="G347" s="127"/>
      <c r="H347" s="127">
        <f>SUM('PACC 2025'!$D347:$G347)</f>
        <v>4000</v>
      </c>
      <c r="I347" s="62">
        <v>3450</v>
      </c>
      <c r="J347" s="55">
        <f>'PACC 2025'!$I347*'PACC 2025'!$H347</f>
        <v>13800000</v>
      </c>
      <c r="K347" s="56"/>
      <c r="L347" s="52"/>
      <c r="M347" s="52"/>
      <c r="N347" s="52"/>
      <c r="O347" s="53" t="s">
        <v>17276</v>
      </c>
    </row>
    <row r="348" spans="1:16" s="30" customFormat="1" ht="15.5" x14ac:dyDescent="0.35">
      <c r="A348" s="52" t="s">
        <v>23</v>
      </c>
      <c r="B348" s="258" t="s">
        <v>186</v>
      </c>
      <c r="C348" s="53" t="s">
        <v>99</v>
      </c>
      <c r="D348" s="327">
        <v>1000</v>
      </c>
      <c r="E348" s="325"/>
      <c r="F348" s="127"/>
      <c r="G348" s="326"/>
      <c r="H348" s="127">
        <f>SUM('PACC 2025'!$D348:$G348)</f>
        <v>1000</v>
      </c>
      <c r="I348" s="62">
        <v>500</v>
      </c>
      <c r="J348" s="55">
        <f>'PACC 2025'!$I348*'PACC 2025'!$H348</f>
        <v>500000</v>
      </c>
      <c r="K348" s="56"/>
      <c r="L348" s="52"/>
      <c r="M348" s="52"/>
      <c r="N348" s="52"/>
      <c r="O348" s="53" t="s">
        <v>17276</v>
      </c>
    </row>
    <row r="349" spans="1:16" s="30" customFormat="1" ht="15.5" x14ac:dyDescent="0.35">
      <c r="A349" s="52" t="s">
        <v>23</v>
      </c>
      <c r="B349" s="258" t="s">
        <v>187</v>
      </c>
      <c r="C349" s="53" t="s">
        <v>99</v>
      </c>
      <c r="D349" s="337">
        <v>2500</v>
      </c>
      <c r="E349" s="325"/>
      <c r="F349" s="127"/>
      <c r="G349" s="127"/>
      <c r="H349" s="127">
        <f>SUM('PACC 2025'!$D349:$G349)</f>
        <v>2500</v>
      </c>
      <c r="I349" s="62">
        <v>1000</v>
      </c>
      <c r="J349" s="55">
        <f>'PACC 2025'!$I349*'PACC 2025'!$H349</f>
        <v>2500000</v>
      </c>
      <c r="K349" s="56"/>
      <c r="L349" s="52"/>
      <c r="M349" s="52"/>
      <c r="N349" s="52"/>
      <c r="O349" s="53" t="s">
        <v>17276</v>
      </c>
    </row>
    <row r="350" spans="1:16" s="30" customFormat="1" ht="15.5" x14ac:dyDescent="0.35">
      <c r="A350" s="52" t="s">
        <v>23</v>
      </c>
      <c r="B350" s="258" t="s">
        <v>188</v>
      </c>
      <c r="C350" s="53" t="s">
        <v>99</v>
      </c>
      <c r="D350" s="337">
        <v>3000</v>
      </c>
      <c r="E350" s="325"/>
      <c r="F350" s="127"/>
      <c r="G350" s="127"/>
      <c r="H350" s="127">
        <f>SUM('PACC 2025'!$D350:$G350)</f>
        <v>3000</v>
      </c>
      <c r="I350" s="62">
        <v>1500</v>
      </c>
      <c r="J350" s="55">
        <f>'PACC 2025'!$I350*'PACC 2025'!$H350</f>
        <v>4500000</v>
      </c>
      <c r="K350" s="56"/>
      <c r="L350" s="52"/>
      <c r="M350" s="52"/>
      <c r="N350" s="53"/>
      <c r="O350" s="53" t="s">
        <v>17276</v>
      </c>
    </row>
    <row r="351" spans="1:16" s="30" customFormat="1" ht="15.5" x14ac:dyDescent="0.35">
      <c r="A351" s="52" t="s">
        <v>23</v>
      </c>
      <c r="B351" s="258" t="s">
        <v>189</v>
      </c>
      <c r="C351" s="53" t="s">
        <v>99</v>
      </c>
      <c r="D351" s="337">
        <v>2000</v>
      </c>
      <c r="E351" s="325"/>
      <c r="F351" s="127"/>
      <c r="G351" s="127"/>
      <c r="H351" s="127">
        <f>SUM('PACC 2025'!$D351:$G351)</f>
        <v>2000</v>
      </c>
      <c r="I351" s="62">
        <v>2500</v>
      </c>
      <c r="J351" s="55">
        <f>'PACC 2025'!$I351*'PACC 2025'!$H351</f>
        <v>5000000</v>
      </c>
      <c r="K351" s="56"/>
      <c r="L351" s="52"/>
      <c r="M351" s="52"/>
      <c r="N351" s="52"/>
      <c r="O351" s="53" t="s">
        <v>17276</v>
      </c>
    </row>
    <row r="352" spans="1:16" s="30" customFormat="1" ht="15.5" x14ac:dyDescent="0.35">
      <c r="A352" s="52" t="s">
        <v>23</v>
      </c>
      <c r="B352" s="258" t="s">
        <v>190</v>
      </c>
      <c r="C352" s="53" t="s">
        <v>99</v>
      </c>
      <c r="D352" s="337">
        <v>500</v>
      </c>
      <c r="E352" s="325"/>
      <c r="F352" s="127"/>
      <c r="G352" s="127"/>
      <c r="H352" s="127">
        <f>SUM('PACC 2025'!$D352:$G352)</f>
        <v>500</v>
      </c>
      <c r="I352" s="62">
        <v>6000</v>
      </c>
      <c r="J352" s="55">
        <f>'PACC 2025'!$I352*'PACC 2025'!$H352</f>
        <v>3000000</v>
      </c>
      <c r="K352" s="56"/>
      <c r="L352" s="52"/>
      <c r="M352" s="52"/>
      <c r="N352" s="53"/>
      <c r="O352" s="53" t="s">
        <v>17276</v>
      </c>
    </row>
    <row r="353" spans="1:16" s="30" customFormat="1" ht="15.5" x14ac:dyDescent="0.35">
      <c r="A353" s="52" t="s">
        <v>23</v>
      </c>
      <c r="B353" s="258" t="s">
        <v>191</v>
      </c>
      <c r="C353" s="53" t="s">
        <v>99</v>
      </c>
      <c r="D353" s="337">
        <v>500</v>
      </c>
      <c r="E353" s="325"/>
      <c r="F353" s="127"/>
      <c r="G353" s="127"/>
      <c r="H353" s="127">
        <f>SUM('PACC 2025'!$D353:$G353)</f>
        <v>500</v>
      </c>
      <c r="I353" s="62">
        <v>10000</v>
      </c>
      <c r="J353" s="55">
        <f>'PACC 2025'!$I353*'PACC 2025'!$H353</f>
        <v>5000000</v>
      </c>
      <c r="K353" s="56"/>
      <c r="L353" s="52"/>
      <c r="M353" s="52"/>
      <c r="N353" s="53"/>
      <c r="O353" s="53" t="s">
        <v>17276</v>
      </c>
    </row>
    <row r="354" spans="1:16" s="30" customFormat="1" ht="15.75" customHeight="1" x14ac:dyDescent="0.35">
      <c r="A354" s="52" t="s">
        <v>23</v>
      </c>
      <c r="B354" s="258" t="s">
        <v>192</v>
      </c>
      <c r="C354" s="53" t="s">
        <v>99</v>
      </c>
      <c r="D354" s="337">
        <v>500</v>
      </c>
      <c r="E354" s="325"/>
      <c r="F354" s="127"/>
      <c r="G354" s="127"/>
      <c r="H354" s="127">
        <f>SUM('PACC 2025'!$D354:$G354)</f>
        <v>500</v>
      </c>
      <c r="I354" s="62">
        <v>10000</v>
      </c>
      <c r="J354" s="55">
        <f>'PACC 2025'!$I354*'PACC 2025'!$H354</f>
        <v>5000000</v>
      </c>
      <c r="K354" s="56"/>
      <c r="L354" s="52"/>
      <c r="M354" s="52"/>
      <c r="N354" s="53"/>
      <c r="O354" s="53" t="s">
        <v>17276</v>
      </c>
      <c r="P354" s="144"/>
    </row>
    <row r="355" spans="1:16" s="30" customFormat="1" ht="15.5" x14ac:dyDescent="0.35">
      <c r="A355" s="52" t="s">
        <v>23</v>
      </c>
      <c r="B355" s="258" t="s">
        <v>184</v>
      </c>
      <c r="C355" s="53" t="s">
        <v>99</v>
      </c>
      <c r="D355" s="337">
        <v>625</v>
      </c>
      <c r="E355" s="325"/>
      <c r="F355" s="127"/>
      <c r="G355" s="127">
        <v>625</v>
      </c>
      <c r="H355" s="127">
        <f>SUM('PACC 2025'!$D355:$G355)</f>
        <v>1250</v>
      </c>
      <c r="I355" s="62">
        <v>300</v>
      </c>
      <c r="J355" s="55">
        <f>'PACC 2025'!$I355*'PACC 2025'!$H355</f>
        <v>375000</v>
      </c>
      <c r="K355" s="56"/>
      <c r="L355" s="52"/>
      <c r="M355" s="52"/>
      <c r="N355" s="53"/>
      <c r="O355" s="53" t="s">
        <v>17264</v>
      </c>
    </row>
    <row r="356" spans="1:16" s="30" customFormat="1" ht="15.5" x14ac:dyDescent="0.35">
      <c r="A356" s="52" t="s">
        <v>23</v>
      </c>
      <c r="B356" s="258" t="s">
        <v>185</v>
      </c>
      <c r="C356" s="53" t="s">
        <v>99</v>
      </c>
      <c r="D356" s="337">
        <v>500</v>
      </c>
      <c r="E356" s="325"/>
      <c r="F356" s="127"/>
      <c r="G356" s="127">
        <v>500</v>
      </c>
      <c r="H356" s="127">
        <f>SUM('PACC 2025'!$D356:$G356)</f>
        <v>1000</v>
      </c>
      <c r="I356" s="62">
        <v>400</v>
      </c>
      <c r="J356" s="55">
        <f>'PACC 2025'!$I356*'PACC 2025'!$H356</f>
        <v>400000</v>
      </c>
      <c r="K356" s="56"/>
      <c r="L356" s="52"/>
      <c r="M356" s="52"/>
      <c r="N356" s="53"/>
      <c r="O356" s="53" t="s">
        <v>17264</v>
      </c>
    </row>
    <row r="357" spans="1:16" s="30" customFormat="1" ht="15.5" x14ac:dyDescent="0.35">
      <c r="A357" s="52" t="s">
        <v>23</v>
      </c>
      <c r="B357" s="258" t="s">
        <v>186</v>
      </c>
      <c r="C357" s="53" t="s">
        <v>99</v>
      </c>
      <c r="D357" s="337">
        <v>250</v>
      </c>
      <c r="E357" s="325"/>
      <c r="F357" s="127"/>
      <c r="G357" s="326">
        <v>250</v>
      </c>
      <c r="H357" s="127">
        <f>SUM('PACC 2025'!$D357:$G357)</f>
        <v>500</v>
      </c>
      <c r="I357" s="62">
        <v>500</v>
      </c>
      <c r="J357" s="27">
        <f>'PACC 2025'!$I357*'PACC 2025'!$H357</f>
        <v>250000</v>
      </c>
      <c r="K357" s="56"/>
      <c r="L357" s="52"/>
      <c r="M357" s="52"/>
      <c r="N357" s="53"/>
      <c r="O357" s="53" t="s">
        <v>17264</v>
      </c>
    </row>
    <row r="358" spans="1:16" ht="15.5" x14ac:dyDescent="0.35">
      <c r="A358" s="18" t="s">
        <v>23</v>
      </c>
      <c r="B358" s="19"/>
      <c r="C358" s="19"/>
      <c r="D358" s="315"/>
      <c r="E358" s="315"/>
      <c r="F358" s="315"/>
      <c r="G358" s="316"/>
      <c r="H358" s="316"/>
      <c r="I358" s="68"/>
      <c r="J358" s="21"/>
      <c r="K358" s="22">
        <f>SUM(J340:J357)</f>
        <v>40556160</v>
      </c>
      <c r="L358" s="19"/>
      <c r="M358" s="19"/>
      <c r="N358" s="19"/>
      <c r="O358" s="147"/>
    </row>
    <row r="359" spans="1:16" s="30" customFormat="1" ht="15.75" customHeight="1" x14ac:dyDescent="0.35">
      <c r="A359" s="52" t="s">
        <v>480</v>
      </c>
      <c r="B359" s="52" t="s">
        <v>326</v>
      </c>
      <c r="C359" s="53" t="s">
        <v>99</v>
      </c>
      <c r="D359" s="127"/>
      <c r="E359" s="127"/>
      <c r="F359" s="127"/>
      <c r="G359" s="127"/>
      <c r="H359" s="127">
        <f>SUM('PACC 2025'!$D359:$G359)</f>
        <v>0</v>
      </c>
      <c r="I359" s="62">
        <v>1800</v>
      </c>
      <c r="J359" s="55">
        <f>'PACC 2025'!$I359*'PACC 2025'!$H359</f>
        <v>0</v>
      </c>
      <c r="K359" s="56"/>
      <c r="L359" s="52"/>
      <c r="M359" s="52"/>
      <c r="N359" s="53"/>
      <c r="O359" s="53"/>
    </row>
    <row r="360" spans="1:16" s="30" customFormat="1" ht="15.75" customHeight="1" x14ac:dyDescent="0.35">
      <c r="A360" s="52" t="s">
        <v>480</v>
      </c>
      <c r="B360" s="52" t="s">
        <v>327</v>
      </c>
      <c r="C360" s="53" t="s">
        <v>99</v>
      </c>
      <c r="D360" s="127"/>
      <c r="E360" s="200"/>
      <c r="F360" s="127"/>
      <c r="G360" s="127"/>
      <c r="H360" s="127">
        <f>SUM('PACC 2025'!$D360:$G360)</f>
        <v>0</v>
      </c>
      <c r="I360" s="62">
        <v>1550</v>
      </c>
      <c r="J360" s="55">
        <f>'PACC 2025'!$I360*'PACC 2025'!$H360</f>
        <v>0</v>
      </c>
      <c r="K360" s="56"/>
      <c r="L360" s="52"/>
      <c r="M360" s="52"/>
      <c r="N360" s="53"/>
      <c r="O360" s="53"/>
    </row>
    <row r="361" spans="1:16" s="30" customFormat="1" ht="15.75" customHeight="1" x14ac:dyDescent="0.35">
      <c r="A361" s="52" t="s">
        <v>480</v>
      </c>
      <c r="B361" s="52" t="s">
        <v>328</v>
      </c>
      <c r="C361" s="53" t="s">
        <v>99</v>
      </c>
      <c r="D361" s="127"/>
      <c r="E361" s="200"/>
      <c r="F361" s="127"/>
      <c r="G361" s="127"/>
      <c r="H361" s="127">
        <f>SUM('PACC 2025'!$D361:$G361)</f>
        <v>0</v>
      </c>
      <c r="I361" s="62">
        <v>6000</v>
      </c>
      <c r="J361" s="55">
        <f>'PACC 2025'!$I361*'PACC 2025'!$H361</f>
        <v>0</v>
      </c>
      <c r="K361" s="56"/>
      <c r="L361" s="52"/>
      <c r="M361" s="52"/>
      <c r="N361" s="53"/>
      <c r="O361" s="53"/>
    </row>
    <row r="362" spans="1:16" s="48" customFormat="1" ht="15.75" customHeight="1" x14ac:dyDescent="0.35">
      <c r="A362" s="131" t="s">
        <v>480</v>
      </c>
      <c r="B362" s="19"/>
      <c r="C362" s="19"/>
      <c r="D362" s="315"/>
      <c r="E362" s="315"/>
      <c r="F362" s="315"/>
      <c r="G362" s="316"/>
      <c r="H362" s="316"/>
      <c r="I362" s="68"/>
      <c r="J362" s="21"/>
      <c r="K362" s="22">
        <f>SUM(J359:J361)</f>
        <v>0</v>
      </c>
      <c r="L362" s="19"/>
      <c r="M362" s="19"/>
      <c r="N362" s="19"/>
      <c r="O362" s="147"/>
    </row>
    <row r="363" spans="1:16" s="30" customFormat="1" ht="15.5" x14ac:dyDescent="0.35">
      <c r="A363" s="52" t="s">
        <v>24</v>
      </c>
      <c r="B363" s="52" t="s">
        <v>17364</v>
      </c>
      <c r="C363" s="53" t="s">
        <v>99</v>
      </c>
      <c r="D363" s="127"/>
      <c r="E363" s="53">
        <v>30</v>
      </c>
      <c r="F363" s="127"/>
      <c r="G363" s="127"/>
      <c r="H363" s="127">
        <f>SUM('PACC 2025'!$D363:$G363)</f>
        <v>30</v>
      </c>
      <c r="I363" s="54">
        <v>5100</v>
      </c>
      <c r="J363" s="55">
        <f>'PACC 2025'!$I363*'PACC 2025'!$H363</f>
        <v>153000</v>
      </c>
      <c r="K363" s="56"/>
      <c r="L363" s="52"/>
      <c r="M363" s="52"/>
      <c r="N363" s="52"/>
      <c r="O363" s="53" t="s">
        <v>17302</v>
      </c>
    </row>
    <row r="364" spans="1:16" s="30" customFormat="1" ht="15.5" x14ac:dyDescent="0.35">
      <c r="A364" s="52" t="s">
        <v>24</v>
      </c>
      <c r="B364" s="52" t="s">
        <v>17365</v>
      </c>
      <c r="C364" s="53" t="s">
        <v>99</v>
      </c>
      <c r="D364" s="127"/>
      <c r="E364" s="53">
        <v>40</v>
      </c>
      <c r="F364" s="127"/>
      <c r="G364" s="127"/>
      <c r="H364" s="127">
        <f>SUM('PACC 2025'!$D364:$G364)</f>
        <v>40</v>
      </c>
      <c r="I364" s="54">
        <v>350</v>
      </c>
      <c r="J364" s="55">
        <f>'PACC 2025'!$I364*'PACC 2025'!$H364</f>
        <v>14000</v>
      </c>
      <c r="K364" s="56"/>
      <c r="L364" s="52"/>
      <c r="M364" s="52"/>
      <c r="N364" s="52"/>
      <c r="O364" s="53" t="s">
        <v>17302</v>
      </c>
    </row>
    <row r="365" spans="1:16" s="30" customFormat="1" ht="15.5" x14ac:dyDescent="0.35">
      <c r="A365" s="52" t="s">
        <v>24</v>
      </c>
      <c r="B365" s="52" t="s">
        <v>17366</v>
      </c>
      <c r="C365" s="53" t="s">
        <v>99</v>
      </c>
      <c r="D365" s="127"/>
      <c r="E365" s="53">
        <v>50</v>
      </c>
      <c r="F365" s="127"/>
      <c r="G365" s="127"/>
      <c r="H365" s="127">
        <f>SUM('PACC 2025'!$D365:$G365)</f>
        <v>50</v>
      </c>
      <c r="I365" s="54">
        <v>300</v>
      </c>
      <c r="J365" s="55">
        <f>'PACC 2025'!$I365*'PACC 2025'!$H365</f>
        <v>15000</v>
      </c>
      <c r="K365" s="56"/>
      <c r="L365" s="52"/>
      <c r="M365" s="52"/>
      <c r="N365" s="52"/>
      <c r="O365" s="53" t="s">
        <v>17302</v>
      </c>
    </row>
    <row r="366" spans="1:16" s="30" customFormat="1" ht="15.5" x14ac:dyDescent="0.35">
      <c r="A366" s="52" t="s">
        <v>24</v>
      </c>
      <c r="B366" s="52" t="s">
        <v>17367</v>
      </c>
      <c r="C366" s="53" t="s">
        <v>99</v>
      </c>
      <c r="D366" s="127"/>
      <c r="E366" s="53">
        <v>100</v>
      </c>
      <c r="F366" s="127"/>
      <c r="G366" s="127"/>
      <c r="H366" s="127">
        <f>SUM('PACC 2025'!$D366:$G366)</f>
        <v>100</v>
      </c>
      <c r="I366" s="54">
        <v>328</v>
      </c>
      <c r="J366" s="55">
        <f>'PACC 2025'!$I366*'PACC 2025'!$H366</f>
        <v>32800</v>
      </c>
      <c r="K366" s="56"/>
      <c r="L366" s="52"/>
      <c r="M366" s="52"/>
      <c r="N366" s="52"/>
      <c r="O366" s="53" t="s">
        <v>17302</v>
      </c>
    </row>
    <row r="367" spans="1:16" s="30" customFormat="1" ht="15.5" x14ac:dyDescent="0.35">
      <c r="A367" s="52" t="s">
        <v>24</v>
      </c>
      <c r="B367" s="52" t="s">
        <v>193</v>
      </c>
      <c r="C367" s="53" t="s">
        <v>99</v>
      </c>
      <c r="D367" s="200"/>
      <c r="E367" s="53">
        <v>20</v>
      </c>
      <c r="F367" s="127"/>
      <c r="G367" s="127"/>
      <c r="H367" s="127">
        <f>SUM('PACC 2025'!$D367:$G367)</f>
        <v>20</v>
      </c>
      <c r="I367" s="54">
        <v>2500</v>
      </c>
      <c r="J367" s="55">
        <f>'PACC 2025'!$I367*'PACC 2025'!$H367</f>
        <v>50000</v>
      </c>
      <c r="K367" s="56"/>
      <c r="L367" s="52"/>
      <c r="M367" s="52"/>
      <c r="N367" s="52"/>
      <c r="O367" s="53" t="s">
        <v>17302</v>
      </c>
    </row>
    <row r="368" spans="1:16" s="30" customFormat="1" ht="15.5" x14ac:dyDescent="0.35">
      <c r="A368" s="52" t="s">
        <v>24</v>
      </c>
      <c r="B368" s="52" t="s">
        <v>193</v>
      </c>
      <c r="C368" s="53" t="s">
        <v>99</v>
      </c>
      <c r="D368" s="127"/>
      <c r="E368" s="53"/>
      <c r="F368" s="127"/>
      <c r="G368" s="127"/>
      <c r="H368" s="127">
        <f>SUM('PACC 2025'!$D368:$G368)</f>
        <v>0</v>
      </c>
      <c r="I368" s="62">
        <v>2500</v>
      </c>
      <c r="J368" s="55">
        <f>'PACC 2025'!$I368*'PACC 2025'!$H368</f>
        <v>0</v>
      </c>
      <c r="K368" s="56"/>
      <c r="L368" s="52"/>
      <c r="M368" s="52"/>
      <c r="N368" s="52"/>
      <c r="O368" s="53"/>
    </row>
    <row r="369" spans="1:16" ht="15.5" x14ac:dyDescent="0.35">
      <c r="A369" s="18" t="s">
        <v>24</v>
      </c>
      <c r="B369" s="19" t="s">
        <v>131</v>
      </c>
      <c r="C369" s="19"/>
      <c r="D369" s="316"/>
      <c r="E369" s="316"/>
      <c r="F369" s="316"/>
      <c r="G369" s="316"/>
      <c r="H369" s="316"/>
      <c r="I369" s="68"/>
      <c r="J369" s="21"/>
      <c r="K369" s="22">
        <f>SUM(J363:J368)</f>
        <v>264800</v>
      </c>
      <c r="L369" s="19"/>
      <c r="M369" s="19"/>
      <c r="N369" s="19"/>
      <c r="O369" s="147"/>
    </row>
    <row r="370" spans="1:16" s="30" customFormat="1" ht="15.5" x14ac:dyDescent="0.35">
      <c r="A370" s="52" t="s">
        <v>25</v>
      </c>
      <c r="B370" s="216" t="s">
        <v>17368</v>
      </c>
      <c r="C370" s="53" t="s">
        <v>99</v>
      </c>
      <c r="D370" s="53">
        <v>25</v>
      </c>
      <c r="E370" s="127"/>
      <c r="F370" s="127"/>
      <c r="G370" s="127"/>
      <c r="H370" s="127">
        <f>SUM('PACC 2025'!$D370:$G370)</f>
        <v>25</v>
      </c>
      <c r="I370" s="54">
        <v>1420</v>
      </c>
      <c r="J370" s="55">
        <f>'PACC 2025'!$I370*'PACC 2025'!$H370</f>
        <v>35500</v>
      </c>
      <c r="K370" s="56"/>
      <c r="L370" s="56"/>
      <c r="M370" s="56"/>
      <c r="N370" s="56"/>
      <c r="O370" s="53" t="s">
        <v>17302</v>
      </c>
    </row>
    <row r="371" spans="1:16" s="30" customFormat="1" ht="15.5" x14ac:dyDescent="0.35">
      <c r="A371" s="52" t="s">
        <v>25</v>
      </c>
      <c r="B371" s="216" t="s">
        <v>17369</v>
      </c>
      <c r="C371" s="53" t="s">
        <v>99</v>
      </c>
      <c r="D371" s="53">
        <v>1</v>
      </c>
      <c r="E371" s="127"/>
      <c r="F371" s="127"/>
      <c r="G371" s="127"/>
      <c r="H371" s="127">
        <f>SUM('PACC 2025'!$D371:$G371)</f>
        <v>1</v>
      </c>
      <c r="I371" s="54">
        <v>360603.516</v>
      </c>
      <c r="J371" s="55">
        <f>'PACC 2025'!$I371*'PACC 2025'!$H371</f>
        <v>360603.516</v>
      </c>
      <c r="K371" s="56"/>
      <c r="L371" s="56"/>
      <c r="M371" s="56"/>
      <c r="N371" s="56"/>
      <c r="O371" s="53" t="s">
        <v>17302</v>
      </c>
    </row>
    <row r="372" spans="1:16" s="30" customFormat="1" ht="15.5" x14ac:dyDescent="0.35">
      <c r="A372" s="52" t="s">
        <v>25</v>
      </c>
      <c r="B372" s="52" t="s">
        <v>17370</v>
      </c>
      <c r="C372" s="53" t="s">
        <v>99</v>
      </c>
      <c r="D372" s="53">
        <v>5</v>
      </c>
      <c r="E372" s="127"/>
      <c r="F372" s="127"/>
      <c r="G372" s="127"/>
      <c r="H372" s="127">
        <f>SUM('PACC 2025'!$D372:$G372)</f>
        <v>5</v>
      </c>
      <c r="I372" s="54">
        <v>8500</v>
      </c>
      <c r="J372" s="55">
        <f>'PACC 2025'!$I372*'PACC 2025'!$H372</f>
        <v>42500</v>
      </c>
      <c r="K372" s="56"/>
      <c r="L372" s="56"/>
      <c r="M372" s="56"/>
      <c r="N372" s="56"/>
      <c r="O372" s="53" t="s">
        <v>17302</v>
      </c>
    </row>
    <row r="373" spans="1:16" s="30" customFormat="1" ht="15.5" x14ac:dyDescent="0.35">
      <c r="A373" s="52" t="s">
        <v>25</v>
      </c>
      <c r="B373" s="232" t="s">
        <v>17371</v>
      </c>
      <c r="C373" s="53" t="s">
        <v>17372</v>
      </c>
      <c r="D373" s="377">
        <v>0</v>
      </c>
      <c r="E373" s="127"/>
      <c r="F373" s="127"/>
      <c r="G373" s="127"/>
      <c r="H373" s="127">
        <f>SUM('PACC 2025'!$D373:$G373)</f>
        <v>0</v>
      </c>
      <c r="I373" s="54">
        <v>2647.9199999999996</v>
      </c>
      <c r="J373" s="55">
        <f>'PACC 2025'!$I373*'PACC 2025'!$H373</f>
        <v>0</v>
      </c>
      <c r="K373" s="56"/>
      <c r="L373" s="56"/>
      <c r="M373" s="56"/>
      <c r="N373" s="56"/>
      <c r="O373" s="53" t="s">
        <v>17302</v>
      </c>
    </row>
    <row r="374" spans="1:16" s="30" customFormat="1" ht="15.5" x14ac:dyDescent="0.35">
      <c r="A374" s="52" t="s">
        <v>25</v>
      </c>
      <c r="B374" s="52" t="s">
        <v>17373</v>
      </c>
      <c r="C374" s="53" t="s">
        <v>99</v>
      </c>
      <c r="D374" s="53">
        <v>20</v>
      </c>
      <c r="E374" s="127"/>
      <c r="F374" s="127"/>
      <c r="G374" s="127"/>
      <c r="H374" s="127">
        <f>SUM('PACC 2025'!$D374:$G374)</f>
        <v>20</v>
      </c>
      <c r="I374" s="54">
        <v>1692</v>
      </c>
      <c r="J374" s="55">
        <f>'PACC 2025'!$I374*'PACC 2025'!$H374</f>
        <v>33840</v>
      </c>
      <c r="K374" s="56"/>
      <c r="L374" s="56"/>
      <c r="M374" s="56"/>
      <c r="N374" s="56"/>
      <c r="O374" s="53" t="s">
        <v>17302</v>
      </c>
    </row>
    <row r="375" spans="1:16" s="30" customFormat="1" ht="15.5" x14ac:dyDescent="0.35">
      <c r="A375" s="52" t="s">
        <v>25</v>
      </c>
      <c r="B375" s="52" t="s">
        <v>17374</v>
      </c>
      <c r="C375" s="53" t="s">
        <v>99</v>
      </c>
      <c r="D375" s="53">
        <v>30</v>
      </c>
      <c r="E375" s="127"/>
      <c r="F375" s="127"/>
      <c r="G375" s="127"/>
      <c r="H375" s="127">
        <f>SUM('PACC 2025'!$D375:$G375)</f>
        <v>30</v>
      </c>
      <c r="I375" s="54">
        <v>3105</v>
      </c>
      <c r="J375" s="55">
        <f>'PACC 2025'!$I375*'PACC 2025'!$H375</f>
        <v>93150</v>
      </c>
      <c r="K375" s="56"/>
      <c r="L375" s="56"/>
      <c r="M375" s="56"/>
      <c r="N375" s="56"/>
      <c r="O375" s="53" t="s">
        <v>17302</v>
      </c>
    </row>
    <row r="376" spans="1:16" s="30" customFormat="1" ht="15.5" x14ac:dyDescent="0.35">
      <c r="A376" s="52" t="s">
        <v>25</v>
      </c>
      <c r="B376" s="132" t="s">
        <v>16952</v>
      </c>
      <c r="C376" s="53" t="s">
        <v>99</v>
      </c>
      <c r="D376" s="127"/>
      <c r="E376" s="200"/>
      <c r="F376" s="127"/>
      <c r="G376" s="186"/>
      <c r="H376" s="127">
        <f>SUM('PACC 2025'!$D376:$G376)</f>
        <v>0</v>
      </c>
      <c r="I376" s="63">
        <v>575</v>
      </c>
      <c r="J376" s="55">
        <f>+'PACC 2025'!$I376*'PACC 2025'!$H376</f>
        <v>0</v>
      </c>
      <c r="K376" s="56"/>
      <c r="L376" s="56"/>
      <c r="M376" s="56"/>
      <c r="N376" s="56"/>
      <c r="O376" s="148"/>
    </row>
    <row r="377" spans="1:16" s="30" customFormat="1" ht="15.5" x14ac:dyDescent="0.35">
      <c r="A377" s="52" t="s">
        <v>25</v>
      </c>
      <c r="B377" s="217" t="s">
        <v>17409</v>
      </c>
      <c r="C377" s="53" t="s">
        <v>99</v>
      </c>
      <c r="D377" s="127"/>
      <c r="E377" s="200">
        <v>15</v>
      </c>
      <c r="F377" s="127"/>
      <c r="G377" s="186"/>
      <c r="H377" s="127">
        <f>SUM('PACC 2025'!$D377:$G377)</f>
        <v>15</v>
      </c>
      <c r="I377" s="63">
        <v>10000</v>
      </c>
      <c r="J377" s="55">
        <f>'PACC 2025'!$I377*'PACC 2025'!$H377</f>
        <v>150000</v>
      </c>
      <c r="K377" s="56"/>
      <c r="L377" s="56"/>
      <c r="M377" s="56"/>
      <c r="N377" s="56"/>
      <c r="O377" s="186" t="s">
        <v>17302</v>
      </c>
      <c r="P377" s="144"/>
    </row>
    <row r="378" spans="1:16" s="30" customFormat="1" ht="15.5" x14ac:dyDescent="0.35">
      <c r="A378" s="52" t="s">
        <v>25</v>
      </c>
      <c r="B378" s="217" t="s">
        <v>17410</v>
      </c>
      <c r="C378" s="53" t="s">
        <v>99</v>
      </c>
      <c r="D378" s="127"/>
      <c r="E378" s="200">
        <v>8</v>
      </c>
      <c r="F378" s="127"/>
      <c r="G378" s="186"/>
      <c r="H378" s="127">
        <f>SUM('PACC 2025'!$D378:$G378)</f>
        <v>8</v>
      </c>
      <c r="I378" s="63">
        <v>8000</v>
      </c>
      <c r="J378" s="55">
        <f>'PACC 2025'!$I378*'PACC 2025'!$H378</f>
        <v>64000</v>
      </c>
      <c r="K378" s="56"/>
      <c r="L378" s="56"/>
      <c r="M378" s="56"/>
      <c r="N378" s="56"/>
      <c r="O378" s="186" t="s">
        <v>17302</v>
      </c>
      <c r="P378" s="144"/>
    </row>
    <row r="379" spans="1:16" s="30" customFormat="1" ht="15.5" x14ac:dyDescent="0.35">
      <c r="A379" s="52" t="s">
        <v>25</v>
      </c>
      <c r="B379" s="217" t="s">
        <v>17411</v>
      </c>
      <c r="C379" s="53" t="s">
        <v>99</v>
      </c>
      <c r="D379" s="127"/>
      <c r="E379" s="200">
        <v>15</v>
      </c>
      <c r="F379" s="127"/>
      <c r="G379" s="186"/>
      <c r="H379" s="127">
        <f>SUM('PACC 2025'!$D379:$G379)</f>
        <v>15</v>
      </c>
      <c r="I379" s="63">
        <v>16000</v>
      </c>
      <c r="J379" s="55">
        <f>'PACC 2025'!$I379*'PACC 2025'!$H379</f>
        <v>240000</v>
      </c>
      <c r="K379" s="56"/>
      <c r="L379" s="56"/>
      <c r="M379" s="56"/>
      <c r="N379" s="56"/>
      <c r="O379" s="186" t="s">
        <v>17302</v>
      </c>
      <c r="P379" s="144"/>
    </row>
    <row r="380" spans="1:16" s="30" customFormat="1" ht="15.5" x14ac:dyDescent="0.35">
      <c r="A380" s="52" t="s">
        <v>25</v>
      </c>
      <c r="B380" s="217" t="s">
        <v>17412</v>
      </c>
      <c r="C380" s="53" t="s">
        <v>99</v>
      </c>
      <c r="D380" s="127"/>
      <c r="E380" s="200">
        <v>7</v>
      </c>
      <c r="F380" s="127"/>
      <c r="G380" s="186"/>
      <c r="H380" s="127">
        <f>SUM('PACC 2025'!$D380:$G380)</f>
        <v>7</v>
      </c>
      <c r="I380" s="63">
        <v>500</v>
      </c>
      <c r="J380" s="55">
        <f>'PACC 2025'!$I380*'PACC 2025'!$H380</f>
        <v>3500</v>
      </c>
      <c r="K380" s="56"/>
      <c r="L380" s="56"/>
      <c r="M380" s="56"/>
      <c r="N380" s="56"/>
      <c r="O380" s="186" t="s">
        <v>17302</v>
      </c>
      <c r="P380" s="144"/>
    </row>
    <row r="381" spans="1:16" s="30" customFormat="1" ht="15.5" x14ac:dyDescent="0.35">
      <c r="A381" s="52" t="s">
        <v>25</v>
      </c>
      <c r="B381" s="217" t="s">
        <v>17413</v>
      </c>
      <c r="C381" s="53" t="s">
        <v>99</v>
      </c>
      <c r="D381" s="127"/>
      <c r="E381" s="200">
        <v>7</v>
      </c>
      <c r="F381" s="127"/>
      <c r="G381" s="186"/>
      <c r="H381" s="127">
        <f>SUM('PACC 2025'!$D381:$G381)</f>
        <v>7</v>
      </c>
      <c r="I381" s="63">
        <v>8000</v>
      </c>
      <c r="J381" s="55">
        <f>'PACC 2025'!$I381*'PACC 2025'!$H381</f>
        <v>56000</v>
      </c>
      <c r="K381" s="56"/>
      <c r="L381" s="56"/>
      <c r="M381" s="56"/>
      <c r="N381" s="56"/>
      <c r="O381" s="186" t="s">
        <v>17302</v>
      </c>
      <c r="P381" s="144"/>
    </row>
    <row r="382" spans="1:16" s="30" customFormat="1" ht="15.5" x14ac:dyDescent="0.35">
      <c r="A382" s="52" t="s">
        <v>25</v>
      </c>
      <c r="B382" s="217" t="s">
        <v>17414</v>
      </c>
      <c r="C382" s="53" t="s">
        <v>99</v>
      </c>
      <c r="D382" s="127"/>
      <c r="E382" s="200">
        <v>10</v>
      </c>
      <c r="F382" s="127"/>
      <c r="G382" s="186"/>
      <c r="H382" s="127">
        <f>SUM('PACC 2025'!$D382:$G382)</f>
        <v>10</v>
      </c>
      <c r="I382" s="63">
        <v>490</v>
      </c>
      <c r="J382" s="55">
        <f>'PACC 2025'!$I382*'PACC 2025'!$H382</f>
        <v>4900</v>
      </c>
      <c r="K382" s="56"/>
      <c r="L382" s="56"/>
      <c r="M382" s="56"/>
      <c r="N382" s="56"/>
      <c r="O382" s="186" t="s">
        <v>17302</v>
      </c>
      <c r="P382" s="144"/>
    </row>
    <row r="383" spans="1:16" s="30" customFormat="1" ht="15.5" x14ac:dyDescent="0.35">
      <c r="A383" s="52" t="s">
        <v>25</v>
      </c>
      <c r="B383" s="217" t="s">
        <v>17415</v>
      </c>
      <c r="C383" s="53" t="s">
        <v>99</v>
      </c>
      <c r="D383" s="127"/>
      <c r="E383" s="200">
        <v>10</v>
      </c>
      <c r="F383" s="127"/>
      <c r="G383" s="186"/>
      <c r="H383" s="127">
        <f>SUM('PACC 2025'!$D383:$G383)</f>
        <v>10</v>
      </c>
      <c r="I383" s="63">
        <v>8000</v>
      </c>
      <c r="J383" s="55">
        <f>'PACC 2025'!$I383*'PACC 2025'!$H383</f>
        <v>80000</v>
      </c>
      <c r="K383" s="56"/>
      <c r="L383" s="56"/>
      <c r="M383" s="56"/>
      <c r="N383" s="56"/>
      <c r="O383" s="186" t="s">
        <v>17302</v>
      </c>
      <c r="P383" s="144"/>
    </row>
    <row r="384" spans="1:16" s="30" customFormat="1" ht="31" x14ac:dyDescent="0.35">
      <c r="A384" s="52" t="s">
        <v>25</v>
      </c>
      <c r="B384" s="217" t="s">
        <v>17416</v>
      </c>
      <c r="C384" s="53" t="s">
        <v>99</v>
      </c>
      <c r="D384" s="127"/>
      <c r="E384" s="200">
        <v>8</v>
      </c>
      <c r="F384" s="127"/>
      <c r="G384" s="186"/>
      <c r="H384" s="127">
        <f>SUM('PACC 2025'!$D384:$G384)</f>
        <v>8</v>
      </c>
      <c r="I384" s="63">
        <v>10000</v>
      </c>
      <c r="J384" s="55">
        <f>'PACC 2025'!$I384*'PACC 2025'!$H384</f>
        <v>80000</v>
      </c>
      <c r="K384" s="56"/>
      <c r="L384" s="56"/>
      <c r="M384" s="56"/>
      <c r="N384" s="56"/>
      <c r="O384" s="186" t="s">
        <v>17302</v>
      </c>
      <c r="P384" s="144"/>
    </row>
    <row r="385" spans="1:16" s="30" customFormat="1" ht="15.5" x14ac:dyDescent="0.35">
      <c r="A385" s="52" t="s">
        <v>25</v>
      </c>
      <c r="B385" s="217" t="s">
        <v>17417</v>
      </c>
      <c r="C385" s="53" t="s">
        <v>99</v>
      </c>
      <c r="D385" s="127"/>
      <c r="E385" s="200">
        <v>5</v>
      </c>
      <c r="F385" s="127"/>
      <c r="G385" s="186"/>
      <c r="H385" s="127">
        <f>SUM('PACC 2025'!$D385:$G385)</f>
        <v>5</v>
      </c>
      <c r="I385" s="63">
        <v>10000</v>
      </c>
      <c r="J385" s="55">
        <f>'PACC 2025'!$I385*'PACC 2025'!$H385</f>
        <v>50000</v>
      </c>
      <c r="K385" s="56"/>
      <c r="L385" s="56"/>
      <c r="M385" s="56"/>
      <c r="N385" s="56"/>
      <c r="O385" s="186" t="s">
        <v>17302</v>
      </c>
      <c r="P385" s="144"/>
    </row>
    <row r="386" spans="1:16" s="30" customFormat="1" ht="15.5" x14ac:dyDescent="0.35">
      <c r="A386" s="52" t="s">
        <v>25</v>
      </c>
      <c r="B386" s="217" t="s">
        <v>17418</v>
      </c>
      <c r="C386" s="53"/>
      <c r="D386" s="127"/>
      <c r="E386" s="200">
        <v>25</v>
      </c>
      <c r="F386" s="127"/>
      <c r="G386" s="186"/>
      <c r="H386" s="127">
        <f>SUM('PACC 2025'!$D386:$G386)</f>
        <v>25</v>
      </c>
      <c r="I386" s="63">
        <v>200</v>
      </c>
      <c r="J386" s="55">
        <f>'PACC 2025'!$I386*'PACC 2025'!$H386</f>
        <v>5000</v>
      </c>
      <c r="K386" s="56"/>
      <c r="L386" s="56"/>
      <c r="M386" s="56"/>
      <c r="N386" s="56"/>
      <c r="O386" s="186" t="s">
        <v>17302</v>
      </c>
      <c r="P386" s="144"/>
    </row>
    <row r="387" spans="1:16" s="30" customFormat="1" ht="15.5" x14ac:dyDescent="0.35">
      <c r="A387" s="52" t="s">
        <v>25</v>
      </c>
      <c r="B387" s="132"/>
      <c r="C387" s="53"/>
      <c r="D387" s="127"/>
      <c r="E387" s="200"/>
      <c r="F387" s="127"/>
      <c r="G387" s="186"/>
      <c r="H387" s="127">
        <f>SUM('PACC 2025'!$D387:$G387)</f>
        <v>0</v>
      </c>
      <c r="I387" s="63"/>
      <c r="J387" s="27">
        <f>'PACC 2025'!$I387*'PACC 2025'!$H387</f>
        <v>0</v>
      </c>
      <c r="K387" s="56"/>
      <c r="L387" s="56"/>
      <c r="M387" s="56"/>
      <c r="N387" s="56"/>
      <c r="O387" s="148"/>
      <c r="P387" s="144"/>
    </row>
    <row r="388" spans="1:16" s="30" customFormat="1" ht="15.5" x14ac:dyDescent="0.35">
      <c r="A388" s="52" t="s">
        <v>25</v>
      </c>
      <c r="B388" s="132"/>
      <c r="C388" s="53"/>
      <c r="D388" s="127"/>
      <c r="E388" s="200"/>
      <c r="F388" s="127"/>
      <c r="G388" s="186"/>
      <c r="H388" s="127">
        <f>SUM('PACC 2025'!$D388:$G388)</f>
        <v>0</v>
      </c>
      <c r="I388" s="63"/>
      <c r="J388" s="27">
        <f>'PACC 2025'!$I388*'PACC 2025'!$H388</f>
        <v>0</v>
      </c>
      <c r="K388" s="56"/>
      <c r="L388" s="56"/>
      <c r="M388" s="56"/>
      <c r="N388" s="56"/>
      <c r="O388" s="148"/>
      <c r="P388" s="144"/>
    </row>
    <row r="389" spans="1:16" s="30" customFormat="1" ht="15.5" x14ac:dyDescent="0.35">
      <c r="A389" s="52" t="s">
        <v>25</v>
      </c>
      <c r="B389" s="132" t="s">
        <v>16953</v>
      </c>
      <c r="C389" s="53" t="s">
        <v>99</v>
      </c>
      <c r="D389" s="127"/>
      <c r="E389" s="200"/>
      <c r="F389" s="127"/>
      <c r="G389" s="186"/>
      <c r="H389" s="127">
        <f>SUM('PACC 2025'!$D389:$G389)</f>
        <v>0</v>
      </c>
      <c r="I389" s="63">
        <v>225</v>
      </c>
      <c r="J389" s="55">
        <f>+'PACC 2025'!$I389*'PACC 2025'!$H389</f>
        <v>0</v>
      </c>
      <c r="K389" s="56"/>
      <c r="L389" s="56"/>
      <c r="M389" s="56"/>
      <c r="N389" s="56"/>
      <c r="O389" s="186" t="s">
        <v>16967</v>
      </c>
    </row>
    <row r="390" spans="1:16" s="30" customFormat="1" ht="22.5" customHeight="1" x14ac:dyDescent="0.35">
      <c r="A390" s="52" t="s">
        <v>25</v>
      </c>
      <c r="B390" s="132" t="s">
        <v>16969</v>
      </c>
      <c r="C390" s="53" t="s">
        <v>99</v>
      </c>
      <c r="D390" s="53">
        <v>1</v>
      </c>
      <c r="E390" s="200"/>
      <c r="F390" s="127"/>
      <c r="G390" s="186"/>
      <c r="H390" s="127">
        <f>SUM('PACC 2025'!$D390:$G390)</f>
        <v>1</v>
      </c>
      <c r="I390" s="29">
        <v>2950000</v>
      </c>
      <c r="J390" s="55">
        <f>'PACC 2025'!$I390*'PACC 2025'!$H390</f>
        <v>2950000</v>
      </c>
      <c r="K390" s="56"/>
      <c r="L390" s="56"/>
      <c r="M390" s="56"/>
      <c r="N390" s="56"/>
      <c r="O390" s="186" t="s">
        <v>17232</v>
      </c>
    </row>
    <row r="391" spans="1:16" s="30" customFormat="1" ht="22.5" customHeight="1" x14ac:dyDescent="0.35">
      <c r="A391" s="52" t="s">
        <v>25</v>
      </c>
      <c r="B391" s="132" t="s">
        <v>17275</v>
      </c>
      <c r="C391" s="53" t="s">
        <v>99</v>
      </c>
      <c r="D391" s="53"/>
      <c r="E391" s="200">
        <v>3</v>
      </c>
      <c r="F391" s="127"/>
      <c r="G391" s="186"/>
      <c r="H391" s="127">
        <f>SUM('PACC 2025'!$D391:$G391)</f>
        <v>3</v>
      </c>
      <c r="I391" s="193">
        <v>43198.6</v>
      </c>
      <c r="J391" s="55">
        <f>'PACC 2025'!$I391*'PACC 2025'!$H391</f>
        <v>129595.79999999999</v>
      </c>
      <c r="K391" s="56"/>
      <c r="L391" s="56"/>
      <c r="M391" s="56"/>
      <c r="N391" s="56"/>
      <c r="O391" s="186" t="s">
        <v>17264</v>
      </c>
      <c r="P391" s="144"/>
    </row>
    <row r="392" spans="1:16" s="30" customFormat="1" ht="15.5" x14ac:dyDescent="0.35">
      <c r="A392" s="52" t="s">
        <v>25</v>
      </c>
      <c r="B392" s="212" t="s">
        <v>17233</v>
      </c>
      <c r="C392" s="53" t="s">
        <v>99</v>
      </c>
      <c r="D392" s="53">
        <v>2</v>
      </c>
      <c r="E392" s="200"/>
      <c r="F392" s="127"/>
      <c r="G392" s="186"/>
      <c r="H392" s="127">
        <f>SUM('PACC 2025'!$D392:$G392)</f>
        <v>2</v>
      </c>
      <c r="I392" s="185">
        <v>250000</v>
      </c>
      <c r="J392" s="55">
        <f>'PACC 2025'!$I392*'PACC 2025'!$H392</f>
        <v>500000</v>
      </c>
      <c r="K392" s="56"/>
      <c r="L392" s="56"/>
      <c r="M392" s="56"/>
      <c r="N392" s="56"/>
      <c r="O392" s="186" t="s">
        <v>17232</v>
      </c>
    </row>
    <row r="393" spans="1:16" s="30" customFormat="1" ht="15.5" x14ac:dyDescent="0.35">
      <c r="A393" s="52" t="s">
        <v>25</v>
      </c>
      <c r="B393" s="212" t="s">
        <v>17234</v>
      </c>
      <c r="C393" s="53" t="s">
        <v>99</v>
      </c>
      <c r="D393" s="53">
        <v>2</v>
      </c>
      <c r="E393" s="200"/>
      <c r="F393" s="127"/>
      <c r="G393" s="186"/>
      <c r="H393" s="127">
        <f>SUM('PACC 2025'!$D393:$G393)</f>
        <v>2</v>
      </c>
      <c r="I393" s="185">
        <v>625000</v>
      </c>
      <c r="J393" s="55">
        <f>'PACC 2025'!$I393*'PACC 2025'!$H393</f>
        <v>1250000</v>
      </c>
      <c r="K393" s="56"/>
      <c r="L393" s="56"/>
      <c r="M393" s="56"/>
      <c r="N393" s="56"/>
      <c r="O393" s="186" t="s">
        <v>17232</v>
      </c>
      <c r="P393" s="144"/>
    </row>
    <row r="394" spans="1:16" s="30" customFormat="1" ht="15.5" x14ac:dyDescent="0.35">
      <c r="A394" s="52" t="s">
        <v>25</v>
      </c>
      <c r="B394" s="212" t="s">
        <v>17235</v>
      </c>
      <c r="C394" s="53" t="s">
        <v>99</v>
      </c>
      <c r="D394" s="53">
        <v>3</v>
      </c>
      <c r="E394" s="200"/>
      <c r="F394" s="127"/>
      <c r="G394" s="186"/>
      <c r="H394" s="127">
        <f>SUM('PACC 2025'!$D394:$G394)</f>
        <v>3</v>
      </c>
      <c r="I394" s="185">
        <v>675000</v>
      </c>
      <c r="J394" s="55">
        <f>'PACC 2025'!$I394*'PACC 2025'!$H394</f>
        <v>2025000</v>
      </c>
      <c r="K394" s="56"/>
      <c r="L394" s="56"/>
      <c r="M394" s="56"/>
      <c r="N394" s="56"/>
      <c r="O394" s="186" t="s">
        <v>17232</v>
      </c>
      <c r="P394" s="144"/>
    </row>
    <row r="395" spans="1:16" s="30" customFormat="1" ht="15.5" x14ac:dyDescent="0.35">
      <c r="A395" s="52" t="s">
        <v>25</v>
      </c>
      <c r="B395" s="212" t="s">
        <v>17236</v>
      </c>
      <c r="C395" s="53" t="s">
        <v>99</v>
      </c>
      <c r="D395" s="53">
        <v>2</v>
      </c>
      <c r="E395" s="200"/>
      <c r="F395" s="127"/>
      <c r="G395" s="186"/>
      <c r="H395" s="127">
        <f>SUM('PACC 2025'!$D395:$G395)</f>
        <v>2</v>
      </c>
      <c r="I395" s="185">
        <v>525000</v>
      </c>
      <c r="J395" s="55">
        <f>'PACC 2025'!$I395*'PACC 2025'!$H395</f>
        <v>1050000</v>
      </c>
      <c r="K395" s="56"/>
      <c r="L395" s="56"/>
      <c r="M395" s="56"/>
      <c r="N395" s="56"/>
      <c r="O395" s="186" t="s">
        <v>17232</v>
      </c>
    </row>
    <row r="396" spans="1:16" s="30" customFormat="1" ht="15.5" x14ac:dyDescent="0.35">
      <c r="A396" s="52" t="s">
        <v>25</v>
      </c>
      <c r="B396" s="212" t="s">
        <v>17237</v>
      </c>
      <c r="C396" s="53" t="s">
        <v>99</v>
      </c>
      <c r="D396" s="53">
        <v>2</v>
      </c>
      <c r="E396" s="200"/>
      <c r="F396" s="127"/>
      <c r="G396" s="186"/>
      <c r="H396" s="127">
        <f>SUM('PACC 2025'!$D396:$G396)</f>
        <v>2</v>
      </c>
      <c r="I396" s="185">
        <v>350000</v>
      </c>
      <c r="J396" s="55">
        <f>'PACC 2025'!$I396*'PACC 2025'!$H396</f>
        <v>700000</v>
      </c>
      <c r="K396" s="56"/>
      <c r="L396" s="56"/>
      <c r="M396" s="56"/>
      <c r="N396" s="56"/>
      <c r="O396" s="186" t="s">
        <v>17232</v>
      </c>
    </row>
    <row r="397" spans="1:16" ht="15.5" x14ac:dyDescent="0.35">
      <c r="A397" s="18" t="s">
        <v>25</v>
      </c>
      <c r="B397" s="19" t="s">
        <v>131</v>
      </c>
      <c r="C397" s="19"/>
      <c r="D397" s="316"/>
      <c r="E397" s="316"/>
      <c r="F397" s="316"/>
      <c r="G397" s="316"/>
      <c r="H397" s="316"/>
      <c r="I397" s="68"/>
      <c r="J397" s="21"/>
      <c r="K397" s="22">
        <f>SUM(J370:J396)</f>
        <v>9903589.3159999996</v>
      </c>
      <c r="L397" s="19"/>
      <c r="M397" s="19"/>
      <c r="N397" s="19"/>
      <c r="O397" s="147"/>
    </row>
    <row r="398" spans="1:16" s="30" customFormat="1" ht="15.5" x14ac:dyDescent="0.35">
      <c r="A398" s="70" t="s">
        <v>26</v>
      </c>
      <c r="B398" s="85" t="s">
        <v>501</v>
      </c>
      <c r="C398" s="53" t="s">
        <v>99</v>
      </c>
      <c r="D398" s="127"/>
      <c r="E398" s="200"/>
      <c r="F398" s="198"/>
      <c r="G398" s="127"/>
      <c r="H398" s="127">
        <f>SUM('PACC 2025'!$D398:$G398)</f>
        <v>0</v>
      </c>
      <c r="I398" s="62">
        <v>70000</v>
      </c>
      <c r="J398" s="55">
        <f>'PACC 2025'!$I398*'PACC 2025'!$H398</f>
        <v>0</v>
      </c>
      <c r="K398" s="56"/>
      <c r="L398" s="52"/>
      <c r="M398" s="52"/>
      <c r="N398" s="53"/>
      <c r="O398" s="53"/>
    </row>
    <row r="399" spans="1:16" s="30" customFormat="1" ht="15.5" x14ac:dyDescent="0.35">
      <c r="A399" s="70" t="s">
        <v>26</v>
      </c>
      <c r="B399" s="85" t="s">
        <v>502</v>
      </c>
      <c r="C399" s="53" t="s">
        <v>99</v>
      </c>
      <c r="D399" s="127"/>
      <c r="E399" s="200"/>
      <c r="F399" s="198"/>
      <c r="G399" s="127"/>
      <c r="H399" s="127">
        <f>SUM('PACC 2025'!$D399:$G399)</f>
        <v>0</v>
      </c>
      <c r="I399" s="62">
        <v>48000</v>
      </c>
      <c r="J399" s="55">
        <f>'PACC 2025'!$I399*'PACC 2025'!$H399</f>
        <v>0</v>
      </c>
      <c r="K399" s="56"/>
      <c r="L399" s="52"/>
      <c r="M399" s="52"/>
      <c r="N399" s="53"/>
      <c r="O399" s="53"/>
    </row>
    <row r="400" spans="1:16" s="30" customFormat="1" ht="15.5" x14ac:dyDescent="0.35">
      <c r="A400" s="60" t="s">
        <v>26</v>
      </c>
      <c r="B400" s="218" t="s">
        <v>503</v>
      </c>
      <c r="C400" s="53" t="s">
        <v>99</v>
      </c>
      <c r="D400" s="127"/>
      <c r="E400" s="200">
        <v>2</v>
      </c>
      <c r="F400" s="199"/>
      <c r="G400" s="127"/>
      <c r="H400" s="127">
        <f>SUM('PACC 2025'!$D400:$G400)</f>
        <v>2</v>
      </c>
      <c r="I400" s="62">
        <v>35000</v>
      </c>
      <c r="J400" s="55">
        <f>'PACC 2025'!$I400*'PACC 2025'!$H400</f>
        <v>70000</v>
      </c>
      <c r="K400" s="56"/>
      <c r="L400" s="52"/>
      <c r="M400" s="52"/>
      <c r="N400" s="53"/>
      <c r="O400" s="53" t="s">
        <v>17264</v>
      </c>
    </row>
    <row r="401" spans="1:15" s="30" customFormat="1" ht="15.5" x14ac:dyDescent="0.35">
      <c r="A401" s="70" t="s">
        <v>26</v>
      </c>
      <c r="B401" s="85" t="s">
        <v>504</v>
      </c>
      <c r="C401" s="53" t="s">
        <v>99</v>
      </c>
      <c r="D401" s="127"/>
      <c r="E401" s="200"/>
      <c r="F401" s="198"/>
      <c r="G401" s="127"/>
      <c r="H401" s="127">
        <f>SUM('PACC 2025'!$D401:$G401)</f>
        <v>0</v>
      </c>
      <c r="I401" s="62">
        <v>135000</v>
      </c>
      <c r="J401" s="55">
        <f>'PACC 2025'!$I401*'PACC 2025'!$H401</f>
        <v>0</v>
      </c>
      <c r="K401" s="56"/>
      <c r="L401" s="52"/>
      <c r="M401" s="52"/>
      <c r="N401" s="53"/>
      <c r="O401" s="53"/>
    </row>
    <row r="402" spans="1:15" s="30" customFormat="1" ht="15.5" x14ac:dyDescent="0.35">
      <c r="A402" s="70" t="s">
        <v>26</v>
      </c>
      <c r="B402" s="85" t="s">
        <v>505</v>
      </c>
      <c r="C402" s="53" t="s">
        <v>99</v>
      </c>
      <c r="D402" s="127"/>
      <c r="E402" s="200"/>
      <c r="F402" s="198"/>
      <c r="G402" s="127"/>
      <c r="H402" s="127">
        <f>SUM('PACC 2025'!$D402:$G402)</f>
        <v>0</v>
      </c>
      <c r="I402" s="62">
        <v>125000</v>
      </c>
      <c r="J402" s="55">
        <f>'PACC 2025'!$I402*'PACC 2025'!$H402</f>
        <v>0</v>
      </c>
      <c r="K402" s="56"/>
      <c r="L402" s="52"/>
      <c r="M402" s="52"/>
      <c r="N402" s="53"/>
      <c r="O402" s="53"/>
    </row>
    <row r="403" spans="1:15" s="30" customFormat="1" ht="15.5" x14ac:dyDescent="0.35">
      <c r="A403" s="70" t="s">
        <v>26</v>
      </c>
      <c r="B403" s="85" t="s">
        <v>506</v>
      </c>
      <c r="C403" s="53" t="s">
        <v>99</v>
      </c>
      <c r="D403" s="127"/>
      <c r="E403" s="200"/>
      <c r="F403" s="198"/>
      <c r="G403" s="127"/>
      <c r="H403" s="127">
        <f>SUM('PACC 2025'!$D403:$G403)</f>
        <v>0</v>
      </c>
      <c r="I403" s="62">
        <v>105000</v>
      </c>
      <c r="J403" s="55">
        <f>'PACC 2025'!$I403*'PACC 2025'!$H403</f>
        <v>0</v>
      </c>
      <c r="K403" s="56"/>
      <c r="L403" s="52"/>
      <c r="M403" s="52"/>
      <c r="N403" s="53"/>
      <c r="O403" s="53"/>
    </row>
    <row r="404" spans="1:15" s="30" customFormat="1" ht="31" x14ac:dyDescent="0.35">
      <c r="A404" s="70" t="s">
        <v>26</v>
      </c>
      <c r="B404" s="60" t="s">
        <v>507</v>
      </c>
      <c r="C404" s="53" t="s">
        <v>99</v>
      </c>
      <c r="D404" s="127"/>
      <c r="E404" s="200"/>
      <c r="F404" s="87"/>
      <c r="G404" s="127"/>
      <c r="H404" s="127">
        <f>SUM('PACC 2025'!$D404:$G404)</f>
        <v>0</v>
      </c>
      <c r="I404" s="62">
        <v>640000</v>
      </c>
      <c r="J404" s="55">
        <f>'PACC 2025'!$I404*'PACC 2025'!$H404</f>
        <v>0</v>
      </c>
      <c r="K404" s="56"/>
      <c r="L404" s="52"/>
      <c r="M404" s="52"/>
      <c r="N404" s="53"/>
      <c r="O404" s="53"/>
    </row>
    <row r="405" spans="1:15" s="81" customFormat="1" ht="15.5" x14ac:dyDescent="0.35">
      <c r="A405" s="84" t="s">
        <v>26</v>
      </c>
      <c r="B405" s="19"/>
      <c r="C405" s="19"/>
      <c r="D405" s="316"/>
      <c r="E405" s="316"/>
      <c r="F405" s="316"/>
      <c r="G405" s="316"/>
      <c r="H405" s="316"/>
      <c r="I405" s="68"/>
      <c r="J405" s="21"/>
      <c r="K405" s="22">
        <f>SUM(J398:J404)</f>
        <v>70000</v>
      </c>
      <c r="L405" s="19"/>
      <c r="M405" s="19"/>
      <c r="N405" s="19"/>
      <c r="O405" s="147"/>
    </row>
    <row r="406" spans="1:15" s="30" customFormat="1" ht="15.5" x14ac:dyDescent="0.35">
      <c r="A406" s="52" t="s">
        <v>27</v>
      </c>
      <c r="B406" s="232" t="s">
        <v>16954</v>
      </c>
      <c r="C406" s="53" t="s">
        <v>99</v>
      </c>
      <c r="D406" s="127">
        <v>0</v>
      </c>
      <c r="E406" s="342"/>
      <c r="F406" s="342"/>
      <c r="G406" s="342"/>
      <c r="H406" s="127">
        <f>SUM('PACC 2025'!$D406:$G406)</f>
        <v>0</v>
      </c>
      <c r="I406" s="62">
        <v>1900</v>
      </c>
      <c r="J406" s="55">
        <f>'PACC 2025'!$I406*'PACC 2025'!$H406</f>
        <v>0</v>
      </c>
      <c r="K406" s="56"/>
      <c r="L406" s="52"/>
      <c r="M406" s="52"/>
      <c r="N406" s="53"/>
      <c r="O406" s="53" t="s">
        <v>17264</v>
      </c>
    </row>
    <row r="407" spans="1:15" s="30" customFormat="1" ht="15.5" x14ac:dyDescent="0.35">
      <c r="A407" s="52" t="s">
        <v>27</v>
      </c>
      <c r="B407" s="52" t="s">
        <v>199</v>
      </c>
      <c r="C407" s="53" t="s">
        <v>99</v>
      </c>
      <c r="D407" s="127"/>
      <c r="E407" s="127">
        <v>2500</v>
      </c>
      <c r="F407" s="127"/>
      <c r="G407" s="127">
        <v>2500</v>
      </c>
      <c r="H407" s="127">
        <f>SUM('PACC 2025'!$D407:$G407)</f>
        <v>5000</v>
      </c>
      <c r="I407" s="62">
        <v>12.48</v>
      </c>
      <c r="J407" s="55">
        <f>'PACC 2025'!$I407*'PACC 2025'!$H407</f>
        <v>62400</v>
      </c>
      <c r="K407" s="56"/>
      <c r="L407" s="52"/>
      <c r="M407" s="52"/>
      <c r="N407" s="53"/>
      <c r="O407" s="53" t="s">
        <v>17264</v>
      </c>
    </row>
    <row r="408" spans="1:15" s="30" customFormat="1" ht="15.5" x14ac:dyDescent="0.35">
      <c r="A408" s="52" t="s">
        <v>27</v>
      </c>
      <c r="B408" s="52" t="s">
        <v>200</v>
      </c>
      <c r="C408" s="53" t="s">
        <v>99</v>
      </c>
      <c r="D408" s="127"/>
      <c r="E408" s="127">
        <v>2500</v>
      </c>
      <c r="F408" s="127"/>
      <c r="G408" s="127">
        <v>2500</v>
      </c>
      <c r="H408" s="127">
        <f>SUM('PACC 2025'!$D408:$G408)</f>
        <v>5000</v>
      </c>
      <c r="I408" s="62">
        <v>25.487999999999996</v>
      </c>
      <c r="J408" s="55">
        <f>'PACC 2025'!$I408*'PACC 2025'!$H408</f>
        <v>127439.99999999999</v>
      </c>
      <c r="K408" s="56"/>
      <c r="L408" s="52"/>
      <c r="M408" s="52"/>
      <c r="N408" s="53"/>
      <c r="O408" s="53" t="s">
        <v>17264</v>
      </c>
    </row>
    <row r="409" spans="1:15" s="30" customFormat="1" ht="15.5" x14ac:dyDescent="0.35">
      <c r="A409" s="52" t="s">
        <v>27</v>
      </c>
      <c r="B409" s="52" t="s">
        <v>201</v>
      </c>
      <c r="C409" s="53" t="s">
        <v>99</v>
      </c>
      <c r="D409" s="127"/>
      <c r="E409" s="127">
        <v>63</v>
      </c>
      <c r="F409" s="127"/>
      <c r="G409" s="127">
        <v>63</v>
      </c>
      <c r="H409" s="127">
        <f>SUM('PACC 2025'!$D409:$G409)</f>
        <v>126</v>
      </c>
      <c r="I409" s="62">
        <v>170</v>
      </c>
      <c r="J409" s="55">
        <f>'PACC 2025'!$I409*'PACC 2025'!$H409</f>
        <v>21420</v>
      </c>
      <c r="K409" s="56"/>
      <c r="L409" s="52"/>
      <c r="M409" s="52"/>
      <c r="N409" s="53"/>
      <c r="O409" s="53" t="s">
        <v>17264</v>
      </c>
    </row>
    <row r="410" spans="1:15" s="30" customFormat="1" ht="15.5" x14ac:dyDescent="0.35">
      <c r="A410" s="52" t="s">
        <v>27</v>
      </c>
      <c r="B410" s="52" t="s">
        <v>202</v>
      </c>
      <c r="C410" s="53" t="s">
        <v>99</v>
      </c>
      <c r="D410" s="127"/>
      <c r="E410" s="127">
        <v>1750</v>
      </c>
      <c r="F410" s="127"/>
      <c r="G410" s="127">
        <v>1750</v>
      </c>
      <c r="H410" s="127">
        <f>SUM('PACC 2025'!$D410:$G410)</f>
        <v>3500</v>
      </c>
      <c r="I410" s="62">
        <v>10</v>
      </c>
      <c r="J410" s="55">
        <f>'PACC 2025'!$I410*'PACC 2025'!$H410</f>
        <v>35000</v>
      </c>
      <c r="K410" s="56"/>
      <c r="L410" s="26"/>
      <c r="M410" s="26"/>
      <c r="N410" s="26"/>
      <c r="O410" s="53" t="s">
        <v>17264</v>
      </c>
    </row>
    <row r="411" spans="1:15" s="30" customFormat="1" ht="15.5" x14ac:dyDescent="0.35">
      <c r="A411" s="52" t="s">
        <v>27</v>
      </c>
      <c r="B411" s="52" t="s">
        <v>203</v>
      </c>
      <c r="C411" s="53" t="s">
        <v>99</v>
      </c>
      <c r="D411" s="127"/>
      <c r="E411" s="127">
        <v>1750</v>
      </c>
      <c r="F411" s="127"/>
      <c r="G411" s="127">
        <v>1750</v>
      </c>
      <c r="H411" s="127">
        <f>SUM('PACC 2025'!$D411:$G411)</f>
        <v>3500</v>
      </c>
      <c r="I411" s="62">
        <v>15.5</v>
      </c>
      <c r="J411" s="55">
        <f>'PACC 2025'!$I411*'PACC 2025'!$H411</f>
        <v>54250</v>
      </c>
      <c r="K411" s="56"/>
      <c r="L411" s="26"/>
      <c r="M411" s="26"/>
      <c r="N411" s="26"/>
      <c r="O411" s="53" t="s">
        <v>17264</v>
      </c>
    </row>
    <row r="412" spans="1:15" s="30" customFormat="1" ht="15.5" x14ac:dyDescent="0.35">
      <c r="A412" s="52" t="s">
        <v>27</v>
      </c>
      <c r="B412" s="52" t="s">
        <v>204</v>
      </c>
      <c r="C412" s="53" t="s">
        <v>99</v>
      </c>
      <c r="D412" s="127"/>
      <c r="E412" s="127">
        <v>2500</v>
      </c>
      <c r="F412" s="127"/>
      <c r="G412" s="127">
        <v>2500</v>
      </c>
      <c r="H412" s="127">
        <f>SUM('PACC 2025'!$D412:$G412)</f>
        <v>5000</v>
      </c>
      <c r="I412" s="62">
        <v>25</v>
      </c>
      <c r="J412" s="55">
        <f>'PACC 2025'!$I412*'PACC 2025'!$H412</f>
        <v>125000</v>
      </c>
      <c r="K412" s="56"/>
      <c r="L412" s="26"/>
      <c r="M412" s="26"/>
      <c r="N412" s="26"/>
      <c r="O412" s="53" t="s">
        <v>17264</v>
      </c>
    </row>
    <row r="413" spans="1:15" s="30" customFormat="1" ht="15.5" x14ac:dyDescent="0.35">
      <c r="A413" s="52" t="s">
        <v>27</v>
      </c>
      <c r="B413" s="52" t="s">
        <v>205</v>
      </c>
      <c r="C413" s="53" t="s">
        <v>99</v>
      </c>
      <c r="D413" s="127"/>
      <c r="E413" s="127">
        <v>125</v>
      </c>
      <c r="F413" s="127"/>
      <c r="G413" s="127">
        <v>125</v>
      </c>
      <c r="H413" s="127">
        <f>SUM('PACC 2025'!$D413:$G413)</f>
        <v>250</v>
      </c>
      <c r="I413" s="62">
        <v>8</v>
      </c>
      <c r="J413" s="55">
        <f>'PACC 2025'!$I413*'PACC 2025'!$H413</f>
        <v>2000</v>
      </c>
      <c r="K413" s="56"/>
      <c r="L413" s="26"/>
      <c r="M413" s="26"/>
      <c r="N413" s="26"/>
      <c r="O413" s="53" t="s">
        <v>17264</v>
      </c>
    </row>
    <row r="414" spans="1:15" s="30" customFormat="1" ht="15.5" x14ac:dyDescent="0.35">
      <c r="A414" s="52" t="s">
        <v>27</v>
      </c>
      <c r="B414" s="52" t="s">
        <v>206</v>
      </c>
      <c r="C414" s="53" t="s">
        <v>99</v>
      </c>
      <c r="D414" s="127"/>
      <c r="E414" s="127">
        <v>38</v>
      </c>
      <c r="F414" s="127"/>
      <c r="G414" s="127">
        <v>38</v>
      </c>
      <c r="H414" s="127">
        <f>SUM('PACC 2025'!$D414:$G414)</f>
        <v>76</v>
      </c>
      <c r="I414" s="62">
        <v>14</v>
      </c>
      <c r="J414" s="55">
        <f>'PACC 2025'!$I414*'PACC 2025'!$H414</f>
        <v>1064</v>
      </c>
      <c r="K414" s="56"/>
      <c r="L414" s="26"/>
      <c r="M414" s="26"/>
      <c r="N414" s="26"/>
      <c r="O414" s="53" t="s">
        <v>17264</v>
      </c>
    </row>
    <row r="415" spans="1:15" s="30" customFormat="1" ht="15.5" x14ac:dyDescent="0.35">
      <c r="A415" s="52" t="s">
        <v>27</v>
      </c>
      <c r="B415" s="52" t="s">
        <v>207</v>
      </c>
      <c r="C415" s="53" t="s">
        <v>99</v>
      </c>
      <c r="D415" s="127"/>
      <c r="E415" s="127">
        <v>38</v>
      </c>
      <c r="F415" s="127"/>
      <c r="G415" s="127">
        <v>38</v>
      </c>
      <c r="H415" s="127">
        <f>SUM('PACC 2025'!$D415:$G415)</f>
        <v>76</v>
      </c>
      <c r="I415" s="62">
        <v>95</v>
      </c>
      <c r="J415" s="55">
        <f>'PACC 2025'!$I415*'PACC 2025'!$H415</f>
        <v>7220</v>
      </c>
      <c r="K415" s="56"/>
      <c r="L415" s="26"/>
      <c r="M415" s="26"/>
      <c r="N415" s="26"/>
      <c r="O415" s="53" t="s">
        <v>17264</v>
      </c>
    </row>
    <row r="416" spans="1:15" s="30" customFormat="1" ht="15.5" x14ac:dyDescent="0.35">
      <c r="A416" s="52" t="s">
        <v>27</v>
      </c>
      <c r="B416" s="52" t="s">
        <v>208</v>
      </c>
      <c r="C416" s="53" t="s">
        <v>99</v>
      </c>
      <c r="D416" s="127"/>
      <c r="E416" s="127">
        <v>38</v>
      </c>
      <c r="F416" s="127"/>
      <c r="G416" s="127">
        <v>38</v>
      </c>
      <c r="H416" s="127">
        <f>SUM('PACC 2025'!$D416:$G416)</f>
        <v>76</v>
      </c>
      <c r="I416" s="62">
        <v>81</v>
      </c>
      <c r="J416" s="55">
        <f>'PACC 2025'!$I416*'PACC 2025'!$H416</f>
        <v>6156</v>
      </c>
      <c r="K416" s="56"/>
      <c r="L416" s="26"/>
      <c r="M416" s="26"/>
      <c r="N416" s="26"/>
      <c r="O416" s="53" t="s">
        <v>17264</v>
      </c>
    </row>
    <row r="417" spans="1:15" s="30" customFormat="1" ht="15.5" x14ac:dyDescent="0.35">
      <c r="A417" s="52" t="s">
        <v>27</v>
      </c>
      <c r="B417" s="52" t="s">
        <v>209</v>
      </c>
      <c r="C417" s="53" t="s">
        <v>99</v>
      </c>
      <c r="D417" s="127"/>
      <c r="E417" s="127">
        <v>1125</v>
      </c>
      <c r="F417" s="127"/>
      <c r="G417" s="127">
        <v>1125</v>
      </c>
      <c r="H417" s="127">
        <f>SUM('PACC 2025'!$D417:$G417)</f>
        <v>2250</v>
      </c>
      <c r="I417" s="62">
        <v>6</v>
      </c>
      <c r="J417" s="55">
        <f>'PACC 2025'!$I417*'PACC 2025'!$H417</f>
        <v>13500</v>
      </c>
      <c r="K417" s="56"/>
      <c r="L417" s="26"/>
      <c r="M417" s="26"/>
      <c r="N417" s="26"/>
      <c r="O417" s="53" t="s">
        <v>17264</v>
      </c>
    </row>
    <row r="418" spans="1:15" s="30" customFormat="1" ht="15.5" x14ac:dyDescent="0.35">
      <c r="A418" s="52" t="s">
        <v>27</v>
      </c>
      <c r="B418" s="52" t="s">
        <v>210</v>
      </c>
      <c r="C418" s="53" t="s">
        <v>99</v>
      </c>
      <c r="D418" s="127"/>
      <c r="E418" s="127">
        <v>1125</v>
      </c>
      <c r="F418" s="127"/>
      <c r="G418" s="127">
        <v>1125</v>
      </c>
      <c r="H418" s="127">
        <f>SUM('PACC 2025'!$D418:$G418)</f>
        <v>2250</v>
      </c>
      <c r="I418" s="62">
        <v>11</v>
      </c>
      <c r="J418" s="55">
        <f>'PACC 2025'!$I418*'PACC 2025'!$H418</f>
        <v>24750</v>
      </c>
      <c r="K418" s="56"/>
      <c r="L418" s="26"/>
      <c r="M418" s="26"/>
      <c r="N418" s="26"/>
      <c r="O418" s="53" t="s">
        <v>17264</v>
      </c>
    </row>
    <row r="419" spans="1:15" s="30" customFormat="1" ht="15.5" x14ac:dyDescent="0.35">
      <c r="A419" s="52" t="s">
        <v>27</v>
      </c>
      <c r="B419" s="52" t="s">
        <v>211</v>
      </c>
      <c r="C419" s="53" t="s">
        <v>99</v>
      </c>
      <c r="D419" s="127"/>
      <c r="E419" s="127">
        <v>563</v>
      </c>
      <c r="F419" s="127"/>
      <c r="G419" s="127">
        <v>563</v>
      </c>
      <c r="H419" s="127">
        <f>SUM('PACC 2025'!$D419:$G419)</f>
        <v>1126</v>
      </c>
      <c r="I419" s="62">
        <v>13.31</v>
      </c>
      <c r="J419" s="55">
        <f>'PACC 2025'!$I419*'PACC 2025'!$H419</f>
        <v>14987.060000000001</v>
      </c>
      <c r="K419" s="56"/>
      <c r="L419" s="26"/>
      <c r="M419" s="26"/>
      <c r="N419" s="26"/>
      <c r="O419" s="53" t="s">
        <v>17264</v>
      </c>
    </row>
    <row r="420" spans="1:15" s="30" customFormat="1" ht="15.5" x14ac:dyDescent="0.35">
      <c r="A420" s="52" t="s">
        <v>27</v>
      </c>
      <c r="B420" s="52" t="s">
        <v>212</v>
      </c>
      <c r="C420" s="53" t="s">
        <v>99</v>
      </c>
      <c r="D420" s="127"/>
      <c r="E420" s="127">
        <v>563</v>
      </c>
      <c r="F420" s="127"/>
      <c r="G420" s="127">
        <v>563</v>
      </c>
      <c r="H420" s="127">
        <f>SUM('PACC 2025'!$D420:$G420)</f>
        <v>1126</v>
      </c>
      <c r="I420" s="62">
        <v>16.100000000000001</v>
      </c>
      <c r="J420" s="55">
        <f>'PACC 2025'!$I420*'PACC 2025'!$H420</f>
        <v>18128.600000000002</v>
      </c>
      <c r="K420" s="56"/>
      <c r="L420" s="26"/>
      <c r="M420" s="26"/>
      <c r="N420" s="205"/>
      <c r="O420" s="53" t="s">
        <v>17264</v>
      </c>
    </row>
    <row r="421" spans="1:15" s="30" customFormat="1" ht="15.5" x14ac:dyDescent="0.35">
      <c r="A421" s="52" t="s">
        <v>27</v>
      </c>
      <c r="B421" s="52" t="s">
        <v>213</v>
      </c>
      <c r="C421" s="53" t="s">
        <v>99</v>
      </c>
      <c r="D421" s="127"/>
      <c r="E421" s="127">
        <v>313</v>
      </c>
      <c r="F421" s="127"/>
      <c r="G421" s="127">
        <v>313</v>
      </c>
      <c r="H421" s="127">
        <f>SUM('PACC 2025'!$D421:$G421)</f>
        <v>626</v>
      </c>
      <c r="I421" s="62">
        <v>29.35</v>
      </c>
      <c r="J421" s="55">
        <f>'PACC 2025'!$I421*'PACC 2025'!$H421</f>
        <v>18373.100000000002</v>
      </c>
      <c r="K421" s="56"/>
      <c r="L421" s="26"/>
      <c r="M421" s="26"/>
      <c r="N421" s="26"/>
      <c r="O421" s="53" t="s">
        <v>17264</v>
      </c>
    </row>
    <row r="422" spans="1:15" s="30" customFormat="1" ht="15.5" x14ac:dyDescent="0.35">
      <c r="A422" s="52" t="s">
        <v>27</v>
      </c>
      <c r="B422" s="52" t="s">
        <v>214</v>
      </c>
      <c r="C422" s="53" t="s">
        <v>99</v>
      </c>
      <c r="D422" s="127"/>
      <c r="E422" s="127">
        <v>313</v>
      </c>
      <c r="F422" s="127"/>
      <c r="G422" s="127">
        <v>313</v>
      </c>
      <c r="H422" s="127">
        <f>SUM('PACC 2025'!$D422:$G422)</f>
        <v>626</v>
      </c>
      <c r="I422" s="62">
        <v>114.98</v>
      </c>
      <c r="J422" s="55">
        <f>'PACC 2025'!$I422*'PACC 2025'!$H422</f>
        <v>71977.48</v>
      </c>
      <c r="K422" s="56"/>
      <c r="L422" s="26"/>
      <c r="M422" s="26"/>
      <c r="N422" s="26"/>
      <c r="O422" s="53" t="s">
        <v>17264</v>
      </c>
    </row>
    <row r="423" spans="1:15" s="30" customFormat="1" ht="15.5" x14ac:dyDescent="0.35">
      <c r="A423" s="52" t="s">
        <v>27</v>
      </c>
      <c r="B423" s="52" t="s">
        <v>215</v>
      </c>
      <c r="C423" s="53" t="s">
        <v>99</v>
      </c>
      <c r="D423" s="127"/>
      <c r="E423" s="127">
        <v>188</v>
      </c>
      <c r="F423" s="127"/>
      <c r="G423" s="127">
        <v>188</v>
      </c>
      <c r="H423" s="127">
        <f>SUM('PACC 2025'!$D423:$G423)</f>
        <v>376</v>
      </c>
      <c r="I423" s="62">
        <v>9.91</v>
      </c>
      <c r="J423" s="55">
        <f>'PACC 2025'!$I423*'PACC 2025'!$H423</f>
        <v>3726.16</v>
      </c>
      <c r="K423" s="56"/>
      <c r="L423" s="26"/>
      <c r="M423" s="26"/>
      <c r="N423" s="26"/>
      <c r="O423" s="53" t="s">
        <v>17264</v>
      </c>
    </row>
    <row r="424" spans="1:15" s="30" customFormat="1" ht="15.5" x14ac:dyDescent="0.35">
      <c r="A424" s="52" t="s">
        <v>27</v>
      </c>
      <c r="B424" s="52" t="s">
        <v>216</v>
      </c>
      <c r="C424" s="53" t="s">
        <v>99</v>
      </c>
      <c r="D424" s="127"/>
      <c r="E424" s="127">
        <v>188</v>
      </c>
      <c r="F424" s="127"/>
      <c r="G424" s="127">
        <v>188</v>
      </c>
      <c r="H424" s="127">
        <f>SUM('PACC 2025'!$D424:$G424)</f>
        <v>376</v>
      </c>
      <c r="I424" s="62">
        <v>14.51</v>
      </c>
      <c r="J424" s="55">
        <f>'PACC 2025'!$I424*'PACC 2025'!$H424</f>
        <v>5455.76</v>
      </c>
      <c r="K424" s="56"/>
      <c r="L424" s="26"/>
      <c r="M424" s="26"/>
      <c r="N424" s="26"/>
      <c r="O424" s="53" t="s">
        <v>17264</v>
      </c>
    </row>
    <row r="425" spans="1:15" s="30" customFormat="1" ht="15.5" x14ac:dyDescent="0.35">
      <c r="A425" s="52" t="s">
        <v>27</v>
      </c>
      <c r="B425" s="52" t="s">
        <v>217</v>
      </c>
      <c r="C425" s="53" t="s">
        <v>99</v>
      </c>
      <c r="D425" s="127"/>
      <c r="E425" s="127">
        <v>125</v>
      </c>
      <c r="F425" s="127"/>
      <c r="G425" s="127">
        <v>125</v>
      </c>
      <c r="H425" s="127">
        <f>SUM('PACC 2025'!$D425:$G425)</f>
        <v>250</v>
      </c>
      <c r="I425" s="62">
        <v>22.95</v>
      </c>
      <c r="J425" s="55">
        <f>'PACC 2025'!$I425*'PACC 2025'!$H425</f>
        <v>5737.5</v>
      </c>
      <c r="K425" s="56"/>
      <c r="L425" s="26"/>
      <c r="M425" s="26"/>
      <c r="N425" s="205"/>
      <c r="O425" s="53" t="s">
        <v>17264</v>
      </c>
    </row>
    <row r="426" spans="1:15" s="30" customFormat="1" ht="15.5" x14ac:dyDescent="0.35">
      <c r="A426" s="52" t="s">
        <v>27</v>
      </c>
      <c r="B426" s="52" t="s">
        <v>218</v>
      </c>
      <c r="C426" s="53" t="s">
        <v>99</v>
      </c>
      <c r="D426" s="127"/>
      <c r="E426" s="127">
        <v>313</v>
      </c>
      <c r="F426" s="127"/>
      <c r="G426" s="127">
        <v>313</v>
      </c>
      <c r="H426" s="127">
        <f>SUM('PACC 2025'!$D426:$G426)</f>
        <v>626</v>
      </c>
      <c r="I426" s="62">
        <v>15</v>
      </c>
      <c r="J426" s="55">
        <f>'PACC 2025'!$I426*'PACC 2025'!$H426</f>
        <v>9390</v>
      </c>
      <c r="K426" s="56"/>
      <c r="L426" s="26"/>
      <c r="M426" s="26"/>
      <c r="N426" s="205"/>
      <c r="O426" s="53" t="s">
        <v>17264</v>
      </c>
    </row>
    <row r="427" spans="1:15" s="30" customFormat="1" ht="15.5" x14ac:dyDescent="0.35">
      <c r="A427" s="52" t="s">
        <v>27</v>
      </c>
      <c r="B427" s="52" t="s">
        <v>219</v>
      </c>
      <c r="C427" s="53" t="s">
        <v>99</v>
      </c>
      <c r="D427" s="127"/>
      <c r="E427" s="127">
        <v>313</v>
      </c>
      <c r="F427" s="127"/>
      <c r="G427" s="127">
        <v>313</v>
      </c>
      <c r="H427" s="127">
        <f>SUM('PACC 2025'!$D427:$G427)</f>
        <v>626</v>
      </c>
      <c r="I427" s="62">
        <v>20</v>
      </c>
      <c r="J427" s="55">
        <f>'PACC 2025'!$I427*'PACC 2025'!$H427</f>
        <v>12520</v>
      </c>
      <c r="K427" s="56"/>
      <c r="L427" s="26"/>
      <c r="M427" s="26"/>
      <c r="N427" s="205"/>
      <c r="O427" s="53" t="s">
        <v>17264</v>
      </c>
    </row>
    <row r="428" spans="1:15" s="30" customFormat="1" ht="15.5" x14ac:dyDescent="0.35">
      <c r="A428" s="52" t="s">
        <v>27</v>
      </c>
      <c r="B428" s="52" t="s">
        <v>220</v>
      </c>
      <c r="C428" s="53" t="s">
        <v>99</v>
      </c>
      <c r="D428" s="127"/>
      <c r="E428" s="127">
        <v>188</v>
      </c>
      <c r="F428" s="127"/>
      <c r="G428" s="127">
        <v>188</v>
      </c>
      <c r="H428" s="127">
        <f>SUM('PACC 2025'!$D428:$G428)</f>
        <v>376</v>
      </c>
      <c r="I428" s="62">
        <v>30</v>
      </c>
      <c r="J428" s="55">
        <f>'PACC 2025'!$I428*'PACC 2025'!$H428</f>
        <v>11280</v>
      </c>
      <c r="K428" s="56"/>
      <c r="L428" s="26"/>
      <c r="M428" s="26"/>
      <c r="N428" s="205"/>
      <c r="O428" s="53" t="s">
        <v>17264</v>
      </c>
    </row>
    <row r="429" spans="1:15" s="30" customFormat="1" ht="15.5" x14ac:dyDescent="0.35">
      <c r="A429" s="52" t="s">
        <v>27</v>
      </c>
      <c r="B429" s="52" t="s">
        <v>221</v>
      </c>
      <c r="C429" s="53" t="s">
        <v>99</v>
      </c>
      <c r="D429" s="127"/>
      <c r="E429" s="127">
        <v>3</v>
      </c>
      <c r="F429" s="127"/>
      <c r="G429" s="127"/>
      <c r="H429" s="127">
        <f>SUM('PACC 2025'!$D429:$G429)</f>
        <v>3</v>
      </c>
      <c r="I429" s="62">
        <v>2242</v>
      </c>
      <c r="J429" s="55">
        <f>'PACC 2025'!$I429*'PACC 2025'!$H429</f>
        <v>6726</v>
      </c>
      <c r="K429" s="56"/>
      <c r="L429" s="26"/>
      <c r="M429" s="26"/>
      <c r="N429" s="26"/>
      <c r="O429" s="53" t="s">
        <v>17264</v>
      </c>
    </row>
    <row r="430" spans="1:15" s="30" customFormat="1" ht="15.5" x14ac:dyDescent="0.35">
      <c r="A430" s="52" t="s">
        <v>27</v>
      </c>
      <c r="B430" s="52" t="s">
        <v>222</v>
      </c>
      <c r="C430" s="53" t="s">
        <v>99</v>
      </c>
      <c r="D430" s="127"/>
      <c r="E430" s="127">
        <v>3</v>
      </c>
      <c r="F430" s="127"/>
      <c r="G430" s="127"/>
      <c r="H430" s="127">
        <f>SUM('PACC 2025'!$D430:$G430)</f>
        <v>3</v>
      </c>
      <c r="I430" s="62">
        <v>174</v>
      </c>
      <c r="J430" s="55">
        <f>'PACC 2025'!$I430*'PACC 2025'!$H430</f>
        <v>522</v>
      </c>
      <c r="K430" s="56"/>
      <c r="L430" s="26"/>
      <c r="M430" s="26"/>
      <c r="N430" s="26"/>
      <c r="O430" s="53" t="s">
        <v>17264</v>
      </c>
    </row>
    <row r="431" spans="1:15" s="30" customFormat="1" ht="15.5" x14ac:dyDescent="0.35">
      <c r="A431" s="52" t="s">
        <v>27</v>
      </c>
      <c r="B431" s="52" t="s">
        <v>223</v>
      </c>
      <c r="C431" s="53" t="s">
        <v>99</v>
      </c>
      <c r="D431" s="127"/>
      <c r="E431" s="127">
        <v>3</v>
      </c>
      <c r="F431" s="127"/>
      <c r="G431" s="127"/>
      <c r="H431" s="127">
        <f>SUM('PACC 2025'!$D431:$G431)</f>
        <v>3</v>
      </c>
      <c r="I431" s="62">
        <v>5191.9999999999991</v>
      </c>
      <c r="J431" s="55">
        <f>'PACC 2025'!$I431*'PACC 2025'!$H431</f>
        <v>15575.999999999996</v>
      </c>
      <c r="K431" s="56"/>
      <c r="L431" s="26"/>
      <c r="M431" s="26"/>
      <c r="N431" s="205"/>
      <c r="O431" s="53" t="s">
        <v>17264</v>
      </c>
    </row>
    <row r="432" spans="1:15" s="30" customFormat="1" ht="15.5" x14ac:dyDescent="0.35">
      <c r="A432" s="52" t="s">
        <v>27</v>
      </c>
      <c r="B432" s="52" t="s">
        <v>224</v>
      </c>
      <c r="C432" s="53" t="s">
        <v>99</v>
      </c>
      <c r="D432" s="127"/>
      <c r="E432" s="127">
        <v>1</v>
      </c>
      <c r="F432" s="127"/>
      <c r="G432" s="127"/>
      <c r="H432" s="127">
        <f>SUM('PACC 2025'!$D432:$G432)</f>
        <v>1</v>
      </c>
      <c r="I432" s="62">
        <v>2500</v>
      </c>
      <c r="J432" s="55">
        <f>'PACC 2025'!$I432*'PACC 2025'!$H432</f>
        <v>2500</v>
      </c>
      <c r="K432" s="56"/>
      <c r="L432" s="26"/>
      <c r="M432" s="26"/>
      <c r="N432" s="26"/>
      <c r="O432" s="53" t="s">
        <v>17264</v>
      </c>
    </row>
    <row r="433" spans="1:16" s="30" customFormat="1" ht="15.5" x14ac:dyDescent="0.35">
      <c r="A433" s="52" t="s">
        <v>27</v>
      </c>
      <c r="B433" s="52" t="s">
        <v>225</v>
      </c>
      <c r="C433" s="53" t="s">
        <v>99</v>
      </c>
      <c r="D433" s="127"/>
      <c r="E433" s="127">
        <v>7</v>
      </c>
      <c r="F433" s="127"/>
      <c r="G433" s="127"/>
      <c r="H433" s="127">
        <f>SUM('PACC 2025'!$D433:$G433)</f>
        <v>7</v>
      </c>
      <c r="I433" s="62">
        <v>200</v>
      </c>
      <c r="J433" s="55">
        <f>'PACC 2025'!$I433*'PACC 2025'!$H433</f>
        <v>1400</v>
      </c>
      <c r="K433" s="56"/>
      <c r="L433" s="26"/>
      <c r="M433" s="26"/>
      <c r="N433" s="26"/>
      <c r="O433" s="53" t="s">
        <v>17264</v>
      </c>
    </row>
    <row r="434" spans="1:16" ht="15.5" x14ac:dyDescent="0.35">
      <c r="A434" s="26" t="s">
        <v>27</v>
      </c>
      <c r="B434" s="52" t="s">
        <v>201</v>
      </c>
      <c r="C434" s="205" t="s">
        <v>99</v>
      </c>
      <c r="D434" s="75"/>
      <c r="E434" s="75"/>
      <c r="F434" s="75"/>
      <c r="G434" s="75"/>
      <c r="H434" s="127">
        <f>SUM('PACC 2025'!$D434:$G434)</f>
        <v>0</v>
      </c>
      <c r="I434" s="67">
        <v>170</v>
      </c>
      <c r="J434" s="55">
        <f>'PACC 2025'!$I434*'PACC 2025'!$H434</f>
        <v>0</v>
      </c>
      <c r="K434" s="17"/>
      <c r="L434" s="26"/>
      <c r="M434" s="26"/>
      <c r="N434" s="26"/>
      <c r="O434" s="205"/>
    </row>
    <row r="435" spans="1:16" s="30" customFormat="1" ht="15.5" x14ac:dyDescent="0.35">
      <c r="A435" s="52" t="s">
        <v>27</v>
      </c>
      <c r="B435" s="52" t="s">
        <v>17375</v>
      </c>
      <c r="C435" s="53" t="s">
        <v>99</v>
      </c>
      <c r="D435" s="127"/>
      <c r="E435" s="127">
        <v>8</v>
      </c>
      <c r="F435" s="127">
        <v>8</v>
      </c>
      <c r="G435" s="127"/>
      <c r="H435" s="127">
        <f>SUM('PACC 2025'!$D435:$G435)</f>
        <v>16</v>
      </c>
      <c r="I435" s="54">
        <v>8000</v>
      </c>
      <c r="J435" s="55">
        <f>'PACC 2025'!$I435*'PACC 2025'!$H435</f>
        <v>128000</v>
      </c>
      <c r="K435" s="56"/>
      <c r="L435" s="26"/>
      <c r="M435" s="26"/>
      <c r="N435" s="26"/>
      <c r="O435" s="53" t="s">
        <v>17302</v>
      </c>
    </row>
    <row r="436" spans="1:16" s="30" customFormat="1" ht="15.5" x14ac:dyDescent="0.35">
      <c r="A436" s="52" t="s">
        <v>27</v>
      </c>
      <c r="B436" s="52" t="s">
        <v>17376</v>
      </c>
      <c r="C436" s="53" t="s">
        <v>99</v>
      </c>
      <c r="D436" s="127"/>
      <c r="E436" s="127">
        <v>16</v>
      </c>
      <c r="F436" s="127">
        <v>16</v>
      </c>
      <c r="G436" s="127"/>
      <c r="H436" s="127">
        <f>SUM('PACC 2025'!$D436:$G436)</f>
        <v>32</v>
      </c>
      <c r="I436" s="54">
        <v>8000</v>
      </c>
      <c r="J436" s="55">
        <f>'PACC 2025'!$I436*'PACC 2025'!$H436</f>
        <v>256000</v>
      </c>
      <c r="K436" s="56"/>
      <c r="L436" s="26"/>
      <c r="M436" s="26"/>
      <c r="N436" s="26"/>
      <c r="O436" s="53" t="s">
        <v>17302</v>
      </c>
      <c r="P436" s="144"/>
    </row>
    <row r="437" spans="1:16" s="30" customFormat="1" ht="31" x14ac:dyDescent="0.35">
      <c r="A437" s="52" t="s">
        <v>27</v>
      </c>
      <c r="B437" s="242" t="s">
        <v>17377</v>
      </c>
      <c r="C437" s="53" t="s">
        <v>99</v>
      </c>
      <c r="D437" s="325"/>
      <c r="E437" s="314">
        <v>2</v>
      </c>
      <c r="F437" s="127"/>
      <c r="G437" s="127"/>
      <c r="H437" s="127">
        <f>SUM('PACC 2025'!$E437:$G437)</f>
        <v>2</v>
      </c>
      <c r="I437" s="54">
        <v>6957</v>
      </c>
      <c r="J437" s="55">
        <f>'PACC 2025'!$I437*'PACC 2025'!$H437</f>
        <v>13914</v>
      </c>
      <c r="K437" s="56"/>
      <c r="L437" s="26"/>
      <c r="M437" s="26"/>
      <c r="N437" s="26"/>
      <c r="O437" s="53" t="s">
        <v>17302</v>
      </c>
      <c r="P437" s="144"/>
    </row>
    <row r="438" spans="1:16" s="30" customFormat="1" ht="15.5" x14ac:dyDescent="0.35">
      <c r="A438" s="52" t="s">
        <v>27</v>
      </c>
      <c r="B438" s="52" t="s">
        <v>17378</v>
      </c>
      <c r="C438" s="53" t="s">
        <v>99</v>
      </c>
      <c r="D438" s="127"/>
      <c r="E438" s="127">
        <v>20</v>
      </c>
      <c r="F438" s="127"/>
      <c r="G438" s="127"/>
      <c r="H438" s="127">
        <f>SUM('PACC 2025'!$D438:$G438)</f>
        <v>20</v>
      </c>
      <c r="I438" s="54">
        <v>3000</v>
      </c>
      <c r="J438" s="55">
        <f>'PACC 2025'!$I438*'PACC 2025'!$H438</f>
        <v>60000</v>
      </c>
      <c r="K438" s="56"/>
      <c r="L438" s="26"/>
      <c r="M438" s="26"/>
      <c r="N438" s="26"/>
      <c r="O438" s="53" t="s">
        <v>17302</v>
      </c>
      <c r="P438" s="144"/>
    </row>
    <row r="439" spans="1:16" s="30" customFormat="1" ht="15.5" x14ac:dyDescent="0.35">
      <c r="A439" s="52" t="s">
        <v>27</v>
      </c>
      <c r="B439" s="52" t="s">
        <v>17379</v>
      </c>
      <c r="C439" s="53" t="s">
        <v>17380</v>
      </c>
      <c r="D439" s="127"/>
      <c r="E439" s="127">
        <v>5</v>
      </c>
      <c r="F439" s="127"/>
      <c r="G439" s="127"/>
      <c r="H439" s="127">
        <f>SUM('PACC 2025'!$D439:$G439)</f>
        <v>5</v>
      </c>
      <c r="I439" s="54">
        <v>4000</v>
      </c>
      <c r="J439" s="55">
        <f>'PACC 2025'!$I439*'PACC 2025'!$H439</f>
        <v>20000</v>
      </c>
      <c r="K439" s="56"/>
      <c r="L439" s="26"/>
      <c r="M439" s="26"/>
      <c r="N439" s="26"/>
      <c r="O439" s="53" t="s">
        <v>17302</v>
      </c>
      <c r="P439" s="144"/>
    </row>
    <row r="440" spans="1:16" s="30" customFormat="1" ht="15.5" x14ac:dyDescent="0.35">
      <c r="A440" s="52" t="s">
        <v>27</v>
      </c>
      <c r="B440" s="52" t="s">
        <v>17381</v>
      </c>
      <c r="C440" s="53" t="s">
        <v>17380</v>
      </c>
      <c r="D440" s="127"/>
      <c r="E440" s="127">
        <v>5</v>
      </c>
      <c r="F440" s="127"/>
      <c r="G440" s="127"/>
      <c r="H440" s="127">
        <f>SUM('PACC 2025'!$D440:$G440)</f>
        <v>5</v>
      </c>
      <c r="I440" s="54">
        <v>4000</v>
      </c>
      <c r="J440" s="55">
        <f>'PACC 2025'!$I440*'PACC 2025'!$H440</f>
        <v>20000</v>
      </c>
      <c r="K440" s="56"/>
      <c r="L440" s="26"/>
      <c r="M440" s="26"/>
      <c r="N440" s="26"/>
      <c r="O440" s="53" t="s">
        <v>17302</v>
      </c>
      <c r="P440" s="144"/>
    </row>
    <row r="441" spans="1:16" s="30" customFormat="1" ht="31" x14ac:dyDescent="0.35">
      <c r="A441" s="52" t="s">
        <v>27</v>
      </c>
      <c r="B441" s="52" t="s">
        <v>17382</v>
      </c>
      <c r="C441" s="53" t="s">
        <v>99</v>
      </c>
      <c r="D441" s="127"/>
      <c r="E441" s="127">
        <v>15</v>
      </c>
      <c r="F441" s="127"/>
      <c r="G441" s="127"/>
      <c r="H441" s="127">
        <f>SUM('PACC 2025'!$D441:$G441)</f>
        <v>15</v>
      </c>
      <c r="I441" s="54">
        <v>3600</v>
      </c>
      <c r="J441" s="55">
        <f>'PACC 2025'!$I441*'PACC 2025'!$H441</f>
        <v>54000</v>
      </c>
      <c r="K441" s="56"/>
      <c r="L441" s="26"/>
      <c r="M441" s="26"/>
      <c r="N441" s="26"/>
      <c r="O441" s="53" t="s">
        <v>17302</v>
      </c>
      <c r="P441" s="144"/>
    </row>
    <row r="442" spans="1:16" s="30" customFormat="1" ht="15.5" x14ac:dyDescent="0.35">
      <c r="A442" s="52" t="s">
        <v>27</v>
      </c>
      <c r="B442" s="52" t="s">
        <v>17383</v>
      </c>
      <c r="C442" s="53" t="s">
        <v>99</v>
      </c>
      <c r="D442" s="127"/>
      <c r="E442" s="127">
        <v>5</v>
      </c>
      <c r="F442" s="127"/>
      <c r="G442" s="127"/>
      <c r="H442" s="127">
        <f>SUM('PACC 2025'!$D442:$G442)</f>
        <v>5</v>
      </c>
      <c r="I442" s="54">
        <v>12000</v>
      </c>
      <c r="J442" s="55">
        <f>'PACC 2025'!$I442*'PACC 2025'!$H442</f>
        <v>60000</v>
      </c>
      <c r="K442" s="56"/>
      <c r="L442" s="26"/>
      <c r="M442" s="26"/>
      <c r="N442" s="26"/>
      <c r="O442" s="53" t="s">
        <v>17302</v>
      </c>
      <c r="P442" s="144"/>
    </row>
    <row r="443" spans="1:16" s="30" customFormat="1" ht="15.5" x14ac:dyDescent="0.35">
      <c r="A443" s="52" t="s">
        <v>27</v>
      </c>
      <c r="B443" s="52" t="s">
        <v>17384</v>
      </c>
      <c r="C443" s="53" t="s">
        <v>132</v>
      </c>
      <c r="D443" s="127"/>
      <c r="E443" s="127">
        <v>500</v>
      </c>
      <c r="F443" s="127"/>
      <c r="G443" s="127"/>
      <c r="H443" s="127">
        <f>SUM('PACC 2025'!$D443:$G443)</f>
        <v>500</v>
      </c>
      <c r="I443" s="54">
        <v>139</v>
      </c>
      <c r="J443" s="55">
        <f>'PACC 2025'!$I443*'PACC 2025'!$H443</f>
        <v>69500</v>
      </c>
      <c r="K443" s="56"/>
      <c r="L443" s="26"/>
      <c r="M443" s="26"/>
      <c r="N443" s="26"/>
      <c r="O443" s="53" t="s">
        <v>17302</v>
      </c>
      <c r="P443" s="144"/>
    </row>
    <row r="444" spans="1:16" s="30" customFormat="1" ht="15.5" x14ac:dyDescent="0.35">
      <c r="A444" s="52" t="s">
        <v>27</v>
      </c>
      <c r="B444" s="52" t="s">
        <v>17385</v>
      </c>
      <c r="C444" s="53" t="s">
        <v>99</v>
      </c>
      <c r="D444" s="127"/>
      <c r="E444" s="127">
        <v>10</v>
      </c>
      <c r="F444" s="127"/>
      <c r="G444" s="127"/>
      <c r="H444" s="127">
        <f>SUM('PACC 2025'!$D444:$G444)</f>
        <v>10</v>
      </c>
      <c r="I444" s="211">
        <v>35</v>
      </c>
      <c r="J444" s="55">
        <f>'PACC 2025'!$I444*'PACC 2025'!$H444</f>
        <v>350</v>
      </c>
      <c r="K444" s="56"/>
      <c r="L444" s="26"/>
      <c r="M444" s="26"/>
      <c r="N444" s="26"/>
      <c r="O444" s="53" t="s">
        <v>17302</v>
      </c>
      <c r="P444" s="144"/>
    </row>
    <row r="445" spans="1:16" s="30" customFormat="1" ht="15.5" x14ac:dyDescent="0.35">
      <c r="A445" s="52" t="s">
        <v>27</v>
      </c>
      <c r="B445" s="52" t="s">
        <v>17386</v>
      </c>
      <c r="C445" s="53" t="s">
        <v>99</v>
      </c>
      <c r="D445" s="127"/>
      <c r="E445" s="127">
        <v>10</v>
      </c>
      <c r="F445" s="127"/>
      <c r="G445" s="127"/>
      <c r="H445" s="127">
        <f>SUM('PACC 2025'!$D445:$G445)</f>
        <v>10</v>
      </c>
      <c r="I445" s="211">
        <v>85</v>
      </c>
      <c r="J445" s="55">
        <f>'PACC 2025'!$I445*'PACC 2025'!$H445</f>
        <v>850</v>
      </c>
      <c r="K445" s="56"/>
      <c r="L445" s="26"/>
      <c r="M445" s="26"/>
      <c r="N445" s="26"/>
      <c r="O445" s="53" t="s">
        <v>17302</v>
      </c>
      <c r="P445" s="144"/>
    </row>
    <row r="446" spans="1:16" s="30" customFormat="1" ht="15.5" x14ac:dyDescent="0.35">
      <c r="A446" s="52" t="s">
        <v>27</v>
      </c>
      <c r="B446" s="52" t="s">
        <v>17387</v>
      </c>
      <c r="C446" s="53" t="s">
        <v>99</v>
      </c>
      <c r="D446" s="127"/>
      <c r="E446" s="127">
        <v>10</v>
      </c>
      <c r="F446" s="127"/>
      <c r="G446" s="127"/>
      <c r="H446" s="127">
        <f>SUM('PACC 2025'!$D446:$G446)</f>
        <v>10</v>
      </c>
      <c r="I446" s="211">
        <v>160</v>
      </c>
      <c r="J446" s="55">
        <f>'PACC 2025'!$I446*'PACC 2025'!$H446</f>
        <v>1600</v>
      </c>
      <c r="K446" s="56"/>
      <c r="L446" s="26"/>
      <c r="M446" s="26"/>
      <c r="N446" s="26"/>
      <c r="O446" s="53" t="s">
        <v>17302</v>
      </c>
      <c r="P446" s="144"/>
    </row>
    <row r="447" spans="1:16" s="30" customFormat="1" ht="15.5" x14ac:dyDescent="0.35">
      <c r="A447" s="52" t="s">
        <v>27</v>
      </c>
      <c r="B447" s="52" t="s">
        <v>226</v>
      </c>
      <c r="C447" s="53" t="s">
        <v>99</v>
      </c>
      <c r="D447" s="127"/>
      <c r="E447" s="127">
        <v>100</v>
      </c>
      <c r="F447" s="127"/>
      <c r="G447" s="127"/>
      <c r="H447" s="127">
        <f>SUM('PACC 2025'!$D447:$G447)</f>
        <v>100</v>
      </c>
      <c r="I447" s="54">
        <v>180</v>
      </c>
      <c r="J447" s="55">
        <f>'PACC 2025'!$I447*'PACC 2025'!$H447</f>
        <v>18000</v>
      </c>
      <c r="K447" s="56"/>
      <c r="L447" s="26"/>
      <c r="M447" s="26"/>
      <c r="N447" s="26"/>
      <c r="O447" s="53" t="s">
        <v>17302</v>
      </c>
      <c r="P447" s="144"/>
    </row>
    <row r="448" spans="1:16" s="30" customFormat="1" ht="15.5" x14ac:dyDescent="0.35">
      <c r="A448" s="52" t="s">
        <v>27</v>
      </c>
      <c r="B448" s="52" t="s">
        <v>17421</v>
      </c>
      <c r="C448" s="53" t="s">
        <v>99</v>
      </c>
      <c r="D448" s="127"/>
      <c r="E448" s="127">
        <v>40</v>
      </c>
      <c r="F448" s="127">
        <v>40</v>
      </c>
      <c r="G448" s="127"/>
      <c r="H448" s="127">
        <f>SUM('PACC 2025'!$D448:$G448)</f>
        <v>80</v>
      </c>
      <c r="I448" s="62">
        <v>2000</v>
      </c>
      <c r="J448" s="55">
        <f>'PACC 2025'!$I448*'PACC 2025'!$H448</f>
        <v>160000</v>
      </c>
      <c r="K448" s="56"/>
      <c r="L448" s="26"/>
      <c r="M448" s="26"/>
      <c r="N448" s="26"/>
      <c r="O448" s="53" t="s">
        <v>17302</v>
      </c>
      <c r="P448" s="144"/>
    </row>
    <row r="449" spans="1:16" s="30" customFormat="1" ht="15.5" x14ac:dyDescent="0.35">
      <c r="A449" s="52" t="s">
        <v>27</v>
      </c>
      <c r="B449" s="52" t="s">
        <v>17422</v>
      </c>
      <c r="C449" s="53" t="s">
        <v>99</v>
      </c>
      <c r="D449" s="127"/>
      <c r="E449" s="127">
        <v>30</v>
      </c>
      <c r="F449" s="127"/>
      <c r="G449" s="127"/>
      <c r="H449" s="127">
        <f>SUM('PACC 2025'!$D449:$G449)</f>
        <v>30</v>
      </c>
      <c r="I449" s="62">
        <v>4000</v>
      </c>
      <c r="J449" s="55">
        <f>'PACC 2025'!$I449*'PACC 2025'!$H449</f>
        <v>120000</v>
      </c>
      <c r="K449" s="56"/>
      <c r="L449" s="26"/>
      <c r="M449" s="26"/>
      <c r="N449" s="26"/>
      <c r="O449" s="53" t="s">
        <v>17302</v>
      </c>
      <c r="P449" s="144"/>
    </row>
    <row r="450" spans="1:16" s="30" customFormat="1" ht="15.5" x14ac:dyDescent="0.35">
      <c r="A450" s="52" t="s">
        <v>27</v>
      </c>
      <c r="B450" s="52" t="s">
        <v>17423</v>
      </c>
      <c r="C450" s="53" t="s">
        <v>99</v>
      </c>
      <c r="D450" s="127"/>
      <c r="E450" s="127">
        <v>8</v>
      </c>
      <c r="F450" s="127">
        <v>8</v>
      </c>
      <c r="G450" s="127"/>
      <c r="H450" s="127">
        <f>SUM('PACC 2025'!$D450:$G450)</f>
        <v>16</v>
      </c>
      <c r="I450" s="62">
        <v>8000</v>
      </c>
      <c r="J450" s="55">
        <f>'PACC 2025'!$I450*'PACC 2025'!$H450</f>
        <v>128000</v>
      </c>
      <c r="K450" s="56"/>
      <c r="L450" s="26"/>
      <c r="M450" s="26"/>
      <c r="N450" s="26"/>
      <c r="O450" s="53" t="s">
        <v>17302</v>
      </c>
      <c r="P450" s="144"/>
    </row>
    <row r="451" spans="1:16" s="30" customFormat="1" ht="15.5" x14ac:dyDescent="0.35">
      <c r="A451" s="52" t="s">
        <v>27</v>
      </c>
      <c r="B451" s="52" t="s">
        <v>17424</v>
      </c>
      <c r="C451" s="53" t="s">
        <v>99</v>
      </c>
      <c r="D451" s="324"/>
      <c r="E451" s="314">
        <v>32</v>
      </c>
      <c r="F451" s="127">
        <v>16</v>
      </c>
      <c r="G451" s="127">
        <v>16</v>
      </c>
      <c r="H451" s="127">
        <f>SUM('PACC 2025'!$D451:$G451)</f>
        <v>64</v>
      </c>
      <c r="I451" s="62">
        <v>10000</v>
      </c>
      <c r="J451" s="55">
        <f>'PACC 2025'!$I451*'PACC 2025'!$H451</f>
        <v>640000</v>
      </c>
      <c r="K451" s="56"/>
      <c r="L451" s="26"/>
      <c r="M451" s="26"/>
      <c r="N451" s="26"/>
      <c r="O451" s="53" t="s">
        <v>17302</v>
      </c>
      <c r="P451" s="144"/>
    </row>
    <row r="452" spans="1:16" s="30" customFormat="1" ht="15.5" x14ac:dyDescent="0.35">
      <c r="A452" s="52" t="s">
        <v>27</v>
      </c>
      <c r="B452" s="52" t="s">
        <v>17425</v>
      </c>
      <c r="C452" s="53" t="s">
        <v>99</v>
      </c>
      <c r="D452" s="127"/>
      <c r="E452" s="127">
        <v>8</v>
      </c>
      <c r="F452" s="127">
        <v>8</v>
      </c>
      <c r="G452" s="127"/>
      <c r="H452" s="127">
        <f>SUM('PACC 2025'!$D452:$G452)</f>
        <v>16</v>
      </c>
      <c r="I452" s="62">
        <v>8000</v>
      </c>
      <c r="J452" s="55">
        <f>'PACC 2025'!$I452*'PACC 2025'!$H452</f>
        <v>128000</v>
      </c>
      <c r="K452" s="56"/>
      <c r="L452" s="26"/>
      <c r="M452" s="26"/>
      <c r="N452" s="26"/>
      <c r="O452" s="53" t="s">
        <v>17302</v>
      </c>
      <c r="P452" s="144"/>
    </row>
    <row r="453" spans="1:16" s="30" customFormat="1" ht="15.5" x14ac:dyDescent="0.35">
      <c r="A453" s="52" t="s">
        <v>27</v>
      </c>
      <c r="B453" s="52" t="s">
        <v>17426</v>
      </c>
      <c r="C453" s="53" t="s">
        <v>99</v>
      </c>
      <c r="D453" s="127"/>
      <c r="E453" s="127">
        <v>10</v>
      </c>
      <c r="F453" s="127"/>
      <c r="G453" s="127"/>
      <c r="H453" s="127">
        <f>SUM('PACC 2025'!$D453:$G453)</f>
        <v>10</v>
      </c>
      <c r="I453" s="62">
        <v>11500</v>
      </c>
      <c r="J453" s="55">
        <f>'PACC 2025'!$I453*'PACC 2025'!$H453</f>
        <v>115000</v>
      </c>
      <c r="K453" s="56"/>
      <c r="L453" s="26"/>
      <c r="M453" s="26"/>
      <c r="N453" s="26"/>
      <c r="O453" s="53" t="s">
        <v>17302</v>
      </c>
      <c r="P453" s="144"/>
    </row>
    <row r="454" spans="1:16" s="30" customFormat="1" ht="15.5" x14ac:dyDescent="0.35">
      <c r="A454" s="52" t="s">
        <v>27</v>
      </c>
      <c r="B454" s="52" t="s">
        <v>17427</v>
      </c>
      <c r="C454" s="53" t="s">
        <v>99</v>
      </c>
      <c r="D454" s="127"/>
      <c r="E454" s="127">
        <v>10</v>
      </c>
      <c r="F454" s="127">
        <v>10</v>
      </c>
      <c r="G454" s="127"/>
      <c r="H454" s="127">
        <f>SUM('PACC 2025'!$D454:$G454)</f>
        <v>20</v>
      </c>
      <c r="I454" s="62">
        <v>80000</v>
      </c>
      <c r="J454" s="55">
        <f>'PACC 2025'!$I454*'PACC 2025'!$H454</f>
        <v>1600000</v>
      </c>
      <c r="K454" s="56"/>
      <c r="L454" s="26"/>
      <c r="M454" s="26"/>
      <c r="N454" s="26"/>
      <c r="O454" s="53" t="s">
        <v>17302</v>
      </c>
      <c r="P454" s="144"/>
    </row>
    <row r="455" spans="1:16" s="30" customFormat="1" ht="15.5" x14ac:dyDescent="0.35">
      <c r="A455" s="52" t="s">
        <v>27</v>
      </c>
      <c r="B455" s="52" t="s">
        <v>17428</v>
      </c>
      <c r="C455" s="53" t="s">
        <v>99</v>
      </c>
      <c r="D455" s="127"/>
      <c r="E455" s="127">
        <v>5</v>
      </c>
      <c r="F455" s="127">
        <v>5</v>
      </c>
      <c r="G455" s="127"/>
      <c r="H455" s="127">
        <f>SUM('PACC 2025'!$D455:$G455)</f>
        <v>10</v>
      </c>
      <c r="I455" s="62">
        <v>13500</v>
      </c>
      <c r="J455" s="55">
        <f>'PACC 2025'!$I455*'PACC 2025'!$H455</f>
        <v>135000</v>
      </c>
      <c r="K455" s="56"/>
      <c r="L455" s="26"/>
      <c r="M455" s="26"/>
      <c r="N455" s="26"/>
      <c r="O455" s="53" t="s">
        <v>17302</v>
      </c>
      <c r="P455" s="144"/>
    </row>
    <row r="456" spans="1:16" s="30" customFormat="1" ht="15.5" x14ac:dyDescent="0.35">
      <c r="A456" s="52" t="s">
        <v>27</v>
      </c>
      <c r="B456" s="242" t="s">
        <v>17429</v>
      </c>
      <c r="C456" s="53" t="s">
        <v>99</v>
      </c>
      <c r="D456" s="325"/>
      <c r="E456" s="314">
        <v>10</v>
      </c>
      <c r="F456" s="127"/>
      <c r="G456" s="127"/>
      <c r="H456" s="127">
        <f>SUM('PACC 2025'!$E456:$G456)</f>
        <v>10</v>
      </c>
      <c r="I456" s="62">
        <v>2500</v>
      </c>
      <c r="J456" s="55">
        <f>'PACC 2025'!$I456*'PACC 2025'!$H456</f>
        <v>25000</v>
      </c>
      <c r="K456" s="56"/>
      <c r="L456" s="26"/>
      <c r="M456" s="26"/>
      <c r="N456" s="26"/>
      <c r="O456" s="53" t="s">
        <v>17302</v>
      </c>
      <c r="P456" s="144"/>
    </row>
    <row r="457" spans="1:16" s="30" customFormat="1" ht="15.5" x14ac:dyDescent="0.35">
      <c r="A457" s="52" t="s">
        <v>27</v>
      </c>
      <c r="B457" s="242" t="s">
        <v>17430</v>
      </c>
      <c r="C457" s="53" t="s">
        <v>99</v>
      </c>
      <c r="D457" s="325"/>
      <c r="E457" s="314">
        <v>10</v>
      </c>
      <c r="F457" s="127"/>
      <c r="G457" s="127"/>
      <c r="H457" s="127">
        <f>SUM('PACC 2025'!$E457:$G457)</f>
        <v>10</v>
      </c>
      <c r="I457" s="62">
        <v>800</v>
      </c>
      <c r="J457" s="55">
        <f>'PACC 2025'!$I457*'PACC 2025'!$H457</f>
        <v>8000</v>
      </c>
      <c r="K457" s="56"/>
      <c r="L457" s="26"/>
      <c r="M457" s="26"/>
      <c r="N457" s="26"/>
      <c r="O457" s="53" t="s">
        <v>17302</v>
      </c>
      <c r="P457" s="144"/>
    </row>
    <row r="458" spans="1:16" s="30" customFormat="1" ht="15.5" x14ac:dyDescent="0.35">
      <c r="A458" s="52" t="s">
        <v>27</v>
      </c>
      <c r="B458" s="242" t="s">
        <v>17431</v>
      </c>
      <c r="C458" s="53" t="s">
        <v>99</v>
      </c>
      <c r="D458" s="325"/>
      <c r="E458" s="314">
        <v>10</v>
      </c>
      <c r="F458" s="127"/>
      <c r="G458" s="127"/>
      <c r="H458" s="127">
        <f>SUM('PACC 2025'!$E458:$G458)</f>
        <v>10</v>
      </c>
      <c r="I458" s="62">
        <v>1500</v>
      </c>
      <c r="J458" s="55">
        <f>'PACC 2025'!$I458*'PACC 2025'!$H458</f>
        <v>15000</v>
      </c>
      <c r="K458" s="56"/>
      <c r="L458" s="26"/>
      <c r="M458" s="26"/>
      <c r="N458" s="26"/>
      <c r="O458" s="53" t="s">
        <v>17302</v>
      </c>
      <c r="P458" s="144"/>
    </row>
    <row r="459" spans="1:16" s="30" customFormat="1" ht="15.5" x14ac:dyDescent="0.35">
      <c r="A459" s="52" t="s">
        <v>27</v>
      </c>
      <c r="B459" s="52" t="s">
        <v>227</v>
      </c>
      <c r="C459" s="53" t="s">
        <v>99</v>
      </c>
      <c r="D459" s="127"/>
      <c r="E459" s="127">
        <v>1</v>
      </c>
      <c r="F459" s="127"/>
      <c r="G459" s="127"/>
      <c r="H459" s="127">
        <f>SUM('PACC 2025'!$D459:$G459)</f>
        <v>1</v>
      </c>
      <c r="I459" s="62">
        <v>6300</v>
      </c>
      <c r="J459" s="55">
        <f>'PACC 2025'!$I459*'PACC 2025'!$H459</f>
        <v>6300</v>
      </c>
      <c r="K459" s="56"/>
      <c r="L459" s="26"/>
      <c r="M459" s="26"/>
      <c r="N459" s="26"/>
      <c r="O459" s="53" t="s">
        <v>17264</v>
      </c>
      <c r="P459" s="144"/>
    </row>
    <row r="460" spans="1:16" s="30" customFormat="1" ht="15.5" x14ac:dyDescent="0.35">
      <c r="A460" s="52" t="s">
        <v>27</v>
      </c>
      <c r="B460" s="52" t="s">
        <v>228</v>
      </c>
      <c r="C460" s="53" t="s">
        <v>99</v>
      </c>
      <c r="D460" s="127"/>
      <c r="E460" s="127">
        <v>2750</v>
      </c>
      <c r="F460" s="127"/>
      <c r="G460" s="127">
        <v>2750</v>
      </c>
      <c r="H460" s="127">
        <f>SUM('PACC 2025'!$D460:$G460)</f>
        <v>5500</v>
      </c>
      <c r="I460" s="62">
        <v>9.1199999999999992</v>
      </c>
      <c r="J460" s="55">
        <f>'PACC 2025'!$I460*'PACC 2025'!$H460</f>
        <v>50159.999999999993</v>
      </c>
      <c r="K460" s="56"/>
      <c r="L460" s="26"/>
      <c r="M460" s="26"/>
      <c r="N460" s="26"/>
      <c r="O460" s="53" t="s">
        <v>17264</v>
      </c>
      <c r="P460" s="144"/>
    </row>
    <row r="461" spans="1:16" s="30" customFormat="1" ht="15.5" x14ac:dyDescent="0.35">
      <c r="A461" s="52" t="s">
        <v>27</v>
      </c>
      <c r="B461" s="52" t="s">
        <v>229</v>
      </c>
      <c r="C461" s="53" t="s">
        <v>99</v>
      </c>
      <c r="D461" s="127"/>
      <c r="E461" s="127">
        <v>2250</v>
      </c>
      <c r="F461" s="127"/>
      <c r="G461" s="127">
        <v>2250</v>
      </c>
      <c r="H461" s="127">
        <f>SUM('PACC 2025'!$D461:$G461)</f>
        <v>4500</v>
      </c>
      <c r="I461" s="62">
        <v>11.13</v>
      </c>
      <c r="J461" s="55">
        <f>'PACC 2025'!$I461*'PACC 2025'!$H461</f>
        <v>50085</v>
      </c>
      <c r="K461" s="56"/>
      <c r="L461" s="26"/>
      <c r="M461" s="26"/>
      <c r="N461" s="26"/>
      <c r="O461" s="53" t="s">
        <v>17264</v>
      </c>
      <c r="P461" s="144"/>
    </row>
    <row r="462" spans="1:16" s="30" customFormat="1" ht="15.5" x14ac:dyDescent="0.35">
      <c r="A462" s="52" t="s">
        <v>27</v>
      </c>
      <c r="B462" s="52" t="s">
        <v>230</v>
      </c>
      <c r="C462" s="53" t="s">
        <v>99</v>
      </c>
      <c r="D462" s="127"/>
      <c r="E462" s="127">
        <v>275</v>
      </c>
      <c r="F462" s="127"/>
      <c r="G462" s="127">
        <v>275</v>
      </c>
      <c r="H462" s="127">
        <f>SUM('PACC 2025'!$D462:$G462)</f>
        <v>550</v>
      </c>
      <c r="I462" s="62">
        <v>19</v>
      </c>
      <c r="J462" s="55">
        <f>'PACC 2025'!$I462*'PACC 2025'!$H462</f>
        <v>10450</v>
      </c>
      <c r="K462" s="56"/>
      <c r="L462" s="26"/>
      <c r="M462" s="26"/>
      <c r="N462" s="26"/>
      <c r="O462" s="53" t="s">
        <v>17264</v>
      </c>
      <c r="P462" s="144"/>
    </row>
    <row r="463" spans="1:16" s="30" customFormat="1" ht="15.5" x14ac:dyDescent="0.35">
      <c r="A463" s="52" t="s">
        <v>27</v>
      </c>
      <c r="B463" s="52" t="s">
        <v>231</v>
      </c>
      <c r="C463" s="53" t="s">
        <v>99</v>
      </c>
      <c r="D463" s="127"/>
      <c r="E463" s="127">
        <v>275</v>
      </c>
      <c r="F463" s="127"/>
      <c r="G463" s="127">
        <v>275</v>
      </c>
      <c r="H463" s="127">
        <f>SUM('PACC 2025'!$D463:$G463)</f>
        <v>550</v>
      </c>
      <c r="I463" s="62">
        <v>40.049999999999997</v>
      </c>
      <c r="J463" s="55">
        <f>'PACC 2025'!$I463*'PACC 2025'!$H463</f>
        <v>22027.5</v>
      </c>
      <c r="K463" s="56"/>
      <c r="L463" s="26"/>
      <c r="M463" s="26"/>
      <c r="N463" s="26"/>
      <c r="O463" s="53" t="s">
        <v>17264</v>
      </c>
      <c r="P463" s="144"/>
    </row>
    <row r="464" spans="1:16" s="30" customFormat="1" ht="15.5" x14ac:dyDescent="0.35">
      <c r="A464" s="52" t="s">
        <v>27</v>
      </c>
      <c r="B464" s="52" t="s">
        <v>232</v>
      </c>
      <c r="C464" s="53" t="s">
        <v>99</v>
      </c>
      <c r="D464" s="127"/>
      <c r="E464" s="127">
        <v>38</v>
      </c>
      <c r="F464" s="127"/>
      <c r="G464" s="326"/>
      <c r="H464" s="127">
        <f>SUM('PACC 2025'!$D464:$G464)</f>
        <v>38</v>
      </c>
      <c r="I464" s="62">
        <v>205</v>
      </c>
      <c r="J464" s="55">
        <f>'PACC 2025'!$I464*'PACC 2025'!$H464</f>
        <v>7790</v>
      </c>
      <c r="K464" s="56"/>
      <c r="L464" s="26"/>
      <c r="M464" s="26"/>
      <c r="N464" s="26"/>
      <c r="O464" s="53" t="s">
        <v>17264</v>
      </c>
      <c r="P464" s="144"/>
    </row>
    <row r="465" spans="1:16" s="30" customFormat="1" ht="15.5" x14ac:dyDescent="0.35">
      <c r="A465" s="52" t="s">
        <v>27</v>
      </c>
      <c r="B465" s="52" t="s">
        <v>233</v>
      </c>
      <c r="C465" s="53" t="s">
        <v>99</v>
      </c>
      <c r="D465" s="127"/>
      <c r="E465" s="127">
        <v>63</v>
      </c>
      <c r="F465" s="127"/>
      <c r="G465" s="326"/>
      <c r="H465" s="127">
        <f>SUM('PACC 2025'!$D465:$G465)</f>
        <v>63</v>
      </c>
      <c r="I465" s="62">
        <v>178</v>
      </c>
      <c r="J465" s="55">
        <f>'PACC 2025'!$I465*'PACC 2025'!$H465</f>
        <v>11214</v>
      </c>
      <c r="K465" s="56"/>
      <c r="L465" s="26"/>
      <c r="M465" s="26"/>
      <c r="N465" s="26"/>
      <c r="O465" s="53" t="s">
        <v>17264</v>
      </c>
      <c r="P465" s="144"/>
    </row>
    <row r="466" spans="1:16" s="30" customFormat="1" ht="15.5" x14ac:dyDescent="0.35">
      <c r="A466" s="52" t="s">
        <v>27</v>
      </c>
      <c r="B466" s="52" t="s">
        <v>234</v>
      </c>
      <c r="C466" s="53" t="s">
        <v>99</v>
      </c>
      <c r="D466" s="127"/>
      <c r="E466" s="127">
        <v>50</v>
      </c>
      <c r="F466" s="127"/>
      <c r="G466" s="326"/>
      <c r="H466" s="127">
        <f>SUM('PACC 2025'!$D466:$G466)</f>
        <v>50</v>
      </c>
      <c r="I466" s="62">
        <v>331.34</v>
      </c>
      <c r="J466" s="55">
        <f>'PACC 2025'!$I466*'PACC 2025'!$H466</f>
        <v>16567</v>
      </c>
      <c r="K466" s="56"/>
      <c r="L466" s="26"/>
      <c r="M466" s="26"/>
      <c r="N466" s="26"/>
      <c r="O466" s="53" t="s">
        <v>17264</v>
      </c>
      <c r="P466" s="144"/>
    </row>
    <row r="467" spans="1:16" s="30" customFormat="1" ht="15.5" x14ac:dyDescent="0.35">
      <c r="A467" s="52" t="s">
        <v>27</v>
      </c>
      <c r="B467" s="52" t="s">
        <v>235</v>
      </c>
      <c r="C467" s="53" t="s">
        <v>99</v>
      </c>
      <c r="D467" s="127"/>
      <c r="E467" s="127">
        <v>2</v>
      </c>
      <c r="F467" s="127"/>
      <c r="G467" s="127"/>
      <c r="H467" s="127">
        <f>SUM('PACC 2025'!$D467:$G467)</f>
        <v>2</v>
      </c>
      <c r="I467" s="62">
        <v>617</v>
      </c>
      <c r="J467" s="55">
        <f>'PACC 2025'!$I467*'PACC 2025'!$H467</f>
        <v>1234</v>
      </c>
      <c r="K467" s="56"/>
      <c r="L467" s="26"/>
      <c r="M467" s="26"/>
      <c r="N467" s="26"/>
      <c r="O467" s="53" t="s">
        <v>17264</v>
      </c>
      <c r="P467" s="144"/>
    </row>
    <row r="468" spans="1:16" s="30" customFormat="1" ht="15.5" x14ac:dyDescent="0.35">
      <c r="A468" s="52" t="s">
        <v>27</v>
      </c>
      <c r="B468" s="52" t="s">
        <v>236</v>
      </c>
      <c r="C468" s="53" t="s">
        <v>99</v>
      </c>
      <c r="D468" s="127"/>
      <c r="E468" s="127">
        <v>3</v>
      </c>
      <c r="F468" s="127"/>
      <c r="G468" s="127"/>
      <c r="H468" s="127">
        <f>SUM('PACC 2025'!$D468:$G468)</f>
        <v>3</v>
      </c>
      <c r="I468" s="62">
        <v>772</v>
      </c>
      <c r="J468" s="55">
        <f>'PACC 2025'!$I468*'PACC 2025'!$H468</f>
        <v>2316</v>
      </c>
      <c r="K468" s="56"/>
      <c r="L468" s="26"/>
      <c r="M468" s="26"/>
      <c r="N468" s="26"/>
      <c r="O468" s="53" t="s">
        <v>17264</v>
      </c>
      <c r="P468" s="144"/>
    </row>
    <row r="469" spans="1:16" s="30" customFormat="1" ht="15.5" x14ac:dyDescent="0.35">
      <c r="A469" s="52" t="s">
        <v>27</v>
      </c>
      <c r="B469" s="52" t="s">
        <v>237</v>
      </c>
      <c r="C469" s="53" t="s">
        <v>99</v>
      </c>
      <c r="D469" s="127"/>
      <c r="E469" s="127">
        <v>3</v>
      </c>
      <c r="F469" s="127"/>
      <c r="G469" s="127"/>
      <c r="H469" s="127">
        <f>SUM('PACC 2025'!$D469:$G469)</f>
        <v>3</v>
      </c>
      <c r="I469" s="62">
        <v>931</v>
      </c>
      <c r="J469" s="55">
        <f>'PACC 2025'!$I469*'PACC 2025'!$H469</f>
        <v>2793</v>
      </c>
      <c r="K469" s="56"/>
      <c r="L469" s="26"/>
      <c r="M469" s="26"/>
      <c r="N469" s="26"/>
      <c r="O469" s="53" t="s">
        <v>17264</v>
      </c>
      <c r="P469" s="144"/>
    </row>
    <row r="470" spans="1:16" s="30" customFormat="1" ht="15.5" x14ac:dyDescent="0.35">
      <c r="A470" s="52" t="s">
        <v>27</v>
      </c>
      <c r="B470" s="52" t="s">
        <v>244</v>
      </c>
      <c r="C470" s="53" t="s">
        <v>99</v>
      </c>
      <c r="D470" s="127"/>
      <c r="E470" s="127">
        <v>150</v>
      </c>
      <c r="F470" s="127"/>
      <c r="G470" s="127">
        <v>150</v>
      </c>
      <c r="H470" s="127">
        <f>SUM('PACC 2025'!$D470:$G470)</f>
        <v>300</v>
      </c>
      <c r="I470" s="62">
        <v>28</v>
      </c>
      <c r="J470" s="55">
        <f>'PACC 2025'!$I470*'PACC 2025'!$H470</f>
        <v>8400</v>
      </c>
      <c r="K470" s="56"/>
      <c r="L470" s="26"/>
      <c r="M470" s="26"/>
      <c r="N470" s="26"/>
      <c r="O470" s="53" t="s">
        <v>17264</v>
      </c>
      <c r="P470" s="144"/>
    </row>
    <row r="471" spans="1:16" s="30" customFormat="1" ht="15.5" x14ac:dyDescent="0.35">
      <c r="A471" s="52" t="s">
        <v>27</v>
      </c>
      <c r="B471" s="232" t="s">
        <v>17034</v>
      </c>
      <c r="C471" s="53" t="s">
        <v>99</v>
      </c>
      <c r="D471" s="127"/>
      <c r="E471" s="127"/>
      <c r="F471" s="127"/>
      <c r="G471" s="127"/>
      <c r="H471" s="127">
        <f>SUM('PACC 2025'!$D471:$G471)</f>
        <v>0</v>
      </c>
      <c r="I471" s="62">
        <v>2600</v>
      </c>
      <c r="J471" s="55">
        <f>'PACC 2025'!$I471*'PACC 2025'!$H471</f>
        <v>0</v>
      </c>
      <c r="K471" s="56"/>
      <c r="L471" s="26"/>
      <c r="M471" s="26"/>
      <c r="N471" s="26"/>
      <c r="O471" s="53" t="s">
        <v>17264</v>
      </c>
      <c r="P471" s="144"/>
    </row>
    <row r="472" spans="1:16" s="30" customFormat="1" ht="15.5" x14ac:dyDescent="0.35">
      <c r="A472" s="52" t="s">
        <v>27</v>
      </c>
      <c r="B472" s="52" t="s">
        <v>17035</v>
      </c>
      <c r="C472" s="53" t="s">
        <v>99</v>
      </c>
      <c r="D472" s="127"/>
      <c r="E472" s="127">
        <v>30</v>
      </c>
      <c r="F472" s="127"/>
      <c r="G472" s="127"/>
      <c r="H472" s="127">
        <f>SUM('PACC 2025'!$D472:$G472)</f>
        <v>30</v>
      </c>
      <c r="I472" s="62">
        <v>330</v>
      </c>
      <c r="J472" s="55">
        <f>'PACC 2025'!$I472*'PACC 2025'!$H472</f>
        <v>9900</v>
      </c>
      <c r="K472" s="56"/>
      <c r="L472" s="26"/>
      <c r="M472" s="26"/>
      <c r="N472" s="26"/>
      <c r="O472" s="53" t="s">
        <v>17264</v>
      </c>
      <c r="P472" s="144"/>
    </row>
    <row r="473" spans="1:16" s="30" customFormat="1" ht="15.5" x14ac:dyDescent="0.35">
      <c r="A473" s="52" t="s">
        <v>27</v>
      </c>
      <c r="B473" s="52" t="s">
        <v>17036</v>
      </c>
      <c r="C473" s="53" t="s">
        <v>99</v>
      </c>
      <c r="D473" s="127"/>
      <c r="E473" s="127">
        <v>60</v>
      </c>
      <c r="F473" s="127"/>
      <c r="G473" s="127"/>
      <c r="H473" s="127">
        <f>SUM('PACC 2025'!$D473:$G473)</f>
        <v>60</v>
      </c>
      <c r="I473" s="62">
        <v>65</v>
      </c>
      <c r="J473" s="55">
        <f>'PACC 2025'!$I473*'PACC 2025'!$H473</f>
        <v>3900</v>
      </c>
      <c r="K473" s="56"/>
      <c r="L473" s="26"/>
      <c r="M473" s="26"/>
      <c r="N473" s="26"/>
      <c r="O473" s="53" t="s">
        <v>17264</v>
      </c>
      <c r="P473" s="144"/>
    </row>
    <row r="474" spans="1:16" s="30" customFormat="1" ht="15.5" x14ac:dyDescent="0.35">
      <c r="A474" s="52" t="s">
        <v>27</v>
      </c>
      <c r="B474" s="52" t="s">
        <v>17037</v>
      </c>
      <c r="C474" s="53" t="s">
        <v>99</v>
      </c>
      <c r="D474" s="127"/>
      <c r="E474" s="127">
        <v>30</v>
      </c>
      <c r="F474" s="127"/>
      <c r="G474" s="127"/>
      <c r="H474" s="127">
        <f>SUM('PACC 2025'!$D474:$G474)</f>
        <v>30</v>
      </c>
      <c r="I474" s="62">
        <v>500</v>
      </c>
      <c r="J474" s="55">
        <f>'PACC 2025'!$I474*'PACC 2025'!$H474</f>
        <v>15000</v>
      </c>
      <c r="K474" s="56"/>
      <c r="L474" s="26"/>
      <c r="M474" s="26"/>
      <c r="N474" s="26"/>
      <c r="O474" s="53" t="s">
        <v>17264</v>
      </c>
      <c r="P474" s="144"/>
    </row>
    <row r="475" spans="1:16" s="30" customFormat="1" ht="15.5" x14ac:dyDescent="0.35">
      <c r="A475" s="52" t="s">
        <v>27</v>
      </c>
      <c r="B475" s="52" t="s">
        <v>17038</v>
      </c>
      <c r="C475" s="53" t="s">
        <v>99</v>
      </c>
      <c r="D475" s="127"/>
      <c r="E475" s="127">
        <v>60</v>
      </c>
      <c r="F475" s="127"/>
      <c r="G475" s="127"/>
      <c r="H475" s="127">
        <f>SUM('PACC 2025'!$D475:$G475)</f>
        <v>60</v>
      </c>
      <c r="I475" s="62">
        <v>500</v>
      </c>
      <c r="J475" s="55">
        <f>'PACC 2025'!$I475*'PACC 2025'!$H475</f>
        <v>30000</v>
      </c>
      <c r="K475" s="56"/>
      <c r="L475" s="26"/>
      <c r="M475" s="26"/>
      <c r="N475" s="26"/>
      <c r="O475" s="53" t="s">
        <v>17264</v>
      </c>
      <c r="P475" s="144"/>
    </row>
    <row r="476" spans="1:16" s="30" customFormat="1" ht="15.5" x14ac:dyDescent="0.35">
      <c r="A476" s="52" t="s">
        <v>27</v>
      </c>
      <c r="B476" s="242" t="s">
        <v>17039</v>
      </c>
      <c r="C476" s="53" t="s">
        <v>99</v>
      </c>
      <c r="D476" s="325"/>
      <c r="E476" s="314">
        <v>6000</v>
      </c>
      <c r="F476" s="127"/>
      <c r="G476" s="127"/>
      <c r="H476" s="127">
        <f>SUM('PACC 2025'!$E476:$G476)</f>
        <v>6000</v>
      </c>
      <c r="I476" s="62">
        <v>2000</v>
      </c>
      <c r="J476" s="55">
        <f>'PACC 2025'!$I476*'PACC 2025'!$H476</f>
        <v>12000000</v>
      </c>
      <c r="K476" s="56"/>
      <c r="L476" s="26"/>
      <c r="M476" s="26"/>
      <c r="N476" s="26"/>
      <c r="O476" s="53" t="s">
        <v>17264</v>
      </c>
      <c r="P476" s="144"/>
    </row>
    <row r="477" spans="1:16" s="182" customFormat="1" ht="15.5" x14ac:dyDescent="0.35">
      <c r="A477" s="26" t="s">
        <v>27</v>
      </c>
      <c r="B477" s="189"/>
      <c r="C477" s="205"/>
      <c r="D477" s="75"/>
      <c r="E477" s="75"/>
      <c r="F477" s="75"/>
      <c r="G477" s="75"/>
      <c r="H477" s="127">
        <f>SUM('PACC 2025'!$D477:$G477)</f>
        <v>0</v>
      </c>
      <c r="I477" s="67"/>
      <c r="J477" s="27">
        <f>'PACC 2025'!$I477*'PACC 2025'!$H477</f>
        <v>0</v>
      </c>
      <c r="K477" s="17"/>
      <c r="L477" s="26"/>
      <c r="M477" s="26"/>
      <c r="N477" s="26"/>
      <c r="O477" s="53"/>
      <c r="P477" s="175"/>
    </row>
    <row r="478" spans="1:16" s="30" customFormat="1" ht="46.5" x14ac:dyDescent="0.35">
      <c r="A478" s="52" t="s">
        <v>27</v>
      </c>
      <c r="B478" s="52" t="s">
        <v>194</v>
      </c>
      <c r="C478" s="53" t="s">
        <v>99</v>
      </c>
      <c r="D478" s="127"/>
      <c r="E478" s="200">
        <v>20</v>
      </c>
      <c r="F478" s="127"/>
      <c r="G478" s="127"/>
      <c r="H478" s="127">
        <f>SUM('PACC 2025'!$D478:$G478)</f>
        <v>20</v>
      </c>
      <c r="I478" s="62">
        <v>11506</v>
      </c>
      <c r="J478" s="55">
        <f>'PACC 2025'!$I478*'PACC 2025'!$H478</f>
        <v>230120</v>
      </c>
      <c r="K478" s="56"/>
      <c r="L478" s="26"/>
      <c r="M478" s="26"/>
      <c r="N478" s="26"/>
      <c r="O478" s="53" t="s">
        <v>17276</v>
      </c>
      <c r="P478" s="144"/>
    </row>
    <row r="479" spans="1:16" s="30" customFormat="1" ht="46.5" x14ac:dyDescent="0.35">
      <c r="A479" s="52" t="s">
        <v>27</v>
      </c>
      <c r="B479" s="52" t="s">
        <v>195</v>
      </c>
      <c r="C479" s="53" t="s">
        <v>99</v>
      </c>
      <c r="D479" s="127"/>
      <c r="E479" s="200">
        <v>25</v>
      </c>
      <c r="F479" s="127"/>
      <c r="G479" s="127"/>
      <c r="H479" s="127">
        <f>SUM('PACC 2025'!$D479:$G479)</f>
        <v>25</v>
      </c>
      <c r="I479" s="62">
        <v>13800</v>
      </c>
      <c r="J479" s="55">
        <f>'PACC 2025'!$I479*'PACC 2025'!$H479</f>
        <v>345000</v>
      </c>
      <c r="K479" s="56"/>
      <c r="L479" s="26"/>
      <c r="M479" s="26"/>
      <c r="N479" s="26"/>
      <c r="O479" s="53" t="s">
        <v>17276</v>
      </c>
      <c r="P479" s="144"/>
    </row>
    <row r="480" spans="1:16" s="30" customFormat="1" ht="46.5" x14ac:dyDescent="0.35">
      <c r="A480" s="52" t="s">
        <v>27</v>
      </c>
      <c r="B480" s="52" t="s">
        <v>196</v>
      </c>
      <c r="C480" s="53" t="s">
        <v>99</v>
      </c>
      <c r="D480" s="127"/>
      <c r="E480" s="200">
        <v>25</v>
      </c>
      <c r="F480" s="127"/>
      <c r="G480" s="127"/>
      <c r="H480" s="127">
        <f>SUM('PACC 2025'!$D480:$G480)</f>
        <v>25</v>
      </c>
      <c r="I480" s="62">
        <v>18000</v>
      </c>
      <c r="J480" s="55">
        <f>'PACC 2025'!$I480*'PACC 2025'!$H480</f>
        <v>450000</v>
      </c>
      <c r="K480" s="56"/>
      <c r="L480" s="26"/>
      <c r="M480" s="26"/>
      <c r="N480" s="26"/>
      <c r="O480" s="53" t="s">
        <v>17276</v>
      </c>
      <c r="P480" s="144"/>
    </row>
    <row r="481" spans="1:16" s="30" customFormat="1" ht="46.5" x14ac:dyDescent="0.35">
      <c r="A481" s="52" t="s">
        <v>27</v>
      </c>
      <c r="B481" s="52" t="s">
        <v>197</v>
      </c>
      <c r="C481" s="53" t="s">
        <v>99</v>
      </c>
      <c r="D481" s="127"/>
      <c r="E481" s="200">
        <v>20</v>
      </c>
      <c r="F481" s="127"/>
      <c r="G481" s="127"/>
      <c r="H481" s="127">
        <f>SUM('PACC 2025'!$D481:$G481)</f>
        <v>20</v>
      </c>
      <c r="I481" s="62">
        <v>26904</v>
      </c>
      <c r="J481" s="55">
        <f>'PACC 2025'!$I481*'PACC 2025'!$H481</f>
        <v>538080</v>
      </c>
      <c r="K481" s="56"/>
      <c r="L481" s="26"/>
      <c r="M481" s="26"/>
      <c r="N481" s="26"/>
      <c r="O481" s="53" t="s">
        <v>17276</v>
      </c>
      <c r="P481" s="144"/>
    </row>
    <row r="482" spans="1:16" s="30" customFormat="1" ht="31" x14ac:dyDescent="0.35">
      <c r="A482" s="52" t="s">
        <v>27</v>
      </c>
      <c r="B482" s="52" t="s">
        <v>198</v>
      </c>
      <c r="C482" s="53" t="s">
        <v>99</v>
      </c>
      <c r="D482" s="127"/>
      <c r="E482" s="200">
        <v>20</v>
      </c>
      <c r="F482" s="127"/>
      <c r="G482" s="127"/>
      <c r="H482" s="127">
        <f>SUM('PACC 2025'!$D482:$G482)</f>
        <v>20</v>
      </c>
      <c r="I482" s="62">
        <v>3218</v>
      </c>
      <c r="J482" s="55">
        <f>'PACC 2025'!$I482*'PACC 2025'!$H482</f>
        <v>64360</v>
      </c>
      <c r="K482" s="56"/>
      <c r="L482" s="26"/>
      <c r="M482" s="26"/>
      <c r="N482" s="26"/>
      <c r="O482" s="53" t="s">
        <v>17276</v>
      </c>
      <c r="P482" s="144"/>
    </row>
    <row r="483" spans="1:16" s="30" customFormat="1" ht="15.5" x14ac:dyDescent="0.35">
      <c r="A483" s="275" t="s">
        <v>16</v>
      </c>
      <c r="B483" s="292" t="s">
        <v>17055</v>
      </c>
      <c r="C483" s="293" t="s">
        <v>98</v>
      </c>
      <c r="D483" s="343">
        <v>2</v>
      </c>
      <c r="E483" s="343"/>
      <c r="F483" s="343"/>
      <c r="G483" s="343"/>
      <c r="H483" s="344">
        <f>SUM('PACC 2025'!$D483:$G483)</f>
        <v>2</v>
      </c>
      <c r="I483" s="294">
        <v>150000</v>
      </c>
      <c r="J483" s="295">
        <f>+'PACC 2025'!$H483*'PACC 2025'!$I483</f>
        <v>300000</v>
      </c>
      <c r="K483" s="296"/>
      <c r="L483" s="275"/>
      <c r="M483" s="275"/>
      <c r="N483" s="293"/>
      <c r="O483" s="293" t="s">
        <v>17045</v>
      </c>
      <c r="P483" s="144"/>
    </row>
    <row r="484" spans="1:16" s="30" customFormat="1" ht="15.5" x14ac:dyDescent="0.35">
      <c r="A484" s="52" t="s">
        <v>27</v>
      </c>
      <c r="B484" s="52" t="s">
        <v>220</v>
      </c>
      <c r="C484" s="53" t="s">
        <v>99</v>
      </c>
      <c r="D484" s="127"/>
      <c r="E484" s="200">
        <v>100</v>
      </c>
      <c r="F484" s="127"/>
      <c r="G484" s="127"/>
      <c r="H484" s="127">
        <f>SUM('PACC 2025'!$D484:$G484)</f>
        <v>100</v>
      </c>
      <c r="I484" s="62">
        <v>30</v>
      </c>
      <c r="J484" s="55">
        <f>'PACC 2025'!$I484*'PACC 2025'!$H484</f>
        <v>3000</v>
      </c>
      <c r="K484" s="56"/>
      <c r="L484" s="26"/>
      <c r="M484" s="26"/>
      <c r="N484" s="26"/>
      <c r="O484" s="53" t="s">
        <v>17276</v>
      </c>
      <c r="P484" s="144"/>
    </row>
    <row r="485" spans="1:16" s="30" customFormat="1" ht="15.5" x14ac:dyDescent="0.35">
      <c r="A485" s="52" t="s">
        <v>27</v>
      </c>
      <c r="B485" s="52" t="s">
        <v>230</v>
      </c>
      <c r="C485" s="53" t="s">
        <v>99</v>
      </c>
      <c r="D485" s="127"/>
      <c r="E485" s="200">
        <v>150</v>
      </c>
      <c r="F485" s="127"/>
      <c r="G485" s="127"/>
      <c r="H485" s="127">
        <f>SUM('PACC 2025'!$D485:$G485)</f>
        <v>150</v>
      </c>
      <c r="I485" s="62">
        <v>19</v>
      </c>
      <c r="J485" s="55">
        <f>'PACC 2025'!$I485*'PACC 2025'!$H485</f>
        <v>2850</v>
      </c>
      <c r="K485" s="56"/>
      <c r="L485" s="26"/>
      <c r="M485" s="26"/>
      <c r="N485" s="26"/>
      <c r="O485" s="53" t="s">
        <v>17276</v>
      </c>
      <c r="P485" s="144"/>
    </row>
    <row r="486" spans="1:16" s="30" customFormat="1" ht="15.5" x14ac:dyDescent="0.35">
      <c r="A486" s="52" t="s">
        <v>27</v>
      </c>
      <c r="B486" s="52" t="s">
        <v>231</v>
      </c>
      <c r="C486" s="53" t="s">
        <v>99</v>
      </c>
      <c r="D486" s="127"/>
      <c r="E486" s="200">
        <v>150</v>
      </c>
      <c r="F486" s="127"/>
      <c r="G486" s="127"/>
      <c r="H486" s="127">
        <f>SUM('PACC 2025'!$D486:$G486)</f>
        <v>150</v>
      </c>
      <c r="I486" s="62">
        <v>40.049999999999997</v>
      </c>
      <c r="J486" s="55">
        <f>'PACC 2025'!$I486*'PACC 2025'!$H486</f>
        <v>6007.5</v>
      </c>
      <c r="K486" s="56"/>
      <c r="L486" s="26"/>
      <c r="M486" s="26"/>
      <c r="N486" s="26"/>
      <c r="O486" s="53" t="s">
        <v>17276</v>
      </c>
      <c r="P486" s="144"/>
    </row>
    <row r="487" spans="1:16" s="30" customFormat="1" ht="15.5" x14ac:dyDescent="0.35">
      <c r="A487" s="52" t="s">
        <v>27</v>
      </c>
      <c r="B487" s="52" t="s">
        <v>236</v>
      </c>
      <c r="C487" s="53" t="s">
        <v>99</v>
      </c>
      <c r="D487" s="127"/>
      <c r="E487" s="200">
        <v>3000</v>
      </c>
      <c r="F487" s="127"/>
      <c r="G487" s="127"/>
      <c r="H487" s="127">
        <f>SUM('PACC 2025'!$D487:$G487)</f>
        <v>3000</v>
      </c>
      <c r="I487" s="62">
        <v>772</v>
      </c>
      <c r="J487" s="55">
        <f>'PACC 2025'!$I487*'PACC 2025'!$H487</f>
        <v>2316000</v>
      </c>
      <c r="K487" s="56"/>
      <c r="L487" s="26"/>
      <c r="M487" s="26"/>
      <c r="N487" s="26"/>
      <c r="O487" s="53" t="s">
        <v>17276</v>
      </c>
      <c r="P487" s="144"/>
    </row>
    <row r="488" spans="1:16" s="30" customFormat="1" ht="15.5" x14ac:dyDescent="0.35">
      <c r="A488" s="52" t="s">
        <v>27</v>
      </c>
      <c r="B488" s="52" t="s">
        <v>237</v>
      </c>
      <c r="C488" s="53" t="s">
        <v>99</v>
      </c>
      <c r="D488" s="127"/>
      <c r="E488" s="200">
        <v>3000</v>
      </c>
      <c r="F488" s="127"/>
      <c r="G488" s="127"/>
      <c r="H488" s="127">
        <f>SUM('PACC 2025'!$D488:$G488)</f>
        <v>3000</v>
      </c>
      <c r="I488" s="62">
        <v>931</v>
      </c>
      <c r="J488" s="55">
        <f>'PACC 2025'!$I488*'PACC 2025'!$H488</f>
        <v>2793000</v>
      </c>
      <c r="K488" s="56"/>
      <c r="L488" s="26"/>
      <c r="M488" s="26"/>
      <c r="N488" s="26"/>
      <c r="O488" s="53" t="s">
        <v>17276</v>
      </c>
      <c r="P488" s="144"/>
    </row>
    <row r="489" spans="1:16" s="30" customFormat="1" ht="15.5" x14ac:dyDescent="0.35">
      <c r="A489" s="52" t="s">
        <v>27</v>
      </c>
      <c r="B489" s="52" t="s">
        <v>238</v>
      </c>
      <c r="C489" s="53" t="s">
        <v>99</v>
      </c>
      <c r="D489" s="127"/>
      <c r="E489" s="200">
        <v>1500</v>
      </c>
      <c r="F489" s="127"/>
      <c r="G489" s="127"/>
      <c r="H489" s="127">
        <f>SUM('PACC 2025'!$D489:$G489)</f>
        <v>1500</v>
      </c>
      <c r="I489" s="62">
        <v>1298</v>
      </c>
      <c r="J489" s="55">
        <f>'PACC 2025'!$I489*'PACC 2025'!$H489</f>
        <v>1947000</v>
      </c>
      <c r="K489" s="56"/>
      <c r="L489" s="26"/>
      <c r="M489" s="26"/>
      <c r="N489" s="26"/>
      <c r="O489" s="53" t="s">
        <v>17276</v>
      </c>
      <c r="P489" s="144"/>
    </row>
    <row r="490" spans="1:16" s="30" customFormat="1" ht="15.5" x14ac:dyDescent="0.35">
      <c r="A490" s="52" t="s">
        <v>27</v>
      </c>
      <c r="B490" s="52" t="s">
        <v>239</v>
      </c>
      <c r="C490" s="53" t="s">
        <v>99</v>
      </c>
      <c r="D490" s="127"/>
      <c r="E490" s="200">
        <v>50</v>
      </c>
      <c r="F490" s="127"/>
      <c r="G490" s="127"/>
      <c r="H490" s="127">
        <f>SUM('PACC 2025'!$D490:$G490)</f>
        <v>50</v>
      </c>
      <c r="I490" s="62">
        <v>2320</v>
      </c>
      <c r="J490" s="55">
        <f>'PACC 2025'!$I490*'PACC 2025'!$H490</f>
        <v>116000</v>
      </c>
      <c r="K490" s="56"/>
      <c r="L490" s="26"/>
      <c r="M490" s="26"/>
      <c r="N490" s="26"/>
      <c r="O490" s="53" t="s">
        <v>17276</v>
      </c>
      <c r="P490" s="144"/>
    </row>
    <row r="491" spans="1:16" s="30" customFormat="1" ht="15.5" x14ac:dyDescent="0.35">
      <c r="A491" s="52" t="s">
        <v>27</v>
      </c>
      <c r="B491" s="52" t="s">
        <v>240</v>
      </c>
      <c r="C491" s="53" t="s">
        <v>99</v>
      </c>
      <c r="D491" s="127"/>
      <c r="E491" s="200">
        <v>50</v>
      </c>
      <c r="F491" s="127"/>
      <c r="G491" s="127"/>
      <c r="H491" s="127">
        <f>SUM('PACC 2025'!$D491:$G491)</f>
        <v>50</v>
      </c>
      <c r="I491" s="62">
        <v>2849</v>
      </c>
      <c r="J491" s="55">
        <f>'PACC 2025'!$I491*'PACC 2025'!$H491</f>
        <v>142450</v>
      </c>
      <c r="K491" s="56"/>
      <c r="L491" s="26"/>
      <c r="M491" s="26"/>
      <c r="N491" s="26"/>
      <c r="O491" s="53" t="s">
        <v>17276</v>
      </c>
      <c r="P491" s="144"/>
    </row>
    <row r="492" spans="1:16" s="30" customFormat="1" ht="15.5" x14ac:dyDescent="0.35">
      <c r="A492" s="52" t="s">
        <v>27</v>
      </c>
      <c r="B492" s="52" t="s">
        <v>241</v>
      </c>
      <c r="C492" s="53" t="s">
        <v>99</v>
      </c>
      <c r="D492" s="127"/>
      <c r="E492" s="200">
        <v>10</v>
      </c>
      <c r="F492" s="127"/>
      <c r="G492" s="127"/>
      <c r="H492" s="127">
        <f>SUM('PACC 2025'!$D492:$G492)</f>
        <v>10</v>
      </c>
      <c r="I492" s="62">
        <v>6587</v>
      </c>
      <c r="J492" s="55">
        <f>'PACC 2025'!$I492*'PACC 2025'!$H492</f>
        <v>65870</v>
      </c>
      <c r="K492" s="56"/>
      <c r="L492" s="26"/>
      <c r="M492" s="26"/>
      <c r="N492" s="26"/>
      <c r="O492" s="53" t="s">
        <v>17276</v>
      </c>
      <c r="P492" s="144"/>
    </row>
    <row r="493" spans="1:16" s="30" customFormat="1" ht="15.5" x14ac:dyDescent="0.35">
      <c r="A493" s="52" t="s">
        <v>27</v>
      </c>
      <c r="B493" s="52" t="s">
        <v>242</v>
      </c>
      <c r="C493" s="53" t="s">
        <v>99</v>
      </c>
      <c r="D493" s="127"/>
      <c r="E493" s="200">
        <v>10</v>
      </c>
      <c r="F493" s="127"/>
      <c r="G493" s="127"/>
      <c r="H493" s="127">
        <f>SUM('PACC 2025'!$D493:$G493)</f>
        <v>10</v>
      </c>
      <c r="I493" s="62">
        <v>10595</v>
      </c>
      <c r="J493" s="55">
        <f>'PACC 2025'!$I493*'PACC 2025'!$H493</f>
        <v>105950</v>
      </c>
      <c r="K493" s="56"/>
      <c r="L493" s="26"/>
      <c r="M493" s="26"/>
      <c r="N493" s="26"/>
      <c r="O493" s="53" t="s">
        <v>17276</v>
      </c>
      <c r="P493" s="144"/>
    </row>
    <row r="494" spans="1:16" s="30" customFormat="1" ht="15.5" x14ac:dyDescent="0.35">
      <c r="A494" s="52" t="s">
        <v>27</v>
      </c>
      <c r="B494" s="52" t="s">
        <v>243</v>
      </c>
      <c r="C494" s="53" t="s">
        <v>99</v>
      </c>
      <c r="D494" s="127"/>
      <c r="E494" s="200">
        <v>10</v>
      </c>
      <c r="F494" s="127"/>
      <c r="G494" s="127"/>
      <c r="H494" s="127">
        <f>SUM('PACC 2025'!$D494:$G494)</f>
        <v>10</v>
      </c>
      <c r="I494" s="62">
        <v>28584</v>
      </c>
      <c r="J494" s="55">
        <f>'PACC 2025'!$I494*'PACC 2025'!$H494</f>
        <v>285840</v>
      </c>
      <c r="K494" s="56"/>
      <c r="L494" s="26"/>
      <c r="M494" s="26"/>
      <c r="N494" s="26"/>
      <c r="O494" s="53" t="s">
        <v>17276</v>
      </c>
      <c r="P494" s="144"/>
    </row>
    <row r="495" spans="1:16" s="30" customFormat="1" ht="15.5" x14ac:dyDescent="0.35">
      <c r="A495" s="52" t="s">
        <v>27</v>
      </c>
      <c r="B495" s="187" t="s">
        <v>17278</v>
      </c>
      <c r="C495" s="53" t="s">
        <v>99</v>
      </c>
      <c r="D495" s="127"/>
      <c r="E495" s="200">
        <v>20</v>
      </c>
      <c r="F495" s="127"/>
      <c r="G495" s="127"/>
      <c r="H495" s="127">
        <f>SUM('PACC 2025'!$D495:$G495)</f>
        <v>20</v>
      </c>
      <c r="I495" s="62">
        <v>18300</v>
      </c>
      <c r="J495" s="55">
        <f>'PACC 2025'!$I495*'PACC 2025'!$H495</f>
        <v>366000</v>
      </c>
      <c r="K495" s="56"/>
      <c r="L495" s="26"/>
      <c r="M495" s="26"/>
      <c r="N495" s="26"/>
      <c r="O495" s="53" t="s">
        <v>17276</v>
      </c>
      <c r="P495" s="144"/>
    </row>
    <row r="496" spans="1:16" s="30" customFormat="1" ht="15.5" x14ac:dyDescent="0.35">
      <c r="A496" s="52" t="s">
        <v>27</v>
      </c>
      <c r="B496" s="187" t="s">
        <v>17279</v>
      </c>
      <c r="C496" s="53" t="s">
        <v>99</v>
      </c>
      <c r="D496" s="127"/>
      <c r="E496" s="200">
        <v>10</v>
      </c>
      <c r="F496" s="127"/>
      <c r="G496" s="127"/>
      <c r="H496" s="127">
        <f>SUM('PACC 2025'!$D496:$G496)</f>
        <v>10</v>
      </c>
      <c r="I496" s="62">
        <v>18300</v>
      </c>
      <c r="J496" s="55">
        <f>'PACC 2025'!$I496*'PACC 2025'!$H496</f>
        <v>183000</v>
      </c>
      <c r="K496" s="56"/>
      <c r="L496" s="26"/>
      <c r="M496" s="26"/>
      <c r="N496" s="26"/>
      <c r="O496" s="53" t="s">
        <v>17276</v>
      </c>
      <c r="P496" s="144"/>
    </row>
    <row r="497" spans="1:16" s="30" customFormat="1" ht="15.5" x14ac:dyDescent="0.35">
      <c r="A497" s="52" t="s">
        <v>27</v>
      </c>
      <c r="B497" s="187" t="s">
        <v>17280</v>
      </c>
      <c r="C497" s="53" t="s">
        <v>99</v>
      </c>
      <c r="D497" s="127"/>
      <c r="E497" s="200">
        <v>10</v>
      </c>
      <c r="F497" s="127"/>
      <c r="G497" s="127"/>
      <c r="H497" s="127">
        <f>SUM('PACC 2025'!$D497:$G497)</f>
        <v>10</v>
      </c>
      <c r="I497" s="62">
        <v>35000</v>
      </c>
      <c r="J497" s="55">
        <f>'PACC 2025'!$I497*'PACC 2025'!$H497</f>
        <v>350000</v>
      </c>
      <c r="K497" s="56"/>
      <c r="L497" s="26"/>
      <c r="M497" s="26"/>
      <c r="N497" s="26"/>
      <c r="O497" s="53" t="s">
        <v>17276</v>
      </c>
      <c r="P497" s="144"/>
    </row>
    <row r="498" spans="1:16" s="30" customFormat="1" ht="15.75" customHeight="1" x14ac:dyDescent="0.35">
      <c r="A498" s="52" t="s">
        <v>27</v>
      </c>
      <c r="B498" s="232" t="s">
        <v>16954</v>
      </c>
      <c r="C498" s="53" t="s">
        <v>99</v>
      </c>
      <c r="D498" s="127"/>
      <c r="E498" s="378">
        <v>0</v>
      </c>
      <c r="F498" s="342"/>
      <c r="G498" s="342"/>
      <c r="H498" s="127">
        <f>SUM('PACC 2025'!$D498:$G498)</f>
        <v>0</v>
      </c>
      <c r="I498" s="62">
        <v>1900</v>
      </c>
      <c r="J498" s="55">
        <f>'PACC 2025'!$I498*'PACC 2025'!$H498</f>
        <v>0</v>
      </c>
      <c r="K498" s="56"/>
      <c r="L498" s="53"/>
      <c r="M498" s="210"/>
      <c r="N498" s="187"/>
      <c r="O498" s="200" t="s">
        <v>17029</v>
      </c>
    </row>
    <row r="499" spans="1:16" s="30" customFormat="1" ht="15.75" customHeight="1" x14ac:dyDescent="0.35">
      <c r="A499" s="52" t="s">
        <v>27</v>
      </c>
      <c r="B499" s="242" t="s">
        <v>199</v>
      </c>
      <c r="C499" s="53" t="s">
        <v>99</v>
      </c>
      <c r="D499" s="284">
        <v>640</v>
      </c>
      <c r="E499" s="325"/>
      <c r="F499" s="127"/>
      <c r="G499" s="127"/>
      <c r="H499" s="127">
        <f>SUM('PACC 2025'!$D499:$G499)</f>
        <v>640</v>
      </c>
      <c r="I499" s="62">
        <v>12.48</v>
      </c>
      <c r="J499" s="55">
        <f>'PACC 2025'!$I499*'PACC 2025'!$H499</f>
        <v>7987.2000000000007</v>
      </c>
      <c r="K499" s="56"/>
      <c r="L499" s="52"/>
      <c r="M499" s="187"/>
      <c r="N499" s="187"/>
      <c r="O499" s="200" t="s">
        <v>17029</v>
      </c>
    </row>
    <row r="500" spans="1:16" s="30" customFormat="1" ht="15.75" customHeight="1" x14ac:dyDescent="0.35">
      <c r="A500" s="52" t="s">
        <v>27</v>
      </c>
      <c r="B500" s="242" t="s">
        <v>200</v>
      </c>
      <c r="C500" s="53" t="s">
        <v>99</v>
      </c>
      <c r="D500" s="284">
        <v>640</v>
      </c>
      <c r="E500" s="325"/>
      <c r="F500" s="127"/>
      <c r="G500" s="127"/>
      <c r="H500" s="127">
        <f>SUM('PACC 2025'!$D500:$G500)</f>
        <v>640</v>
      </c>
      <c r="I500" s="62">
        <v>25.487999999999996</v>
      </c>
      <c r="J500" s="55">
        <f>'PACC 2025'!$I500*'PACC 2025'!$H500</f>
        <v>16312.319999999998</v>
      </c>
      <c r="K500" s="56"/>
      <c r="L500" s="52"/>
      <c r="M500" s="187"/>
      <c r="N500" s="187"/>
      <c r="O500" s="200" t="s">
        <v>17029</v>
      </c>
    </row>
    <row r="501" spans="1:16" s="30" customFormat="1" ht="15.75" customHeight="1" x14ac:dyDescent="0.35">
      <c r="A501" s="52" t="s">
        <v>27</v>
      </c>
      <c r="B501" s="242" t="s">
        <v>201</v>
      </c>
      <c r="C501" s="53" t="s">
        <v>99</v>
      </c>
      <c r="D501" s="284">
        <v>16</v>
      </c>
      <c r="E501" s="325"/>
      <c r="F501" s="127"/>
      <c r="G501" s="127"/>
      <c r="H501" s="127">
        <f>SUM('PACC 2025'!$D501:$G501)</f>
        <v>16</v>
      </c>
      <c r="I501" s="62">
        <v>170</v>
      </c>
      <c r="J501" s="55">
        <f>'PACC 2025'!$I501*'PACC 2025'!$H501</f>
        <v>2720</v>
      </c>
      <c r="K501" s="56"/>
      <c r="L501" s="52"/>
      <c r="M501" s="187"/>
      <c r="N501" s="187"/>
      <c r="O501" s="200" t="s">
        <v>17029</v>
      </c>
    </row>
    <row r="502" spans="1:16" s="30" customFormat="1" ht="15.75" customHeight="1" x14ac:dyDescent="0.35">
      <c r="A502" s="52" t="s">
        <v>27</v>
      </c>
      <c r="B502" s="242" t="s">
        <v>202</v>
      </c>
      <c r="C502" s="53" t="s">
        <v>99</v>
      </c>
      <c r="D502" s="284">
        <v>448</v>
      </c>
      <c r="E502" s="325"/>
      <c r="F502" s="127"/>
      <c r="G502" s="127"/>
      <c r="H502" s="127">
        <f>SUM('PACC 2025'!$D502:$G502)</f>
        <v>448</v>
      </c>
      <c r="I502" s="62">
        <v>10</v>
      </c>
      <c r="J502" s="55">
        <f>'PACC 2025'!$I502*'PACC 2025'!$H502</f>
        <v>4480</v>
      </c>
      <c r="K502" s="56"/>
      <c r="L502" s="52"/>
      <c r="M502" s="187"/>
      <c r="N502" s="187"/>
      <c r="O502" s="200" t="s">
        <v>17029</v>
      </c>
    </row>
    <row r="503" spans="1:16" s="30" customFormat="1" ht="15.75" customHeight="1" x14ac:dyDescent="0.35">
      <c r="A503" s="52" t="s">
        <v>27</v>
      </c>
      <c r="B503" s="242" t="s">
        <v>203</v>
      </c>
      <c r="C503" s="53" t="s">
        <v>99</v>
      </c>
      <c r="D503" s="284">
        <v>448</v>
      </c>
      <c r="E503" s="325"/>
      <c r="F503" s="127"/>
      <c r="G503" s="127"/>
      <c r="H503" s="127">
        <f>SUM('PACC 2025'!$D503:$G503)</f>
        <v>448</v>
      </c>
      <c r="I503" s="62">
        <v>15.5</v>
      </c>
      <c r="J503" s="55">
        <f>'PACC 2025'!$I503*'PACC 2025'!$H503</f>
        <v>6944</v>
      </c>
      <c r="K503" s="56"/>
      <c r="L503" s="52"/>
      <c r="M503" s="187"/>
      <c r="N503" s="187"/>
      <c r="O503" s="200" t="s">
        <v>17029</v>
      </c>
    </row>
    <row r="504" spans="1:16" s="30" customFormat="1" ht="15.75" customHeight="1" x14ac:dyDescent="0.35">
      <c r="A504" s="52" t="s">
        <v>27</v>
      </c>
      <c r="B504" s="242" t="s">
        <v>204</v>
      </c>
      <c r="C504" s="53" t="s">
        <v>99</v>
      </c>
      <c r="D504" s="284">
        <v>640</v>
      </c>
      <c r="E504" s="325"/>
      <c r="F504" s="127"/>
      <c r="G504" s="127"/>
      <c r="H504" s="127">
        <f>SUM('PACC 2025'!$D504:$G504)</f>
        <v>640</v>
      </c>
      <c r="I504" s="62">
        <v>25</v>
      </c>
      <c r="J504" s="55">
        <f>'PACC 2025'!$I504*'PACC 2025'!$H504</f>
        <v>16000</v>
      </c>
      <c r="K504" s="56"/>
      <c r="L504" s="52"/>
      <c r="M504" s="187"/>
      <c r="N504" s="187"/>
      <c r="O504" s="200" t="s">
        <v>17029</v>
      </c>
    </row>
    <row r="505" spans="1:16" s="30" customFormat="1" ht="15.75" customHeight="1" x14ac:dyDescent="0.35">
      <c r="A505" s="52" t="s">
        <v>27</v>
      </c>
      <c r="B505" s="242" t="s">
        <v>205</v>
      </c>
      <c r="C505" s="53" t="s">
        <v>99</v>
      </c>
      <c r="D505" s="284">
        <v>32</v>
      </c>
      <c r="E505" s="325"/>
      <c r="F505" s="127"/>
      <c r="G505" s="127"/>
      <c r="H505" s="127">
        <f>SUM('PACC 2025'!$D505:$G505)</f>
        <v>32</v>
      </c>
      <c r="I505" s="62">
        <v>8</v>
      </c>
      <c r="J505" s="55">
        <f>'PACC 2025'!$I505*'PACC 2025'!$H505</f>
        <v>256</v>
      </c>
      <c r="K505" s="56"/>
      <c r="L505" s="52"/>
      <c r="M505" s="187"/>
      <c r="N505" s="187"/>
      <c r="O505" s="200" t="s">
        <v>17029</v>
      </c>
    </row>
    <row r="506" spans="1:16" s="30" customFormat="1" ht="15.75" customHeight="1" x14ac:dyDescent="0.35">
      <c r="A506" s="52" t="s">
        <v>27</v>
      </c>
      <c r="B506" s="242" t="s">
        <v>206</v>
      </c>
      <c r="C506" s="53" t="s">
        <v>99</v>
      </c>
      <c r="D506" s="284">
        <v>9</v>
      </c>
      <c r="E506" s="325"/>
      <c r="F506" s="127"/>
      <c r="G506" s="127"/>
      <c r="H506" s="127">
        <f>SUM('PACC 2025'!$D506:$G506)</f>
        <v>9</v>
      </c>
      <c r="I506" s="62">
        <v>14</v>
      </c>
      <c r="J506" s="55">
        <f>'PACC 2025'!$I506*'PACC 2025'!$H506</f>
        <v>126</v>
      </c>
      <c r="K506" s="56"/>
      <c r="L506" s="52"/>
      <c r="M506" s="187"/>
      <c r="N506" s="187"/>
      <c r="O506" s="200" t="s">
        <v>17029</v>
      </c>
    </row>
    <row r="507" spans="1:16" s="30" customFormat="1" ht="15.75" customHeight="1" x14ac:dyDescent="0.35">
      <c r="A507" s="52" t="s">
        <v>27</v>
      </c>
      <c r="B507" s="242" t="s">
        <v>207</v>
      </c>
      <c r="C507" s="53" t="s">
        <v>99</v>
      </c>
      <c r="D507" s="284">
        <v>9</v>
      </c>
      <c r="E507" s="325"/>
      <c r="F507" s="127"/>
      <c r="G507" s="127"/>
      <c r="H507" s="127">
        <f>SUM('PACC 2025'!$D507:$G507)</f>
        <v>9</v>
      </c>
      <c r="I507" s="62">
        <v>95</v>
      </c>
      <c r="J507" s="55">
        <f>'PACC 2025'!$I507*'PACC 2025'!$H507</f>
        <v>855</v>
      </c>
      <c r="K507" s="56"/>
      <c r="L507" s="52"/>
      <c r="M507" s="187"/>
      <c r="N507" s="187"/>
      <c r="O507" s="200" t="s">
        <v>17029</v>
      </c>
    </row>
    <row r="508" spans="1:16" s="30" customFormat="1" ht="15.75" customHeight="1" x14ac:dyDescent="0.35">
      <c r="A508" s="52" t="s">
        <v>27</v>
      </c>
      <c r="B508" s="242" t="s">
        <v>208</v>
      </c>
      <c r="C508" s="53" t="s">
        <v>99</v>
      </c>
      <c r="D508" s="284">
        <v>9</v>
      </c>
      <c r="E508" s="325"/>
      <c r="F508" s="127"/>
      <c r="G508" s="127"/>
      <c r="H508" s="127">
        <f>SUM('PACC 2025'!$D508:$G508)</f>
        <v>9</v>
      </c>
      <c r="I508" s="62">
        <v>81</v>
      </c>
      <c r="J508" s="55">
        <f>'PACC 2025'!$I508*'PACC 2025'!$H508</f>
        <v>729</v>
      </c>
      <c r="K508" s="56"/>
      <c r="L508" s="52"/>
      <c r="M508" s="187"/>
      <c r="N508" s="187"/>
      <c r="O508" s="200" t="s">
        <v>17029</v>
      </c>
    </row>
    <row r="509" spans="1:16" s="30" customFormat="1" ht="15.75" customHeight="1" x14ac:dyDescent="0.35">
      <c r="A509" s="52" t="s">
        <v>27</v>
      </c>
      <c r="B509" s="242" t="s">
        <v>209</v>
      </c>
      <c r="C509" s="53" t="s">
        <v>99</v>
      </c>
      <c r="D509" s="284">
        <v>288</v>
      </c>
      <c r="E509" s="325"/>
      <c r="F509" s="127"/>
      <c r="G509" s="127"/>
      <c r="H509" s="127">
        <f>SUM('PACC 2025'!$D509:$G509)</f>
        <v>288</v>
      </c>
      <c r="I509" s="62">
        <v>6</v>
      </c>
      <c r="J509" s="55">
        <f>'PACC 2025'!$I509*'PACC 2025'!$H509</f>
        <v>1728</v>
      </c>
      <c r="K509" s="56"/>
      <c r="L509" s="52"/>
      <c r="M509" s="187"/>
      <c r="N509" s="187"/>
      <c r="O509" s="200" t="s">
        <v>17029</v>
      </c>
    </row>
    <row r="510" spans="1:16" s="30" customFormat="1" ht="15.75" customHeight="1" x14ac:dyDescent="0.35">
      <c r="A510" s="52" t="s">
        <v>27</v>
      </c>
      <c r="B510" s="242" t="s">
        <v>210</v>
      </c>
      <c r="C510" s="53" t="s">
        <v>99</v>
      </c>
      <c r="D510" s="284">
        <v>288</v>
      </c>
      <c r="E510" s="325"/>
      <c r="F510" s="127"/>
      <c r="G510" s="127"/>
      <c r="H510" s="127">
        <f>SUM('PACC 2025'!$D510:$G510)</f>
        <v>288</v>
      </c>
      <c r="I510" s="62">
        <v>11</v>
      </c>
      <c r="J510" s="55">
        <f>'PACC 2025'!$I510*'PACC 2025'!$H510</f>
        <v>3168</v>
      </c>
      <c r="K510" s="56"/>
      <c r="L510" s="52"/>
      <c r="M510" s="187"/>
      <c r="N510" s="187"/>
      <c r="O510" s="200" t="s">
        <v>17029</v>
      </c>
    </row>
    <row r="511" spans="1:16" s="30" customFormat="1" ht="15.75" customHeight="1" x14ac:dyDescent="0.35">
      <c r="A511" s="52" t="s">
        <v>27</v>
      </c>
      <c r="B511" s="242" t="s">
        <v>211</v>
      </c>
      <c r="C511" s="53" t="s">
        <v>99</v>
      </c>
      <c r="D511" s="284">
        <v>144</v>
      </c>
      <c r="E511" s="325"/>
      <c r="F511" s="127"/>
      <c r="G511" s="127"/>
      <c r="H511" s="127">
        <f>SUM('PACC 2025'!$D511:$G511)</f>
        <v>144</v>
      </c>
      <c r="I511" s="62">
        <v>13.31</v>
      </c>
      <c r="J511" s="55">
        <f>'PACC 2025'!$I511*'PACC 2025'!$H511</f>
        <v>1916.64</v>
      </c>
      <c r="K511" s="56"/>
      <c r="L511" s="52"/>
      <c r="M511" s="187"/>
      <c r="N511" s="187"/>
      <c r="O511" s="200" t="s">
        <v>17029</v>
      </c>
    </row>
    <row r="512" spans="1:16" s="30" customFormat="1" ht="15.75" customHeight="1" x14ac:dyDescent="0.35">
      <c r="A512" s="52" t="s">
        <v>27</v>
      </c>
      <c r="B512" s="242" t="s">
        <v>212</v>
      </c>
      <c r="C512" s="53" t="s">
        <v>99</v>
      </c>
      <c r="D512" s="284">
        <v>144</v>
      </c>
      <c r="E512" s="325"/>
      <c r="F512" s="127"/>
      <c r="G512" s="127"/>
      <c r="H512" s="127">
        <f>SUM('PACC 2025'!$D512:$G512)</f>
        <v>144</v>
      </c>
      <c r="I512" s="62">
        <v>16.100000000000001</v>
      </c>
      <c r="J512" s="55">
        <f>'PACC 2025'!$I512*'PACC 2025'!$H512</f>
        <v>2318.4</v>
      </c>
      <c r="K512" s="56"/>
      <c r="L512" s="52"/>
      <c r="M512" s="187"/>
      <c r="N512" s="187"/>
      <c r="O512" s="200" t="s">
        <v>17029</v>
      </c>
    </row>
    <row r="513" spans="1:15" s="30" customFormat="1" ht="15.75" customHeight="1" x14ac:dyDescent="0.35">
      <c r="A513" s="52" t="s">
        <v>27</v>
      </c>
      <c r="B513" s="242" t="s">
        <v>213</v>
      </c>
      <c r="C513" s="53" t="s">
        <v>99</v>
      </c>
      <c r="D513" s="284">
        <v>80</v>
      </c>
      <c r="E513" s="325"/>
      <c r="F513" s="127"/>
      <c r="G513" s="127"/>
      <c r="H513" s="127">
        <f>SUM('PACC 2025'!$D513:$G513)</f>
        <v>80</v>
      </c>
      <c r="I513" s="62">
        <v>29.35</v>
      </c>
      <c r="J513" s="55">
        <f>'PACC 2025'!$I513*'PACC 2025'!$H513</f>
        <v>2348</v>
      </c>
      <c r="K513" s="56"/>
      <c r="L513" s="52"/>
      <c r="M513" s="187"/>
      <c r="N513" s="187"/>
      <c r="O513" s="200" t="s">
        <v>17029</v>
      </c>
    </row>
    <row r="514" spans="1:15" s="30" customFormat="1" ht="15.75" customHeight="1" x14ac:dyDescent="0.35">
      <c r="A514" s="52" t="s">
        <v>27</v>
      </c>
      <c r="B514" s="242" t="s">
        <v>214</v>
      </c>
      <c r="C514" s="53" t="s">
        <v>99</v>
      </c>
      <c r="D514" s="284">
        <v>80</v>
      </c>
      <c r="E514" s="325"/>
      <c r="F514" s="127"/>
      <c r="G514" s="127"/>
      <c r="H514" s="127">
        <f>SUM('PACC 2025'!$D514:$G514)</f>
        <v>80</v>
      </c>
      <c r="I514" s="62">
        <v>114.98</v>
      </c>
      <c r="J514" s="55">
        <f>'PACC 2025'!$I514*'PACC 2025'!$H514</f>
        <v>9198.4</v>
      </c>
      <c r="K514" s="56"/>
      <c r="L514" s="52"/>
      <c r="M514" s="187"/>
      <c r="N514" s="187"/>
      <c r="O514" s="200" t="s">
        <v>17029</v>
      </c>
    </row>
    <row r="515" spans="1:15" s="30" customFormat="1" ht="15.75" customHeight="1" x14ac:dyDescent="0.35">
      <c r="A515" s="52" t="s">
        <v>27</v>
      </c>
      <c r="B515" s="242" t="s">
        <v>215</v>
      </c>
      <c r="C515" s="53" t="s">
        <v>99</v>
      </c>
      <c r="D515" s="284">
        <v>48</v>
      </c>
      <c r="E515" s="325"/>
      <c r="F515" s="127"/>
      <c r="G515" s="127"/>
      <c r="H515" s="127">
        <f>SUM('PACC 2025'!$D515:$G515)</f>
        <v>48</v>
      </c>
      <c r="I515" s="62">
        <v>9.91</v>
      </c>
      <c r="J515" s="55">
        <f>'PACC 2025'!$I515*'PACC 2025'!$H515</f>
        <v>475.68</v>
      </c>
      <c r="K515" s="56"/>
      <c r="L515" s="52"/>
      <c r="M515" s="187"/>
      <c r="N515" s="187"/>
      <c r="O515" s="200" t="s">
        <v>17029</v>
      </c>
    </row>
    <row r="516" spans="1:15" s="30" customFormat="1" ht="15.75" customHeight="1" x14ac:dyDescent="0.35">
      <c r="A516" s="52" t="s">
        <v>27</v>
      </c>
      <c r="B516" s="242" t="s">
        <v>216</v>
      </c>
      <c r="C516" s="53" t="s">
        <v>99</v>
      </c>
      <c r="D516" s="284">
        <v>48</v>
      </c>
      <c r="E516" s="325"/>
      <c r="F516" s="127"/>
      <c r="G516" s="127"/>
      <c r="H516" s="127">
        <f>SUM('PACC 2025'!$D516:$G516)</f>
        <v>48</v>
      </c>
      <c r="I516" s="62">
        <v>14.51</v>
      </c>
      <c r="J516" s="55">
        <f>'PACC 2025'!$I516*'PACC 2025'!$H516</f>
        <v>696.48</v>
      </c>
      <c r="K516" s="56"/>
      <c r="L516" s="52"/>
      <c r="M516" s="187"/>
      <c r="N516" s="187"/>
      <c r="O516" s="200" t="s">
        <v>17029</v>
      </c>
    </row>
    <row r="517" spans="1:15" s="30" customFormat="1" ht="15.75" customHeight="1" x14ac:dyDescent="0.35">
      <c r="A517" s="52" t="s">
        <v>27</v>
      </c>
      <c r="B517" s="242" t="s">
        <v>217</v>
      </c>
      <c r="C517" s="53" t="s">
        <v>99</v>
      </c>
      <c r="D517" s="284">
        <v>32</v>
      </c>
      <c r="E517" s="325"/>
      <c r="F517" s="127"/>
      <c r="G517" s="127"/>
      <c r="H517" s="127">
        <f>SUM('PACC 2025'!$D517:$G517)</f>
        <v>32</v>
      </c>
      <c r="I517" s="62">
        <v>22.95</v>
      </c>
      <c r="J517" s="55">
        <f>'PACC 2025'!$I517*'PACC 2025'!$H517</f>
        <v>734.4</v>
      </c>
      <c r="K517" s="56"/>
      <c r="L517" s="52"/>
      <c r="M517" s="187"/>
      <c r="N517" s="187"/>
      <c r="O517" s="200" t="s">
        <v>17029</v>
      </c>
    </row>
    <row r="518" spans="1:15" s="30" customFormat="1" ht="15.75" customHeight="1" x14ac:dyDescent="0.35">
      <c r="A518" s="52" t="s">
        <v>27</v>
      </c>
      <c r="B518" s="242" t="s">
        <v>218</v>
      </c>
      <c r="C518" s="53" t="s">
        <v>99</v>
      </c>
      <c r="D518" s="284">
        <v>80</v>
      </c>
      <c r="E518" s="325"/>
      <c r="F518" s="127"/>
      <c r="G518" s="127"/>
      <c r="H518" s="127">
        <f>SUM('PACC 2025'!$D518:$G518)</f>
        <v>80</v>
      </c>
      <c r="I518" s="62">
        <v>15</v>
      </c>
      <c r="J518" s="55">
        <f>'PACC 2025'!$I518*'PACC 2025'!$H518</f>
        <v>1200</v>
      </c>
      <c r="K518" s="56"/>
      <c r="L518" s="52"/>
      <c r="M518" s="187"/>
      <c r="N518" s="187"/>
      <c r="O518" s="200" t="s">
        <v>17029</v>
      </c>
    </row>
    <row r="519" spans="1:15" s="30" customFormat="1" ht="15.75" customHeight="1" x14ac:dyDescent="0.35">
      <c r="A519" s="52" t="s">
        <v>27</v>
      </c>
      <c r="B519" s="242" t="s">
        <v>219</v>
      </c>
      <c r="C519" s="53" t="s">
        <v>99</v>
      </c>
      <c r="D519" s="284">
        <v>80</v>
      </c>
      <c r="E519" s="325"/>
      <c r="F519" s="127"/>
      <c r="G519" s="127"/>
      <c r="H519" s="127">
        <f>SUM('PACC 2025'!$D519:$G519)</f>
        <v>80</v>
      </c>
      <c r="I519" s="62">
        <v>20</v>
      </c>
      <c r="J519" s="55">
        <f>'PACC 2025'!$I519*'PACC 2025'!$H519</f>
        <v>1600</v>
      </c>
      <c r="K519" s="56"/>
      <c r="L519" s="52"/>
      <c r="M519" s="187"/>
      <c r="N519" s="187"/>
      <c r="O519" s="200" t="s">
        <v>17029</v>
      </c>
    </row>
    <row r="520" spans="1:15" s="30" customFormat="1" ht="15.75" customHeight="1" x14ac:dyDescent="0.35">
      <c r="A520" s="52" t="s">
        <v>27</v>
      </c>
      <c r="B520" s="242" t="s">
        <v>220</v>
      </c>
      <c r="C520" s="53" t="s">
        <v>99</v>
      </c>
      <c r="D520" s="284">
        <v>48</v>
      </c>
      <c r="E520" s="325"/>
      <c r="F520" s="127"/>
      <c r="G520" s="127"/>
      <c r="H520" s="127">
        <f>SUM('PACC 2025'!$D520:$G520)</f>
        <v>48</v>
      </c>
      <c r="I520" s="62">
        <v>30</v>
      </c>
      <c r="J520" s="55">
        <f>'PACC 2025'!$I520*'PACC 2025'!$H520</f>
        <v>1440</v>
      </c>
      <c r="K520" s="56"/>
      <c r="L520" s="52"/>
      <c r="M520" s="187"/>
      <c r="N520" s="187"/>
      <c r="O520" s="200" t="s">
        <v>17029</v>
      </c>
    </row>
    <row r="521" spans="1:15" s="30" customFormat="1" ht="15.75" customHeight="1" x14ac:dyDescent="0.35">
      <c r="A521" s="52" t="s">
        <v>27</v>
      </c>
      <c r="B521" s="242" t="s">
        <v>228</v>
      </c>
      <c r="C521" s="53" t="s">
        <v>99</v>
      </c>
      <c r="D521" s="284">
        <v>704</v>
      </c>
      <c r="E521" s="325"/>
      <c r="F521" s="127"/>
      <c r="G521" s="127"/>
      <c r="H521" s="127">
        <f>SUM('PACC 2025'!$D521:$G521)</f>
        <v>704</v>
      </c>
      <c r="I521" s="62">
        <v>9.1199999999999992</v>
      </c>
      <c r="J521" s="55">
        <f>'PACC 2025'!$I521*'PACC 2025'!$H521</f>
        <v>6420.48</v>
      </c>
      <c r="K521" s="56"/>
      <c r="L521" s="52"/>
      <c r="M521" s="187"/>
      <c r="N521" s="187"/>
      <c r="O521" s="200" t="s">
        <v>17029</v>
      </c>
    </row>
    <row r="522" spans="1:15" s="30" customFormat="1" ht="15.75" customHeight="1" x14ac:dyDescent="0.35">
      <c r="A522" s="52" t="s">
        <v>27</v>
      </c>
      <c r="B522" s="242" t="s">
        <v>229</v>
      </c>
      <c r="C522" s="53" t="s">
        <v>99</v>
      </c>
      <c r="D522" s="284">
        <v>576</v>
      </c>
      <c r="E522" s="325"/>
      <c r="F522" s="127"/>
      <c r="G522" s="127"/>
      <c r="H522" s="127">
        <f>SUM('PACC 2025'!$D522:$G522)</f>
        <v>576</v>
      </c>
      <c r="I522" s="62">
        <v>11.13</v>
      </c>
      <c r="J522" s="55">
        <f>'PACC 2025'!$I522*'PACC 2025'!$H522</f>
        <v>6410.88</v>
      </c>
      <c r="K522" s="56"/>
      <c r="L522" s="52"/>
      <c r="M522" s="187"/>
      <c r="N522" s="187"/>
      <c r="O522" s="200" t="s">
        <v>17029</v>
      </c>
    </row>
    <row r="523" spans="1:15" s="30" customFormat="1" ht="15.75" customHeight="1" x14ac:dyDescent="0.35">
      <c r="A523" s="52" t="s">
        <v>27</v>
      </c>
      <c r="B523" s="242" t="s">
        <v>230</v>
      </c>
      <c r="C523" s="53" t="s">
        <v>99</v>
      </c>
      <c r="D523" s="284">
        <v>70</v>
      </c>
      <c r="E523" s="325"/>
      <c r="F523" s="127"/>
      <c r="G523" s="127"/>
      <c r="H523" s="127">
        <f>SUM('PACC 2025'!$D523:$G523)</f>
        <v>70</v>
      </c>
      <c r="I523" s="62">
        <v>19</v>
      </c>
      <c r="J523" s="55">
        <f>'PACC 2025'!$I523*'PACC 2025'!$H523</f>
        <v>1330</v>
      </c>
      <c r="K523" s="56"/>
      <c r="L523" s="52"/>
      <c r="M523" s="187"/>
      <c r="N523" s="187"/>
      <c r="O523" s="200" t="s">
        <v>17029</v>
      </c>
    </row>
    <row r="524" spans="1:15" s="30" customFormat="1" ht="15.75" customHeight="1" x14ac:dyDescent="0.35">
      <c r="A524" s="52" t="s">
        <v>27</v>
      </c>
      <c r="B524" s="242" t="s">
        <v>231</v>
      </c>
      <c r="C524" s="53" t="s">
        <v>99</v>
      </c>
      <c r="D524" s="284">
        <v>64</v>
      </c>
      <c r="E524" s="325"/>
      <c r="F524" s="127"/>
      <c r="G524" s="127"/>
      <c r="H524" s="127">
        <f>SUM('PACC 2025'!$D524:$G524)</f>
        <v>64</v>
      </c>
      <c r="I524" s="62">
        <v>40.049999999999997</v>
      </c>
      <c r="J524" s="55">
        <f>'PACC 2025'!$I524*'PACC 2025'!$H524</f>
        <v>2563.1999999999998</v>
      </c>
      <c r="K524" s="56"/>
      <c r="L524" s="52"/>
      <c r="M524" s="187"/>
      <c r="N524" s="187"/>
      <c r="O524" s="200" t="s">
        <v>17029</v>
      </c>
    </row>
    <row r="525" spans="1:15" s="30" customFormat="1" ht="15.75" customHeight="1" x14ac:dyDescent="0.35">
      <c r="A525" s="52" t="s">
        <v>27</v>
      </c>
      <c r="B525" s="242" t="s">
        <v>232</v>
      </c>
      <c r="C525" s="53" t="s">
        <v>99</v>
      </c>
      <c r="D525" s="284">
        <v>4</v>
      </c>
      <c r="E525" s="325"/>
      <c r="F525" s="127"/>
      <c r="G525" s="326"/>
      <c r="H525" s="127">
        <f>SUM('PACC 2025'!$D525:$G525)</f>
        <v>4</v>
      </c>
      <c r="I525" s="62">
        <v>205</v>
      </c>
      <c r="J525" s="55">
        <f>'PACC 2025'!$I525*'PACC 2025'!$H525</f>
        <v>820</v>
      </c>
      <c r="K525" s="56"/>
      <c r="L525" s="52"/>
      <c r="M525" s="187"/>
      <c r="N525" s="187"/>
      <c r="O525" s="200" t="s">
        <v>17029</v>
      </c>
    </row>
    <row r="526" spans="1:15" s="30" customFormat="1" ht="15.75" customHeight="1" x14ac:dyDescent="0.35">
      <c r="A526" s="52" t="s">
        <v>27</v>
      </c>
      <c r="B526" s="242" t="s">
        <v>233</v>
      </c>
      <c r="C526" s="53" t="s">
        <v>99</v>
      </c>
      <c r="D526" s="284">
        <v>8</v>
      </c>
      <c r="E526" s="325"/>
      <c r="F526" s="127"/>
      <c r="G526" s="326"/>
      <c r="H526" s="127">
        <f>SUM('PACC 2025'!$D526:$G526)</f>
        <v>8</v>
      </c>
      <c r="I526" s="62">
        <v>178</v>
      </c>
      <c r="J526" s="55">
        <f>'PACC 2025'!$I526*'PACC 2025'!$H526</f>
        <v>1424</v>
      </c>
      <c r="K526" s="56"/>
      <c r="L526" s="52"/>
      <c r="M526" s="187"/>
      <c r="N526" s="187"/>
      <c r="O526" s="200" t="s">
        <v>17029</v>
      </c>
    </row>
    <row r="527" spans="1:15" s="30" customFormat="1" ht="15.75" customHeight="1" x14ac:dyDescent="0.35">
      <c r="A527" s="52" t="s">
        <v>27</v>
      </c>
      <c r="B527" s="242" t="s">
        <v>234</v>
      </c>
      <c r="C527" s="53" t="s">
        <v>99</v>
      </c>
      <c r="D527" s="284">
        <v>6</v>
      </c>
      <c r="E527" s="325"/>
      <c r="F527" s="127"/>
      <c r="G527" s="326"/>
      <c r="H527" s="127">
        <f>SUM('PACC 2025'!$D527:$G527)</f>
        <v>6</v>
      </c>
      <c r="I527" s="62">
        <v>331.34</v>
      </c>
      <c r="J527" s="55">
        <f>'PACC 2025'!$I527*'PACC 2025'!$H527</f>
        <v>1988.04</v>
      </c>
      <c r="K527" s="56"/>
      <c r="L527" s="52"/>
      <c r="M527" s="187"/>
      <c r="N527" s="187"/>
      <c r="O527" s="200" t="s">
        <v>17029</v>
      </c>
    </row>
    <row r="528" spans="1:15" s="30" customFormat="1" ht="15.75" customHeight="1" x14ac:dyDescent="0.35">
      <c r="A528" s="52" t="s">
        <v>27</v>
      </c>
      <c r="B528" s="242" t="s">
        <v>244</v>
      </c>
      <c r="C528" s="53" t="s">
        <v>99</v>
      </c>
      <c r="D528" s="284">
        <v>38</v>
      </c>
      <c r="E528" s="325"/>
      <c r="F528" s="127"/>
      <c r="G528" s="127"/>
      <c r="H528" s="127">
        <f>SUM('PACC 2025'!$D528:$G528)</f>
        <v>38</v>
      </c>
      <c r="I528" s="62">
        <v>28</v>
      </c>
      <c r="J528" s="55">
        <f>'PACC 2025'!$I528*'PACC 2025'!$H528</f>
        <v>1064</v>
      </c>
      <c r="K528" s="56"/>
      <c r="L528" s="52"/>
      <c r="M528" s="187"/>
      <c r="N528" s="187"/>
      <c r="O528" s="200" t="s">
        <v>17029</v>
      </c>
    </row>
    <row r="529" spans="1:16" s="30" customFormat="1" ht="15.75" customHeight="1" x14ac:dyDescent="0.35">
      <c r="A529" s="52" t="s">
        <v>27</v>
      </c>
      <c r="B529" s="242" t="s">
        <v>17035</v>
      </c>
      <c r="C529" s="53" t="s">
        <v>99</v>
      </c>
      <c r="D529" s="284">
        <v>4</v>
      </c>
      <c r="E529" s="325"/>
      <c r="F529" s="127"/>
      <c r="G529" s="127"/>
      <c r="H529" s="127">
        <f>SUM('PACC 2025'!$D529:$G529)</f>
        <v>4</v>
      </c>
      <c r="I529" s="62">
        <v>330</v>
      </c>
      <c r="J529" s="55">
        <f>'PACC 2025'!$I529*'PACC 2025'!$H529</f>
        <v>1320</v>
      </c>
      <c r="K529" s="56"/>
      <c r="L529" s="52"/>
      <c r="M529" s="52"/>
      <c r="N529" s="52"/>
      <c r="O529" s="53" t="s">
        <v>17029</v>
      </c>
    </row>
    <row r="530" spans="1:16" s="30" customFormat="1" ht="15.75" customHeight="1" x14ac:dyDescent="0.35">
      <c r="A530" s="52" t="s">
        <v>27</v>
      </c>
      <c r="B530" s="242" t="s">
        <v>17036</v>
      </c>
      <c r="C530" s="53" t="s">
        <v>99</v>
      </c>
      <c r="D530" s="284">
        <v>8</v>
      </c>
      <c r="E530" s="325"/>
      <c r="F530" s="127"/>
      <c r="G530" s="127"/>
      <c r="H530" s="127">
        <f>SUM('PACC 2025'!$D530:$G530)</f>
        <v>8</v>
      </c>
      <c r="I530" s="62">
        <v>65</v>
      </c>
      <c r="J530" s="55">
        <f>'PACC 2025'!$I530*'PACC 2025'!$H530</f>
        <v>520</v>
      </c>
      <c r="K530" s="56"/>
      <c r="L530" s="52"/>
      <c r="M530" s="52"/>
      <c r="N530" s="52"/>
      <c r="O530" s="53" t="s">
        <v>17029</v>
      </c>
    </row>
    <row r="531" spans="1:16" s="30" customFormat="1" ht="15.75" customHeight="1" x14ac:dyDescent="0.35">
      <c r="A531" s="52" t="s">
        <v>27</v>
      </c>
      <c r="B531" s="242" t="s">
        <v>17037</v>
      </c>
      <c r="C531" s="53" t="s">
        <v>99</v>
      </c>
      <c r="D531" s="284">
        <v>4</v>
      </c>
      <c r="E531" s="325"/>
      <c r="F531" s="127"/>
      <c r="G531" s="127"/>
      <c r="H531" s="127">
        <f>SUM('PACC 2025'!$D531:$G531)</f>
        <v>4</v>
      </c>
      <c r="I531" s="62">
        <v>500</v>
      </c>
      <c r="J531" s="55">
        <f>'PACC 2025'!$I531*'PACC 2025'!$H531</f>
        <v>2000</v>
      </c>
      <c r="K531" s="56"/>
      <c r="L531" s="52"/>
      <c r="M531" s="52"/>
      <c r="N531" s="52"/>
      <c r="O531" s="53" t="s">
        <v>17029</v>
      </c>
    </row>
    <row r="532" spans="1:16" s="30" customFormat="1" ht="15.75" customHeight="1" x14ac:dyDescent="0.35">
      <c r="A532" s="52" t="s">
        <v>27</v>
      </c>
      <c r="B532" s="242" t="s">
        <v>17038</v>
      </c>
      <c r="C532" s="53" t="s">
        <v>99</v>
      </c>
      <c r="D532" s="284">
        <v>8</v>
      </c>
      <c r="E532" s="325"/>
      <c r="F532" s="127"/>
      <c r="G532" s="127"/>
      <c r="H532" s="127">
        <f>SUM('PACC 2025'!$D532:$G532)</f>
        <v>8</v>
      </c>
      <c r="I532" s="62">
        <v>500</v>
      </c>
      <c r="J532" s="55">
        <f>'PACC 2025'!$I532*'PACC 2025'!$H532</f>
        <v>4000</v>
      </c>
      <c r="K532" s="56"/>
      <c r="L532" s="52"/>
      <c r="M532" s="52"/>
      <c r="N532" s="52"/>
      <c r="O532" s="53" t="s">
        <v>17029</v>
      </c>
    </row>
    <row r="533" spans="1:16" s="30" customFormat="1" ht="15.75" customHeight="1" x14ac:dyDescent="0.35">
      <c r="A533" s="52" t="s">
        <v>27</v>
      </c>
      <c r="B533" s="242" t="s">
        <v>17039</v>
      </c>
      <c r="C533" s="53" t="s">
        <v>99</v>
      </c>
      <c r="D533" s="284">
        <v>96</v>
      </c>
      <c r="E533" s="325"/>
      <c r="F533" s="127"/>
      <c r="G533" s="127"/>
      <c r="H533" s="127">
        <f>SUM('PACC 2025'!$D533:$G533)</f>
        <v>96</v>
      </c>
      <c r="I533" s="62">
        <v>2000</v>
      </c>
      <c r="J533" s="55">
        <f>'PACC 2025'!$I533*'PACC 2025'!$H533</f>
        <v>192000</v>
      </c>
      <c r="K533" s="56"/>
      <c r="L533" s="26"/>
      <c r="M533" s="26"/>
      <c r="N533" s="26"/>
      <c r="O533" s="53" t="s">
        <v>17029</v>
      </c>
    </row>
    <row r="534" spans="1:16" s="142" customFormat="1" ht="15.75" customHeight="1" x14ac:dyDescent="0.35">
      <c r="A534" s="26" t="s">
        <v>27</v>
      </c>
      <c r="B534" s="26" t="s">
        <v>173</v>
      </c>
      <c r="C534" s="205" t="s">
        <v>99</v>
      </c>
      <c r="D534" s="75"/>
      <c r="E534" s="195"/>
      <c r="F534" s="75"/>
      <c r="G534" s="75"/>
      <c r="H534" s="127">
        <f>SUM('PACC 2025'!$D534:$G534)</f>
        <v>0</v>
      </c>
      <c r="I534" s="67">
        <v>1550</v>
      </c>
      <c r="J534" s="27">
        <f>'PACC 2025'!$I534*'PACC 2025'!$H534</f>
        <v>0</v>
      </c>
      <c r="K534" s="17"/>
      <c r="L534" s="26"/>
      <c r="M534" s="26"/>
      <c r="N534" s="26"/>
      <c r="O534" s="205"/>
    </row>
    <row r="535" spans="1:16" s="30" customFormat="1" ht="15.75" customHeight="1" x14ac:dyDescent="0.35">
      <c r="A535" s="52" t="s">
        <v>27</v>
      </c>
      <c r="B535" s="232" t="s">
        <v>17034</v>
      </c>
      <c r="C535" s="53" t="s">
        <v>99</v>
      </c>
      <c r="D535" s="127">
        <v>0</v>
      </c>
      <c r="E535" s="200"/>
      <c r="F535" s="127"/>
      <c r="G535" s="127"/>
      <c r="H535" s="127">
        <f>SUM('PACC 2025'!$D535:$G535)</f>
        <v>0</v>
      </c>
      <c r="I535" s="62">
        <v>2600</v>
      </c>
      <c r="J535" s="55">
        <f>'PACC 2025'!$I535*'PACC 2025'!$H535</f>
        <v>0</v>
      </c>
      <c r="K535" s="56"/>
      <c r="L535" s="26"/>
      <c r="M535" s="26"/>
      <c r="N535" s="26"/>
      <c r="O535" s="53" t="s">
        <v>17029</v>
      </c>
    </row>
    <row r="536" spans="1:16" ht="15.75" customHeight="1" x14ac:dyDescent="0.35">
      <c r="A536" s="18" t="s">
        <v>27</v>
      </c>
      <c r="B536" s="19"/>
      <c r="C536" s="19"/>
      <c r="D536" s="316"/>
      <c r="E536" s="316"/>
      <c r="F536" s="316"/>
      <c r="G536" s="316"/>
      <c r="H536" s="316"/>
      <c r="I536" s="68"/>
      <c r="J536" s="21"/>
      <c r="K536" s="22">
        <f>SUM(J406:J535)</f>
        <v>27618471.779999994</v>
      </c>
      <c r="L536" s="19"/>
      <c r="M536" s="19"/>
      <c r="N536" s="19"/>
      <c r="O536" s="147"/>
    </row>
    <row r="537" spans="1:16" s="222" customFormat="1" ht="15.75" customHeight="1" x14ac:dyDescent="0.35">
      <c r="A537" s="52" t="s">
        <v>17490</v>
      </c>
      <c r="B537" s="189" t="s">
        <v>17062</v>
      </c>
      <c r="C537" s="122" t="s">
        <v>158</v>
      </c>
      <c r="D537" s="122"/>
      <c r="E537" s="122">
        <v>60</v>
      </c>
      <c r="F537" s="122"/>
      <c r="G537" s="122"/>
      <c r="H537" s="127">
        <f>SUM('PACC 2025'!$D537:$G537)</f>
        <v>60</v>
      </c>
      <c r="I537" s="62">
        <v>595</v>
      </c>
      <c r="J537" s="27">
        <f>'PACC 2025'!$I537*'PACC 2025'!$H537</f>
        <v>35700</v>
      </c>
      <c r="K537" s="56"/>
      <c r="L537" s="53" t="s">
        <v>17045</v>
      </c>
      <c r="M537" s="19"/>
      <c r="N537" s="19"/>
      <c r="O537" s="221" t="s">
        <v>17045</v>
      </c>
      <c r="P537" s="175"/>
    </row>
    <row r="538" spans="1:16" s="222" customFormat="1" ht="15.75" customHeight="1" x14ac:dyDescent="0.35">
      <c r="A538" s="52" t="s">
        <v>17490</v>
      </c>
      <c r="B538" s="189" t="s">
        <v>17063</v>
      </c>
      <c r="C538" s="122" t="s">
        <v>158</v>
      </c>
      <c r="D538" s="122"/>
      <c r="E538" s="122">
        <v>60</v>
      </c>
      <c r="F538" s="122"/>
      <c r="G538" s="122"/>
      <c r="H538" s="127">
        <f>SUM('PACC 2025'!$D538:$G538)</f>
        <v>60</v>
      </c>
      <c r="I538" s="62">
        <v>595</v>
      </c>
      <c r="J538" s="27">
        <f>'PACC 2025'!$I538*'PACC 2025'!$H538</f>
        <v>35700</v>
      </c>
      <c r="K538" s="56"/>
      <c r="L538" s="53" t="s">
        <v>17045</v>
      </c>
      <c r="M538" s="19"/>
      <c r="N538" s="19"/>
      <c r="O538" s="221" t="s">
        <v>17045</v>
      </c>
      <c r="P538" s="175"/>
    </row>
    <row r="539" spans="1:16" s="222" customFormat="1" ht="15.75" customHeight="1" x14ac:dyDescent="0.35">
      <c r="A539" s="157" t="s">
        <v>17490</v>
      </c>
      <c r="B539" s="19"/>
      <c r="C539" s="19"/>
      <c r="D539" s="316"/>
      <c r="E539" s="316"/>
      <c r="F539" s="316"/>
      <c r="G539" s="316"/>
      <c r="H539" s="316"/>
      <c r="I539" s="68"/>
      <c r="J539" s="21"/>
      <c r="K539" s="22">
        <f>+J537+J538</f>
        <v>71400</v>
      </c>
      <c r="L539" s="147"/>
      <c r="M539" s="19"/>
      <c r="N539" s="19"/>
      <c r="O539" s="147"/>
      <c r="P539" s="175"/>
    </row>
    <row r="540" spans="1:16" s="222" customFormat="1" ht="15.75" customHeight="1" x14ac:dyDescent="0.35">
      <c r="A540" s="52" t="s">
        <v>17491</v>
      </c>
      <c r="B540" s="189" t="s">
        <v>173</v>
      </c>
      <c r="C540" s="53" t="s">
        <v>99</v>
      </c>
      <c r="D540" s="127"/>
      <c r="E540" s="127">
        <v>4</v>
      </c>
      <c r="F540" s="127"/>
      <c r="G540" s="127"/>
      <c r="H540" s="127">
        <f>SUM('PACC 2025'!$D540:$G540)</f>
        <v>4</v>
      </c>
      <c r="I540" s="54">
        <v>1550</v>
      </c>
      <c r="J540" s="27">
        <f>'PACC 2025'!$I540*'PACC 2025'!$H540</f>
        <v>6200</v>
      </c>
      <c r="K540" s="56"/>
      <c r="L540" s="53" t="s">
        <v>17302</v>
      </c>
      <c r="M540" s="19"/>
      <c r="N540" s="19"/>
      <c r="O540" s="53" t="s">
        <v>17302</v>
      </c>
      <c r="P540" s="175"/>
    </row>
    <row r="541" spans="1:16" s="222" customFormat="1" ht="15.75" customHeight="1" x14ac:dyDescent="0.35">
      <c r="A541" s="157" t="s">
        <v>17491</v>
      </c>
      <c r="B541" s="19"/>
      <c r="C541" s="19"/>
      <c r="D541" s="316"/>
      <c r="E541" s="316"/>
      <c r="F541" s="316"/>
      <c r="G541" s="316"/>
      <c r="H541" s="316"/>
      <c r="I541" s="68"/>
      <c r="J541" s="21"/>
      <c r="K541" s="22">
        <f>+J540</f>
        <v>6200</v>
      </c>
      <c r="L541" s="147"/>
      <c r="M541" s="19"/>
      <c r="N541" s="19"/>
      <c r="O541" s="147"/>
      <c r="P541" s="175"/>
    </row>
    <row r="542" spans="1:16" s="222" customFormat="1" ht="15.75" customHeight="1" x14ac:dyDescent="0.35">
      <c r="A542" s="52" t="s">
        <v>17488</v>
      </c>
      <c r="B542" s="189" t="s">
        <v>17338</v>
      </c>
      <c r="C542" s="53" t="s">
        <v>158</v>
      </c>
      <c r="D542" s="200">
        <v>20</v>
      </c>
      <c r="E542" s="127"/>
      <c r="F542" s="127"/>
      <c r="G542" s="127"/>
      <c r="H542" s="127">
        <f>SUM('PACC 2025'!$D542:$G542)</f>
        <v>20</v>
      </c>
      <c r="I542" s="54">
        <v>2762</v>
      </c>
      <c r="J542" s="27">
        <f>'PACC 2025'!$I542*'PACC 2025'!$H542</f>
        <v>55240</v>
      </c>
      <c r="K542" s="56"/>
      <c r="L542" s="53" t="s">
        <v>17302</v>
      </c>
      <c r="M542" s="19"/>
      <c r="N542" s="19"/>
      <c r="O542" s="53" t="s">
        <v>17302</v>
      </c>
      <c r="P542" s="175"/>
    </row>
    <row r="543" spans="1:16" s="222" customFormat="1" ht="15.75" customHeight="1" x14ac:dyDescent="0.35">
      <c r="A543" s="18" t="s">
        <v>17488</v>
      </c>
      <c r="B543" s="19"/>
      <c r="C543" s="19"/>
      <c r="D543" s="316"/>
      <c r="E543" s="316"/>
      <c r="F543" s="316"/>
      <c r="G543" s="316"/>
      <c r="H543" s="316"/>
      <c r="I543" s="68"/>
      <c r="J543" s="21"/>
      <c r="K543" s="22">
        <f>+J542</f>
        <v>55240</v>
      </c>
      <c r="L543" s="147"/>
      <c r="M543" s="19"/>
      <c r="N543" s="19"/>
      <c r="O543" s="147"/>
      <c r="P543" s="175"/>
    </row>
    <row r="544" spans="1:16" s="30" customFormat="1" ht="15.5" x14ac:dyDescent="0.35">
      <c r="A544" s="52" t="s">
        <v>28</v>
      </c>
      <c r="B544" s="212" t="s">
        <v>17241</v>
      </c>
      <c r="C544" s="53" t="s">
        <v>99</v>
      </c>
      <c r="D544" s="200">
        <v>1</v>
      </c>
      <c r="E544" s="200"/>
      <c r="F544" s="127"/>
      <c r="G544" s="127"/>
      <c r="H544" s="127">
        <f>SUM('PACC 2025'!$D544:$G544)</f>
        <v>1</v>
      </c>
      <c r="I544" s="215">
        <v>550000</v>
      </c>
      <c r="J544" s="55">
        <f>'PACC 2025'!$I544*'PACC 2025'!$H544</f>
        <v>550000</v>
      </c>
      <c r="K544" s="56"/>
      <c r="L544" s="52"/>
      <c r="M544" s="52"/>
      <c r="N544" s="53"/>
      <c r="O544" s="53" t="s">
        <v>17232</v>
      </c>
    </row>
    <row r="545" spans="1:16" s="30" customFormat="1" ht="15.5" x14ac:dyDescent="0.35">
      <c r="A545" s="52" t="s">
        <v>28</v>
      </c>
      <c r="B545" s="212" t="s">
        <v>17242</v>
      </c>
      <c r="C545" s="53" t="s">
        <v>99</v>
      </c>
      <c r="D545" s="200">
        <v>2</v>
      </c>
      <c r="E545" s="200"/>
      <c r="F545" s="127"/>
      <c r="G545" s="127"/>
      <c r="H545" s="127">
        <f>SUM('PACC 2025'!$D545:$G545)</f>
        <v>2</v>
      </c>
      <c r="I545" s="215">
        <v>1125000</v>
      </c>
      <c r="J545" s="55">
        <f>'PACC 2025'!$I545*'PACC 2025'!$H545</f>
        <v>2250000</v>
      </c>
      <c r="K545" s="56"/>
      <c r="L545" s="52"/>
      <c r="M545" s="52"/>
      <c r="N545" s="53"/>
      <c r="O545" s="53" t="s">
        <v>17232</v>
      </c>
      <c r="P545" s="144"/>
    </row>
    <row r="546" spans="1:16" s="30" customFormat="1" ht="15.5" x14ac:dyDescent="0.35">
      <c r="A546" s="52" t="s">
        <v>28</v>
      </c>
      <c r="B546" s="212" t="s">
        <v>17243</v>
      </c>
      <c r="C546" s="53" t="s">
        <v>99</v>
      </c>
      <c r="D546" s="200">
        <v>1</v>
      </c>
      <c r="E546" s="200"/>
      <c r="F546" s="127"/>
      <c r="G546" s="127"/>
      <c r="H546" s="127">
        <f>SUM('PACC 2025'!$D546:$G546)</f>
        <v>1</v>
      </c>
      <c r="I546" s="215">
        <v>850000</v>
      </c>
      <c r="J546" s="55">
        <f>'PACC 2025'!$I546*'PACC 2025'!$H546</f>
        <v>850000</v>
      </c>
      <c r="K546" s="56"/>
      <c r="L546" s="52"/>
      <c r="M546" s="52"/>
      <c r="N546" s="53"/>
      <c r="O546" s="53" t="s">
        <v>17232</v>
      </c>
      <c r="P546" s="144"/>
    </row>
    <row r="547" spans="1:16" s="30" customFormat="1" ht="15.5" x14ac:dyDescent="0.35">
      <c r="A547" s="52" t="s">
        <v>28</v>
      </c>
      <c r="B547" s="212" t="s">
        <v>17244</v>
      </c>
      <c r="C547" s="53" t="s">
        <v>99</v>
      </c>
      <c r="D547" s="200">
        <v>1</v>
      </c>
      <c r="E547" s="200"/>
      <c r="F547" s="127"/>
      <c r="G547" s="127"/>
      <c r="H547" s="127">
        <f>SUM('PACC 2025'!$D547:$G547)</f>
        <v>1</v>
      </c>
      <c r="I547" s="215">
        <v>725000</v>
      </c>
      <c r="J547" s="55">
        <f>'PACC 2025'!$I547*'PACC 2025'!$H547</f>
        <v>725000</v>
      </c>
      <c r="K547" s="56"/>
      <c r="L547" s="52"/>
      <c r="M547" s="52"/>
      <c r="N547" s="53"/>
      <c r="O547" s="53" t="s">
        <v>17232</v>
      </c>
      <c r="P547" s="144"/>
    </row>
    <row r="548" spans="1:16" s="30" customFormat="1" ht="15.5" x14ac:dyDescent="0.35">
      <c r="A548" s="52" t="s">
        <v>28</v>
      </c>
      <c r="B548" s="212" t="s">
        <v>17245</v>
      </c>
      <c r="C548" s="53" t="s">
        <v>99</v>
      </c>
      <c r="D548" s="200">
        <v>2</v>
      </c>
      <c r="E548" s="200"/>
      <c r="F548" s="127"/>
      <c r="G548" s="127"/>
      <c r="H548" s="127">
        <f>SUM('PACC 2025'!$D548:$G548)</f>
        <v>2</v>
      </c>
      <c r="I548" s="215">
        <v>525000</v>
      </c>
      <c r="J548" s="55">
        <f>'PACC 2025'!$I548*'PACC 2025'!$H548</f>
        <v>1050000</v>
      </c>
      <c r="K548" s="56"/>
      <c r="L548" s="52"/>
      <c r="M548" s="52"/>
      <c r="N548" s="53"/>
      <c r="O548" s="53" t="s">
        <v>17232</v>
      </c>
      <c r="P548" s="144"/>
    </row>
    <row r="549" spans="1:16" s="30" customFormat="1" ht="15.5" x14ac:dyDescent="0.35">
      <c r="A549" s="52" t="s">
        <v>28</v>
      </c>
      <c r="B549" s="212" t="s">
        <v>17246</v>
      </c>
      <c r="C549" s="53" t="s">
        <v>99</v>
      </c>
      <c r="D549" s="200">
        <v>2</v>
      </c>
      <c r="E549" s="200"/>
      <c r="F549" s="127"/>
      <c r="G549" s="127"/>
      <c r="H549" s="127">
        <f>SUM('PACC 2025'!$D549:$G549)</f>
        <v>2</v>
      </c>
      <c r="I549" s="215">
        <v>400000</v>
      </c>
      <c r="J549" s="55">
        <f>'PACC 2025'!$I549*'PACC 2025'!$H549</f>
        <v>800000</v>
      </c>
      <c r="K549" s="56"/>
      <c r="L549" s="52"/>
      <c r="M549" s="52"/>
      <c r="N549" s="53"/>
      <c r="O549" s="53" t="s">
        <v>17232</v>
      </c>
      <c r="P549" s="144"/>
    </row>
    <row r="550" spans="1:16" s="30" customFormat="1" ht="15.5" x14ac:dyDescent="0.35">
      <c r="A550" s="52" t="s">
        <v>28</v>
      </c>
      <c r="B550" s="212" t="s">
        <v>17247</v>
      </c>
      <c r="C550" s="53" t="s">
        <v>99</v>
      </c>
      <c r="D550" s="200">
        <v>2</v>
      </c>
      <c r="E550" s="200"/>
      <c r="F550" s="127"/>
      <c r="G550" s="127"/>
      <c r="H550" s="127">
        <f>SUM('PACC 2025'!$D550:$G550)</f>
        <v>2</v>
      </c>
      <c r="I550" s="215">
        <v>525000</v>
      </c>
      <c r="J550" s="55">
        <f>'PACC 2025'!$I550*'PACC 2025'!$H550</f>
        <v>1050000</v>
      </c>
      <c r="K550" s="56"/>
      <c r="L550" s="52"/>
      <c r="M550" s="52"/>
      <c r="N550" s="53"/>
      <c r="O550" s="53" t="s">
        <v>17232</v>
      </c>
      <c r="P550" s="144"/>
    </row>
    <row r="551" spans="1:16" s="30" customFormat="1" ht="15.5" x14ac:dyDescent="0.35">
      <c r="A551" s="52" t="s">
        <v>28</v>
      </c>
      <c r="B551" s="212" t="s">
        <v>17248</v>
      </c>
      <c r="C551" s="53" t="s">
        <v>99</v>
      </c>
      <c r="D551" s="200">
        <v>2</v>
      </c>
      <c r="E551" s="200"/>
      <c r="F551" s="127"/>
      <c r="G551" s="127"/>
      <c r="H551" s="127">
        <f>SUM('PACC 2025'!$D551:$G551)</f>
        <v>2</v>
      </c>
      <c r="I551" s="215">
        <v>190000</v>
      </c>
      <c r="J551" s="55">
        <f>'PACC 2025'!$I551*'PACC 2025'!$H551</f>
        <v>380000</v>
      </c>
      <c r="K551" s="56"/>
      <c r="L551" s="52"/>
      <c r="M551" s="52"/>
      <c r="N551" s="53"/>
      <c r="O551" s="53" t="s">
        <v>17232</v>
      </c>
      <c r="P551" s="144"/>
    </row>
    <row r="552" spans="1:16" s="30" customFormat="1" ht="15.5" x14ac:dyDescent="0.35">
      <c r="A552" s="52" t="s">
        <v>28</v>
      </c>
      <c r="B552" s="212" t="s">
        <v>17249</v>
      </c>
      <c r="C552" s="53" t="s">
        <v>99</v>
      </c>
      <c r="D552" s="200">
        <v>2</v>
      </c>
      <c r="E552" s="200"/>
      <c r="F552" s="127"/>
      <c r="G552" s="127"/>
      <c r="H552" s="127">
        <f>SUM('PACC 2025'!$D552:$G552)</f>
        <v>2</v>
      </c>
      <c r="I552" s="215">
        <v>1050000</v>
      </c>
      <c r="J552" s="55">
        <f>'PACC 2025'!$I552*'PACC 2025'!$H552</f>
        <v>2100000</v>
      </c>
      <c r="K552" s="56"/>
      <c r="L552" s="52"/>
      <c r="M552" s="52"/>
      <c r="N552" s="53"/>
      <c r="O552" s="53" t="s">
        <v>17232</v>
      </c>
      <c r="P552" s="144"/>
    </row>
    <row r="553" spans="1:16" s="30" customFormat="1" ht="15.5" x14ac:dyDescent="0.35">
      <c r="A553" s="52" t="s">
        <v>28</v>
      </c>
      <c r="B553" s="212" t="s">
        <v>17250</v>
      </c>
      <c r="C553" s="53" t="s">
        <v>99</v>
      </c>
      <c r="D553" s="200">
        <v>2</v>
      </c>
      <c r="E553" s="200"/>
      <c r="F553" s="127"/>
      <c r="G553" s="127"/>
      <c r="H553" s="127">
        <f>SUM('PACC 2025'!$D553:$G553)</f>
        <v>2</v>
      </c>
      <c r="I553" s="215">
        <v>525000</v>
      </c>
      <c r="J553" s="55">
        <f>'PACC 2025'!$I553*'PACC 2025'!$H553</f>
        <v>1050000</v>
      </c>
      <c r="K553" s="56"/>
      <c r="L553" s="52"/>
      <c r="M553" s="52"/>
      <c r="N553" s="53"/>
      <c r="O553" s="53" t="s">
        <v>17232</v>
      </c>
      <c r="P553" s="144"/>
    </row>
    <row r="554" spans="1:16" s="30" customFormat="1" ht="15.5" x14ac:dyDescent="0.35">
      <c r="A554" s="52" t="s">
        <v>28</v>
      </c>
      <c r="B554" s="212" t="s">
        <v>17251</v>
      </c>
      <c r="C554" s="53" t="s">
        <v>99</v>
      </c>
      <c r="D554" s="200">
        <v>4</v>
      </c>
      <c r="E554" s="200"/>
      <c r="F554" s="127"/>
      <c r="G554" s="127"/>
      <c r="H554" s="127">
        <f>SUM('PACC 2025'!$D554:$G554)</f>
        <v>4</v>
      </c>
      <c r="I554" s="215">
        <v>450000</v>
      </c>
      <c r="J554" s="55">
        <f>'PACC 2025'!$I554*'PACC 2025'!$H554</f>
        <v>1800000</v>
      </c>
      <c r="K554" s="56"/>
      <c r="L554" s="52"/>
      <c r="M554" s="52"/>
      <c r="N554" s="53"/>
      <c r="O554" s="53" t="s">
        <v>17232</v>
      </c>
      <c r="P554" s="144"/>
    </row>
    <row r="555" spans="1:16" s="30" customFormat="1" ht="15.5" x14ac:dyDescent="0.35">
      <c r="A555" s="52" t="s">
        <v>28</v>
      </c>
      <c r="B555" s="212" t="s">
        <v>17252</v>
      </c>
      <c r="C555" s="53" t="s">
        <v>99</v>
      </c>
      <c r="D555" s="200">
        <v>4</v>
      </c>
      <c r="E555" s="200"/>
      <c r="F555" s="127"/>
      <c r="G555" s="127"/>
      <c r="H555" s="127">
        <f>SUM('PACC 2025'!$D555:$G555)</f>
        <v>4</v>
      </c>
      <c r="I555" s="215">
        <v>700000</v>
      </c>
      <c r="J555" s="55">
        <f>'PACC 2025'!$I555*'PACC 2025'!$H555</f>
        <v>2800000</v>
      </c>
      <c r="K555" s="56"/>
      <c r="L555" s="52"/>
      <c r="M555" s="52"/>
      <c r="N555" s="53"/>
      <c r="O555" s="53" t="s">
        <v>17232</v>
      </c>
      <c r="P555" s="144"/>
    </row>
    <row r="556" spans="1:16" s="30" customFormat="1" ht="15.5" x14ac:dyDescent="0.35">
      <c r="A556" s="52" t="s">
        <v>28</v>
      </c>
      <c r="B556" s="212" t="s">
        <v>17253</v>
      </c>
      <c r="C556" s="53" t="s">
        <v>99</v>
      </c>
      <c r="D556" s="200">
        <v>4</v>
      </c>
      <c r="E556" s="200"/>
      <c r="F556" s="127"/>
      <c r="G556" s="127"/>
      <c r="H556" s="127">
        <f>SUM('PACC 2025'!$D556:$G556)</f>
        <v>4</v>
      </c>
      <c r="I556" s="215">
        <v>800000</v>
      </c>
      <c r="J556" s="55">
        <f>'PACC 2025'!$I556*'PACC 2025'!$H556</f>
        <v>3200000</v>
      </c>
      <c r="K556" s="56"/>
      <c r="L556" s="52"/>
      <c r="M556" s="52"/>
      <c r="N556" s="53"/>
      <c r="O556" s="53" t="s">
        <v>17232</v>
      </c>
      <c r="P556" s="144"/>
    </row>
    <row r="557" spans="1:16" s="30" customFormat="1" ht="15.5" x14ac:dyDescent="0.35">
      <c r="A557" s="52" t="s">
        <v>28</v>
      </c>
      <c r="B557" s="52" t="s">
        <v>17388</v>
      </c>
      <c r="C557" s="53" t="s">
        <v>99</v>
      </c>
      <c r="D557" s="200">
        <v>1</v>
      </c>
      <c r="E557" s="127"/>
      <c r="F557" s="127"/>
      <c r="G557" s="127"/>
      <c r="H557" s="127">
        <f>SUM('PACC 2025'!$D557:$G557)</f>
        <v>1</v>
      </c>
      <c r="I557" s="54">
        <v>574219.06000000006</v>
      </c>
      <c r="J557" s="55">
        <f>'PACC 2025'!$I557*'PACC 2025'!$H557</f>
        <v>574219.06000000006</v>
      </c>
      <c r="K557" s="56"/>
      <c r="L557" s="52"/>
      <c r="M557" s="52"/>
      <c r="N557" s="53"/>
      <c r="O557" s="53" t="s">
        <v>17302</v>
      </c>
      <c r="P557" s="144"/>
    </row>
    <row r="558" spans="1:16" s="30" customFormat="1" ht="15.5" x14ac:dyDescent="0.35">
      <c r="A558" s="52" t="s">
        <v>28</v>
      </c>
      <c r="B558" s="52" t="s">
        <v>17389</v>
      </c>
      <c r="C558" s="53" t="s">
        <v>99</v>
      </c>
      <c r="D558" s="200">
        <v>5</v>
      </c>
      <c r="E558" s="127"/>
      <c r="F558" s="127"/>
      <c r="G558" s="127"/>
      <c r="H558" s="127">
        <f>SUM('PACC 2025'!$D558:$G558)</f>
        <v>5</v>
      </c>
      <c r="I558" s="54">
        <v>48251.23</v>
      </c>
      <c r="J558" s="55">
        <f>'PACC 2025'!$I558*'PACC 2025'!$H558</f>
        <v>241256.15000000002</v>
      </c>
      <c r="K558" s="56"/>
      <c r="L558" s="52"/>
      <c r="M558" s="52"/>
      <c r="N558" s="53"/>
      <c r="O558" s="53" t="s">
        <v>17302</v>
      </c>
      <c r="P558" s="144"/>
    </row>
    <row r="559" spans="1:16" s="30" customFormat="1" ht="15.5" x14ac:dyDescent="0.35">
      <c r="A559" s="52" t="s">
        <v>28</v>
      </c>
      <c r="B559" s="52" t="s">
        <v>17390</v>
      </c>
      <c r="C559" s="53" t="s">
        <v>99</v>
      </c>
      <c r="D559" s="200">
        <v>2</v>
      </c>
      <c r="E559" s="127"/>
      <c r="F559" s="127"/>
      <c r="G559" s="127"/>
      <c r="H559" s="127">
        <f>SUM('PACC 2025'!$D559:$G559)</f>
        <v>2</v>
      </c>
      <c r="I559" s="54">
        <v>52738.12</v>
      </c>
      <c r="J559" s="55">
        <f>'PACC 2025'!$I559*'PACC 2025'!$H559</f>
        <v>105476.24</v>
      </c>
      <c r="K559" s="56"/>
      <c r="L559" s="52"/>
      <c r="M559" s="52"/>
      <c r="N559" s="53"/>
      <c r="O559" s="53" t="s">
        <v>17302</v>
      </c>
      <c r="P559" s="144"/>
    </row>
    <row r="560" spans="1:16" s="30" customFormat="1" ht="15.5" x14ac:dyDescent="0.35">
      <c r="A560" s="52" t="s">
        <v>28</v>
      </c>
      <c r="B560" s="242" t="s">
        <v>16941</v>
      </c>
      <c r="C560" s="53" t="s">
        <v>99</v>
      </c>
      <c r="D560" s="284">
        <v>4</v>
      </c>
      <c r="E560" s="325"/>
      <c r="F560" s="127"/>
      <c r="G560" s="127"/>
      <c r="H560" s="127">
        <f>SUM('PACC 2025'!$D560:$G560)</f>
        <v>4</v>
      </c>
      <c r="I560" s="62">
        <v>45300</v>
      </c>
      <c r="J560" s="27">
        <f>'PACC 2025'!$I560*'PACC 2025'!$H560</f>
        <v>181200</v>
      </c>
      <c r="K560" s="56"/>
      <c r="L560" s="52"/>
      <c r="M560" s="52"/>
      <c r="N560" s="53"/>
      <c r="O560" s="53" t="s">
        <v>17276</v>
      </c>
      <c r="P560" s="144"/>
    </row>
    <row r="561" spans="1:16" s="30" customFormat="1" ht="22.5" customHeight="1" x14ac:dyDescent="0.35">
      <c r="A561" s="52" t="s">
        <v>28</v>
      </c>
      <c r="B561" s="52" t="s">
        <v>16941</v>
      </c>
      <c r="C561" s="53" t="s">
        <v>99</v>
      </c>
      <c r="D561" s="127"/>
      <c r="E561" s="200">
        <v>10</v>
      </c>
      <c r="F561" s="127"/>
      <c r="G561" s="127"/>
      <c r="H561" s="127">
        <f>SUM('PACC 2025'!$D561:$G561)</f>
        <v>10</v>
      </c>
      <c r="I561" s="62">
        <v>45300</v>
      </c>
      <c r="J561" s="27">
        <f>'PACC 2025'!$I561*'PACC 2025'!$H561</f>
        <v>453000</v>
      </c>
      <c r="K561" s="56"/>
      <c r="L561" s="52"/>
      <c r="M561" s="52"/>
      <c r="N561" s="53"/>
      <c r="O561" s="205" t="s">
        <v>16961</v>
      </c>
    </row>
    <row r="562" spans="1:16" ht="15.75" customHeight="1" x14ac:dyDescent="0.35">
      <c r="A562" s="18" t="s">
        <v>28</v>
      </c>
      <c r="B562" s="19" t="s">
        <v>131</v>
      </c>
      <c r="C562" s="19"/>
      <c r="D562" s="316"/>
      <c r="E562" s="316"/>
      <c r="F562" s="316"/>
      <c r="G562" s="316"/>
      <c r="H562" s="316"/>
      <c r="I562" s="68"/>
      <c r="J562" s="21"/>
      <c r="K562" s="22">
        <f>SUM(J544:J561)</f>
        <v>20160151.449999996</v>
      </c>
      <c r="L562" s="19"/>
      <c r="M562" s="19"/>
      <c r="N562" s="19"/>
      <c r="O562" s="147"/>
    </row>
    <row r="563" spans="1:16" s="94" customFormat="1" ht="22.5" customHeight="1" x14ac:dyDescent="0.35">
      <c r="A563" s="92" t="s">
        <v>16903</v>
      </c>
      <c r="B563" s="92" t="s">
        <v>16904</v>
      </c>
      <c r="C563" s="93" t="s">
        <v>99</v>
      </c>
      <c r="D563" s="345"/>
      <c r="E563" s="345"/>
      <c r="F563" s="345"/>
      <c r="G563" s="346"/>
      <c r="H563" s="345">
        <f>SUM('PACC 2025'!$D563:$G563)</f>
        <v>0</v>
      </c>
      <c r="I563" s="91">
        <v>800</v>
      </c>
      <c r="J563" s="95">
        <f>'PACC 2025'!$I563*'PACC 2025'!$H563</f>
        <v>0</v>
      </c>
      <c r="K563" s="92"/>
      <c r="L563" s="92"/>
      <c r="M563" s="96"/>
      <c r="N563" s="92"/>
      <c r="O563" s="93"/>
    </row>
    <row r="564" spans="1:16" s="94" customFormat="1" ht="22.5" customHeight="1" x14ac:dyDescent="0.35">
      <c r="A564" s="26" t="s">
        <v>17086</v>
      </c>
      <c r="B564" s="26" t="s">
        <v>17087</v>
      </c>
      <c r="C564" s="153" t="s">
        <v>172</v>
      </c>
      <c r="D564" s="153"/>
      <c r="E564" s="153">
        <v>1</v>
      </c>
      <c r="F564" s="153"/>
      <c r="G564" s="153"/>
      <c r="H564" s="127">
        <f>SUM('PACC 2025'!$D564:$G564)</f>
        <v>1</v>
      </c>
      <c r="I564" s="54">
        <v>250000</v>
      </c>
      <c r="J564" s="27">
        <f>'PACC 2025'!$I564*'PACC 2025'!$H564</f>
        <v>250000</v>
      </c>
      <c r="K564" s="92"/>
      <c r="L564" s="92"/>
      <c r="M564" s="96"/>
      <c r="N564" s="92"/>
      <c r="O564" s="93" t="s">
        <v>17045</v>
      </c>
    </row>
    <row r="565" spans="1:16" s="110" customFormat="1" ht="15.75" customHeight="1" x14ac:dyDescent="0.35">
      <c r="A565" s="18" t="s">
        <v>16903</v>
      </c>
      <c r="B565" s="19"/>
      <c r="C565" s="19"/>
      <c r="D565" s="316"/>
      <c r="E565" s="316"/>
      <c r="F565" s="316"/>
      <c r="G565" s="316"/>
      <c r="H565" s="316"/>
      <c r="I565" s="68"/>
      <c r="J565" s="21"/>
      <c r="K565" s="22">
        <f>+J563+J564</f>
        <v>250000</v>
      </c>
      <c r="L565" s="19"/>
      <c r="M565" s="19"/>
      <c r="N565" s="19"/>
      <c r="O565" s="147"/>
    </row>
    <row r="566" spans="1:16" s="123" customFormat="1" ht="15.75" customHeight="1" x14ac:dyDescent="0.35">
      <c r="A566" s="52" t="s">
        <v>29</v>
      </c>
      <c r="B566" s="52" t="s">
        <v>246</v>
      </c>
      <c r="C566" s="53" t="s">
        <v>245</v>
      </c>
      <c r="D566" s="127"/>
      <c r="E566" s="200"/>
      <c r="F566" s="127"/>
      <c r="G566" s="127"/>
      <c r="H566" s="127">
        <f>SUM('PACC 2025'!$D566:$G566)</f>
        <v>0</v>
      </c>
      <c r="I566" s="54">
        <v>104500</v>
      </c>
      <c r="J566" s="55">
        <f>'PACC 2025'!$I566*'PACC 2025'!$H566</f>
        <v>0</v>
      </c>
      <c r="K566" s="55"/>
      <c r="L566" s="52"/>
      <c r="M566" s="52"/>
      <c r="N566" s="53"/>
      <c r="O566" s="53"/>
    </row>
    <row r="567" spans="1:16" s="123" customFormat="1" ht="15.75" customHeight="1" x14ac:dyDescent="0.35">
      <c r="A567" s="52" t="s">
        <v>29</v>
      </c>
      <c r="B567" s="52" t="s">
        <v>247</v>
      </c>
      <c r="C567" s="53" t="s">
        <v>245</v>
      </c>
      <c r="D567" s="127"/>
      <c r="E567" s="200"/>
      <c r="F567" s="127"/>
      <c r="G567" s="127"/>
      <c r="H567" s="127">
        <f>SUM('PACC 2025'!$D567:$G567)</f>
        <v>0</v>
      </c>
      <c r="I567" s="54">
        <v>166000</v>
      </c>
      <c r="J567" s="55">
        <f>'PACC 2025'!$I567*'PACC 2025'!$H567</f>
        <v>0</v>
      </c>
      <c r="K567" s="55"/>
      <c r="L567" s="52"/>
      <c r="M567" s="52"/>
      <c r="N567" s="53"/>
      <c r="O567" s="53"/>
    </row>
    <row r="568" spans="1:16" s="123" customFormat="1" ht="15.5" x14ac:dyDescent="0.35">
      <c r="A568" s="26" t="s">
        <v>17496</v>
      </c>
      <c r="B568" s="189" t="s">
        <v>17204</v>
      </c>
      <c r="C568" s="53" t="s">
        <v>17205</v>
      </c>
      <c r="D568" s="127">
        <v>2</v>
      </c>
      <c r="E568" s="200"/>
      <c r="F568" s="127"/>
      <c r="G568" s="127"/>
      <c r="H568" s="127">
        <f>SUM('PACC 2025'!$D568:$G568)</f>
        <v>2</v>
      </c>
      <c r="I568" s="62">
        <v>3000</v>
      </c>
      <c r="J568" s="27">
        <f>'PACC 2025'!$I568*'PACC 2025'!$H568</f>
        <v>6000</v>
      </c>
      <c r="K568" s="55"/>
      <c r="L568" s="53" t="s">
        <v>16982</v>
      </c>
      <c r="M568" s="52"/>
      <c r="N568" s="53"/>
      <c r="O568" s="53" t="s">
        <v>16982</v>
      </c>
    </row>
    <row r="569" spans="1:16" s="123" customFormat="1" ht="15.5" x14ac:dyDescent="0.35">
      <c r="A569" s="18" t="s">
        <v>17496</v>
      </c>
      <c r="B569" s="19"/>
      <c r="C569" s="19"/>
      <c r="D569" s="316"/>
      <c r="E569" s="316"/>
      <c r="F569" s="316"/>
      <c r="G569" s="316"/>
      <c r="H569" s="316"/>
      <c r="I569" s="68"/>
      <c r="J569" s="21"/>
      <c r="K569" s="22">
        <f>+J566+J567+J568</f>
        <v>6000</v>
      </c>
      <c r="L569" s="147"/>
      <c r="M569" s="52"/>
      <c r="N569" s="53"/>
      <c r="O569" s="180"/>
    </row>
    <row r="570" spans="1:16" s="123" customFormat="1" ht="15.75" customHeight="1" x14ac:dyDescent="0.35">
      <c r="A570" s="52" t="s">
        <v>29</v>
      </c>
      <c r="B570" s="232" t="s">
        <v>248</v>
      </c>
      <c r="C570" s="53" t="s">
        <v>99</v>
      </c>
      <c r="D570" s="324">
        <f>5280-5280</f>
        <v>0</v>
      </c>
      <c r="E570" s="200"/>
      <c r="F570" s="127"/>
      <c r="G570" s="127"/>
      <c r="H570" s="127">
        <f>SUM('PACC 2025'!$D570:$G570)</f>
        <v>0</v>
      </c>
      <c r="I570" s="54">
        <v>20</v>
      </c>
      <c r="J570" s="55">
        <f>'PACC 2025'!$I570*'PACC 2025'!$H570</f>
        <v>0</v>
      </c>
      <c r="K570" s="55"/>
      <c r="L570" s="52"/>
      <c r="M570" s="52"/>
      <c r="N570" s="53"/>
      <c r="O570" s="53" t="s">
        <v>16982</v>
      </c>
    </row>
    <row r="571" spans="1:16" s="65" customFormat="1" ht="15.75" customHeight="1" x14ac:dyDescent="0.35">
      <c r="A571" s="60" t="s">
        <v>29</v>
      </c>
      <c r="B571" s="60" t="s">
        <v>255</v>
      </c>
      <c r="C571" s="61" t="s">
        <v>99</v>
      </c>
      <c r="D571" s="317">
        <v>1</v>
      </c>
      <c r="E571" s="317"/>
      <c r="F571" s="317"/>
      <c r="G571" s="317"/>
      <c r="H571" s="127">
        <f>SUM('PACC 2025'!$D571:$G571)</f>
        <v>1</v>
      </c>
      <c r="I571" s="62">
        <v>100000</v>
      </c>
      <c r="J571" s="55">
        <f>'PACC 2025'!$I571*'PACC 2025'!$H571</f>
        <v>100000</v>
      </c>
      <c r="K571" s="64"/>
      <c r="L571" s="60"/>
      <c r="M571" s="60"/>
      <c r="N571" s="61"/>
      <c r="O571" s="61" t="s">
        <v>16982</v>
      </c>
    </row>
    <row r="572" spans="1:16" s="65" customFormat="1" ht="15.75" customHeight="1" x14ac:dyDescent="0.35">
      <c r="A572" s="60" t="s">
        <v>29</v>
      </c>
      <c r="B572" s="60" t="s">
        <v>246</v>
      </c>
      <c r="C572" s="61" t="s">
        <v>245</v>
      </c>
      <c r="D572" s="317"/>
      <c r="E572" s="317">
        <v>1</v>
      </c>
      <c r="F572" s="317"/>
      <c r="G572" s="317"/>
      <c r="H572" s="127">
        <f>SUM('PACC 2025'!$D572:$G572)</f>
        <v>1</v>
      </c>
      <c r="I572" s="62">
        <v>104500</v>
      </c>
      <c r="J572" s="55">
        <f>'PACC 2025'!$I572*'PACC 2025'!$H572</f>
        <v>104500</v>
      </c>
      <c r="K572" s="64"/>
      <c r="L572" s="60"/>
      <c r="M572" s="60"/>
      <c r="N572" s="61"/>
      <c r="O572" s="61" t="s">
        <v>17439</v>
      </c>
      <c r="P572" s="184"/>
    </row>
    <row r="573" spans="1:16" s="65" customFormat="1" ht="15.75" customHeight="1" x14ac:dyDescent="0.35">
      <c r="A573" s="60" t="s">
        <v>29</v>
      </c>
      <c r="B573" s="60" t="s">
        <v>247</v>
      </c>
      <c r="C573" s="61" t="s">
        <v>245</v>
      </c>
      <c r="D573" s="317"/>
      <c r="E573" s="317">
        <v>2</v>
      </c>
      <c r="F573" s="317"/>
      <c r="G573" s="317"/>
      <c r="H573" s="127">
        <f>SUM('PACC 2025'!$D573:$G573)</f>
        <v>2</v>
      </c>
      <c r="I573" s="62">
        <v>166000</v>
      </c>
      <c r="J573" s="55">
        <f>'PACC 2025'!$I573*'PACC 2025'!$H573</f>
        <v>332000</v>
      </c>
      <c r="K573" s="64"/>
      <c r="L573" s="60"/>
      <c r="M573" s="60"/>
      <c r="N573" s="61"/>
      <c r="O573" s="61" t="s">
        <v>17439</v>
      </c>
      <c r="P573" s="184"/>
    </row>
    <row r="574" spans="1:16" s="65" customFormat="1" ht="15.75" customHeight="1" x14ac:dyDescent="0.35">
      <c r="A574" s="60" t="s">
        <v>29</v>
      </c>
      <c r="B574" s="60" t="s">
        <v>248</v>
      </c>
      <c r="C574" s="61" t="s">
        <v>99</v>
      </c>
      <c r="D574" s="317"/>
      <c r="E574" s="317">
        <v>10000</v>
      </c>
      <c r="F574" s="317"/>
      <c r="G574" s="317"/>
      <c r="H574" s="127">
        <f>SUM('PACC 2025'!$D574:$G574)</f>
        <v>10000</v>
      </c>
      <c r="I574" s="62">
        <v>20</v>
      </c>
      <c r="J574" s="55">
        <f>'PACC 2025'!$I574*'PACC 2025'!$H574</f>
        <v>200000</v>
      </c>
      <c r="K574" s="64"/>
      <c r="L574" s="60"/>
      <c r="M574" s="60"/>
      <c r="N574" s="61"/>
      <c r="O574" s="61" t="s">
        <v>17439</v>
      </c>
      <c r="P574" s="184"/>
    </row>
    <row r="575" spans="1:16" s="65" customFormat="1" ht="15.75" customHeight="1" x14ac:dyDescent="0.35">
      <c r="A575" s="60" t="s">
        <v>29</v>
      </c>
      <c r="B575" s="60" t="s">
        <v>249</v>
      </c>
      <c r="C575" s="61" t="s">
        <v>99</v>
      </c>
      <c r="D575" s="317"/>
      <c r="E575" s="317">
        <v>2</v>
      </c>
      <c r="F575" s="317"/>
      <c r="G575" s="317"/>
      <c r="H575" s="127">
        <f>SUM('PACC 2025'!$D575:$G575)</f>
        <v>2</v>
      </c>
      <c r="I575" s="62">
        <v>42000</v>
      </c>
      <c r="J575" s="55">
        <f>'PACC 2025'!$I575*'PACC 2025'!$H575</f>
        <v>84000</v>
      </c>
      <c r="K575" s="64"/>
      <c r="L575" s="60"/>
      <c r="M575" s="60"/>
      <c r="N575" s="61"/>
      <c r="O575" s="61" t="s">
        <v>17439</v>
      </c>
      <c r="P575" s="184"/>
    </row>
    <row r="576" spans="1:16" s="65" customFormat="1" ht="15.75" customHeight="1" x14ac:dyDescent="0.35">
      <c r="A576" s="60" t="s">
        <v>29</v>
      </c>
      <c r="B576" s="191" t="s">
        <v>250</v>
      </c>
      <c r="C576" s="61" t="s">
        <v>99</v>
      </c>
      <c r="D576" s="317"/>
      <c r="E576" s="317"/>
      <c r="F576" s="317"/>
      <c r="G576" s="317"/>
      <c r="H576" s="127">
        <f>SUM('PACC 2025'!$D576:$G576)</f>
        <v>0</v>
      </c>
      <c r="I576" s="62">
        <v>28000</v>
      </c>
      <c r="J576" s="27">
        <f>'PACC 2025'!$I576*'PACC 2025'!$H576</f>
        <v>0</v>
      </c>
      <c r="K576" s="64"/>
      <c r="L576" s="60"/>
      <c r="M576" s="60"/>
      <c r="N576" s="61"/>
      <c r="O576" s="61" t="s">
        <v>17439</v>
      </c>
      <c r="P576" s="184"/>
    </row>
    <row r="577" spans="1:16" s="65" customFormat="1" ht="15.75" customHeight="1" x14ac:dyDescent="0.35">
      <c r="A577" s="60" t="s">
        <v>29</v>
      </c>
      <c r="B577" s="60" t="s">
        <v>251</v>
      </c>
      <c r="C577" s="61" t="s">
        <v>99</v>
      </c>
      <c r="D577" s="317"/>
      <c r="E577" s="317">
        <v>2</v>
      </c>
      <c r="F577" s="317"/>
      <c r="G577" s="317"/>
      <c r="H577" s="127">
        <f>SUM('PACC 2025'!$D577:$G577)</f>
        <v>2</v>
      </c>
      <c r="I577" s="62">
        <v>750000</v>
      </c>
      <c r="J577" s="55">
        <f>'PACC 2025'!$I577*'PACC 2025'!$H577</f>
        <v>1500000</v>
      </c>
      <c r="K577" s="64"/>
      <c r="L577" s="60"/>
      <c r="M577" s="60"/>
      <c r="N577" s="61"/>
      <c r="O577" s="61" t="s">
        <v>17439</v>
      </c>
      <c r="P577" s="184"/>
    </row>
    <row r="578" spans="1:16" s="65" customFormat="1" ht="15.75" customHeight="1" x14ac:dyDescent="0.35">
      <c r="A578" s="60" t="s">
        <v>17437</v>
      </c>
      <c r="B578" s="60" t="s">
        <v>17438</v>
      </c>
      <c r="C578" s="61" t="s">
        <v>99</v>
      </c>
      <c r="D578" s="317"/>
      <c r="E578" s="317">
        <v>2</v>
      </c>
      <c r="F578" s="317"/>
      <c r="G578" s="317"/>
      <c r="H578" s="127">
        <f>SUM('PACC 2025'!$D578:$G578)</f>
        <v>2</v>
      </c>
      <c r="I578" s="62">
        <v>750000</v>
      </c>
      <c r="J578" s="55">
        <f>'PACC 2025'!$I578*'PACC 2025'!$H578</f>
        <v>1500000</v>
      </c>
      <c r="K578" s="64"/>
      <c r="L578" s="60"/>
      <c r="M578" s="60"/>
      <c r="N578" s="61"/>
      <c r="O578" s="61" t="s">
        <v>17439</v>
      </c>
      <c r="P578" s="184"/>
    </row>
    <row r="579" spans="1:16" s="65" customFormat="1" ht="15.75" customHeight="1" x14ac:dyDescent="0.35">
      <c r="A579" s="60" t="s">
        <v>29</v>
      </c>
      <c r="B579" s="60" t="s">
        <v>252</v>
      </c>
      <c r="C579" s="61" t="s">
        <v>99</v>
      </c>
      <c r="D579" s="317"/>
      <c r="E579" s="317">
        <v>2</v>
      </c>
      <c r="F579" s="317"/>
      <c r="G579" s="317"/>
      <c r="H579" s="127">
        <f>SUM('PACC 2025'!$D579:$G579)</f>
        <v>2</v>
      </c>
      <c r="I579" s="62">
        <v>2500000</v>
      </c>
      <c r="J579" s="55">
        <f>'PACC 2025'!$I579*'PACC 2025'!$H579</f>
        <v>5000000</v>
      </c>
      <c r="K579" s="64"/>
      <c r="L579" s="60"/>
      <c r="M579" s="60"/>
      <c r="N579" s="61"/>
      <c r="O579" s="61" t="s">
        <v>17439</v>
      </c>
      <c r="P579" s="184"/>
    </row>
    <row r="580" spans="1:16" s="65" customFormat="1" ht="15.75" customHeight="1" x14ac:dyDescent="0.35">
      <c r="A580" s="60" t="s">
        <v>29</v>
      </c>
      <c r="B580" s="60" t="s">
        <v>253</v>
      </c>
      <c r="C580" s="61" t="s">
        <v>99</v>
      </c>
      <c r="D580" s="317"/>
      <c r="E580" s="317">
        <v>2</v>
      </c>
      <c r="F580" s="317"/>
      <c r="G580" s="317"/>
      <c r="H580" s="127">
        <f>SUM('PACC 2025'!$D580:$G580)</f>
        <v>2</v>
      </c>
      <c r="I580" s="62">
        <v>265000</v>
      </c>
      <c r="J580" s="55">
        <f>'PACC 2025'!$I580*'PACC 2025'!$H580</f>
        <v>530000</v>
      </c>
      <c r="K580" s="64"/>
      <c r="L580" s="60"/>
      <c r="M580" s="60"/>
      <c r="N580" s="61"/>
      <c r="O580" s="61" t="s">
        <v>17439</v>
      </c>
      <c r="P580" s="184"/>
    </row>
    <row r="581" spans="1:16" s="65" customFormat="1" ht="15.75" customHeight="1" x14ac:dyDescent="0.35">
      <c r="A581" s="60" t="s">
        <v>29</v>
      </c>
      <c r="B581" s="60" t="s">
        <v>254</v>
      </c>
      <c r="C581" s="61" t="s">
        <v>99</v>
      </c>
      <c r="D581" s="317"/>
      <c r="E581" s="317">
        <v>1</v>
      </c>
      <c r="F581" s="317"/>
      <c r="G581" s="317"/>
      <c r="H581" s="127">
        <f>SUM('PACC 2025'!$D581:$G581)</f>
        <v>1</v>
      </c>
      <c r="I581" s="62">
        <v>50000</v>
      </c>
      <c r="J581" s="55">
        <f>'PACC 2025'!$I581*'PACC 2025'!$H581</f>
        <v>50000</v>
      </c>
      <c r="K581" s="64"/>
      <c r="L581" s="60"/>
      <c r="M581" s="60"/>
      <c r="N581" s="61"/>
      <c r="O581" s="61" t="s">
        <v>17439</v>
      </c>
      <c r="P581" s="184"/>
    </row>
    <row r="582" spans="1:16" s="65" customFormat="1" ht="15.75" customHeight="1" x14ac:dyDescent="0.35">
      <c r="A582" s="60" t="s">
        <v>29</v>
      </c>
      <c r="B582" s="291" t="s">
        <v>299</v>
      </c>
      <c r="C582" s="61" t="s">
        <v>99</v>
      </c>
      <c r="D582" s="317"/>
      <c r="E582" s="317">
        <f>25-25</f>
        <v>0</v>
      </c>
      <c r="F582" s="317"/>
      <c r="G582" s="317"/>
      <c r="H582" s="127">
        <f>SUM('PACC 2025'!$D582:$G582)</f>
        <v>0</v>
      </c>
      <c r="I582" s="62">
        <v>4300</v>
      </c>
      <c r="J582" s="55">
        <f>'PACC 2025'!$I582*'PACC 2025'!$H582</f>
        <v>0</v>
      </c>
      <c r="K582" s="64"/>
      <c r="L582" s="60"/>
      <c r="M582" s="60"/>
      <c r="N582" s="61"/>
      <c r="O582" s="61" t="s">
        <v>17439</v>
      </c>
      <c r="P582" s="184"/>
    </row>
    <row r="583" spans="1:16" s="65" customFormat="1" ht="15.75" customHeight="1" x14ac:dyDescent="0.35">
      <c r="A583" s="60" t="s">
        <v>17446</v>
      </c>
      <c r="B583" s="60" t="s">
        <v>17447</v>
      </c>
      <c r="C583" s="61" t="s">
        <v>99</v>
      </c>
      <c r="D583" s="317"/>
      <c r="E583" s="317">
        <v>3</v>
      </c>
      <c r="F583" s="317"/>
      <c r="G583" s="317"/>
      <c r="H583" s="127">
        <f>SUM('PACC 2025'!$D583:$G583)</f>
        <v>3</v>
      </c>
      <c r="I583" s="62">
        <v>8000</v>
      </c>
      <c r="J583" s="55">
        <f>'PACC 2025'!$I583*'PACC 2025'!$H583</f>
        <v>24000</v>
      </c>
      <c r="K583" s="64"/>
      <c r="L583" s="60"/>
      <c r="M583" s="60"/>
      <c r="N583" s="61"/>
      <c r="O583" s="61" t="s">
        <v>17439</v>
      </c>
      <c r="P583" s="184"/>
    </row>
    <row r="584" spans="1:16" s="65" customFormat="1" ht="15.75" customHeight="1" x14ac:dyDescent="0.35">
      <c r="A584" s="60" t="s">
        <v>17446</v>
      </c>
      <c r="B584" s="60" t="s">
        <v>17448</v>
      </c>
      <c r="C584" s="61" t="s">
        <v>99</v>
      </c>
      <c r="D584" s="317"/>
      <c r="E584" s="317">
        <v>1</v>
      </c>
      <c r="F584" s="317"/>
      <c r="G584" s="317"/>
      <c r="H584" s="127">
        <f>SUM('PACC 2025'!$D584:$G584)</f>
        <v>1</v>
      </c>
      <c r="I584" s="62">
        <v>1500000</v>
      </c>
      <c r="J584" s="55">
        <f>'PACC 2025'!$I584*'PACC 2025'!$H584</f>
        <v>1500000</v>
      </c>
      <c r="K584" s="64"/>
      <c r="L584" s="60"/>
      <c r="M584" s="60"/>
      <c r="N584" s="61"/>
      <c r="O584" s="61" t="s">
        <v>17439</v>
      </c>
      <c r="P584" s="184"/>
    </row>
    <row r="585" spans="1:16" s="65" customFormat="1" ht="15.75" customHeight="1" x14ac:dyDescent="0.35">
      <c r="A585" s="60" t="s">
        <v>17446</v>
      </c>
      <c r="B585" s="60" t="s">
        <v>17449</v>
      </c>
      <c r="C585" s="61" t="s">
        <v>99</v>
      </c>
      <c r="D585" s="317"/>
      <c r="E585" s="317">
        <v>1</v>
      </c>
      <c r="F585" s="317"/>
      <c r="G585" s="317"/>
      <c r="H585" s="127">
        <f>SUM('PACC 2025'!$D585:$G585)</f>
        <v>1</v>
      </c>
      <c r="I585" s="62">
        <v>780000</v>
      </c>
      <c r="J585" s="55">
        <f>'PACC 2025'!$I585*'PACC 2025'!$H585</f>
        <v>780000</v>
      </c>
      <c r="K585" s="64"/>
      <c r="L585" s="60"/>
      <c r="M585" s="60"/>
      <c r="N585" s="61"/>
      <c r="O585" s="61" t="s">
        <v>17439</v>
      </c>
      <c r="P585" s="184"/>
    </row>
    <row r="586" spans="1:16" s="65" customFormat="1" ht="15.75" customHeight="1" x14ac:dyDescent="0.35">
      <c r="A586" s="60" t="s">
        <v>17446</v>
      </c>
      <c r="B586" s="60" t="s">
        <v>17450</v>
      </c>
      <c r="C586" s="61" t="s">
        <v>99</v>
      </c>
      <c r="D586" s="317"/>
      <c r="E586" s="317">
        <v>2</v>
      </c>
      <c r="F586" s="317"/>
      <c r="G586" s="317"/>
      <c r="H586" s="127">
        <f>SUM('PACC 2025'!$D586:$G586)</f>
        <v>2</v>
      </c>
      <c r="I586" s="62">
        <v>130000</v>
      </c>
      <c r="J586" s="55">
        <f>'PACC 2025'!$I586*'PACC 2025'!$H586</f>
        <v>260000</v>
      </c>
      <c r="K586" s="64"/>
      <c r="L586" s="60"/>
      <c r="M586" s="60"/>
      <c r="N586" s="61"/>
      <c r="O586" s="61" t="s">
        <v>17439</v>
      </c>
      <c r="P586" s="184"/>
    </row>
    <row r="587" spans="1:16" s="65" customFormat="1" ht="15.75" customHeight="1" x14ac:dyDescent="0.35">
      <c r="A587" s="60" t="s">
        <v>17446</v>
      </c>
      <c r="B587" s="60" t="s">
        <v>17451</v>
      </c>
      <c r="C587" s="61" t="s">
        <v>99</v>
      </c>
      <c r="D587" s="317"/>
      <c r="E587" s="317">
        <v>5</v>
      </c>
      <c r="F587" s="317"/>
      <c r="G587" s="317"/>
      <c r="H587" s="127">
        <f>SUM('PACC 2025'!$D587:$G587)</f>
        <v>5</v>
      </c>
      <c r="I587" s="62">
        <v>1000</v>
      </c>
      <c r="J587" s="55">
        <f>'PACC 2025'!$I587*'PACC 2025'!$H587</f>
        <v>5000</v>
      </c>
      <c r="K587" s="64"/>
      <c r="L587" s="60"/>
      <c r="M587" s="60"/>
      <c r="N587" s="61"/>
      <c r="O587" s="61" t="s">
        <v>17439</v>
      </c>
      <c r="P587" s="184"/>
    </row>
    <row r="588" spans="1:16" s="65" customFormat="1" ht="15.75" customHeight="1" x14ac:dyDescent="0.35">
      <c r="A588" s="60" t="s">
        <v>17446</v>
      </c>
      <c r="B588" s="60" t="s">
        <v>17452</v>
      </c>
      <c r="C588" s="61" t="s">
        <v>99</v>
      </c>
      <c r="D588" s="317"/>
      <c r="E588" s="317">
        <v>1</v>
      </c>
      <c r="F588" s="317"/>
      <c r="G588" s="317"/>
      <c r="H588" s="127">
        <f>SUM('PACC 2025'!$D588:$G588)</f>
        <v>1</v>
      </c>
      <c r="I588" s="62">
        <v>600000</v>
      </c>
      <c r="J588" s="55">
        <f>'PACC 2025'!$I588*'PACC 2025'!$H588</f>
        <v>600000</v>
      </c>
      <c r="K588" s="64"/>
      <c r="L588" s="60"/>
      <c r="M588" s="60"/>
      <c r="N588" s="61"/>
      <c r="O588" s="61" t="s">
        <v>17439</v>
      </c>
      <c r="P588" s="184"/>
    </row>
    <row r="589" spans="1:16" s="65" customFormat="1" ht="15.75" customHeight="1" x14ac:dyDescent="0.35">
      <c r="A589" s="60" t="s">
        <v>17446</v>
      </c>
      <c r="B589" s="60" t="s">
        <v>17453</v>
      </c>
      <c r="C589" s="61" t="s">
        <v>99</v>
      </c>
      <c r="D589" s="317"/>
      <c r="E589" s="317">
        <v>2</v>
      </c>
      <c r="F589" s="317"/>
      <c r="G589" s="317"/>
      <c r="H589" s="127">
        <f>SUM('PACC 2025'!$D589:$G589)</f>
        <v>2</v>
      </c>
      <c r="I589" s="62">
        <v>45000</v>
      </c>
      <c r="J589" s="55">
        <f>'PACC 2025'!$I589*'PACC 2025'!$H589</f>
        <v>90000</v>
      </c>
      <c r="K589" s="64"/>
      <c r="L589" s="60"/>
      <c r="M589" s="60"/>
      <c r="N589" s="61"/>
      <c r="O589" s="61" t="s">
        <v>17439</v>
      </c>
      <c r="P589" s="184"/>
    </row>
    <row r="590" spans="1:16" ht="15.75" customHeight="1" x14ac:dyDescent="0.35">
      <c r="A590" s="18" t="s">
        <v>29</v>
      </c>
      <c r="B590" s="19"/>
      <c r="C590" s="19"/>
      <c r="D590" s="315"/>
      <c r="E590" s="315"/>
      <c r="F590" s="315"/>
      <c r="G590" s="316"/>
      <c r="H590" s="316"/>
      <c r="I590" s="68"/>
      <c r="J590" s="21"/>
      <c r="K590" s="22">
        <f>SUM(J570:J589)</f>
        <v>12659500</v>
      </c>
      <c r="L590" s="19"/>
      <c r="M590" s="19"/>
      <c r="N590" s="19"/>
      <c r="O590" s="147"/>
    </row>
    <row r="591" spans="1:16" s="222" customFormat="1" ht="15.75" customHeight="1" x14ac:dyDescent="0.35">
      <c r="A591" s="60" t="s">
        <v>17499</v>
      </c>
      <c r="B591" s="189" t="s">
        <v>306</v>
      </c>
      <c r="C591" s="53" t="s">
        <v>172</v>
      </c>
      <c r="D591" s="127">
        <v>500</v>
      </c>
      <c r="E591" s="127">
        <v>500</v>
      </c>
      <c r="F591" s="127">
        <v>500</v>
      </c>
      <c r="G591" s="127">
        <v>500</v>
      </c>
      <c r="H591" s="127">
        <f>SUM('PACC 2025'!$D591:$G591)</f>
        <v>2000</v>
      </c>
      <c r="I591" s="62">
        <v>600</v>
      </c>
      <c r="J591" s="27">
        <f>'PACC 2025'!$I591*'PACC 2025'!$H591</f>
        <v>1200000</v>
      </c>
      <c r="K591" s="64"/>
      <c r="L591" s="61" t="s">
        <v>17439</v>
      </c>
      <c r="M591" s="19"/>
      <c r="N591" s="19"/>
      <c r="O591" s="53" t="s">
        <v>16988</v>
      </c>
      <c r="P591" s="175"/>
    </row>
    <row r="592" spans="1:16" s="222" customFormat="1" ht="15.75" customHeight="1" x14ac:dyDescent="0.35">
      <c r="A592" s="18" t="s">
        <v>17499</v>
      </c>
      <c r="B592" s="19"/>
      <c r="C592" s="19"/>
      <c r="D592" s="315"/>
      <c r="E592" s="315"/>
      <c r="F592" s="315"/>
      <c r="G592" s="316"/>
      <c r="H592" s="316"/>
      <c r="I592" s="68"/>
      <c r="J592" s="21"/>
      <c r="K592" s="22">
        <f>+J591</f>
        <v>1200000</v>
      </c>
      <c r="L592" s="147"/>
      <c r="M592" s="19"/>
      <c r="N592" s="19"/>
      <c r="O592" s="147"/>
      <c r="P592" s="175"/>
    </row>
    <row r="593" spans="1:16" s="123" customFormat="1" ht="15.5" x14ac:dyDescent="0.35">
      <c r="A593" s="52" t="s">
        <v>30</v>
      </c>
      <c r="B593" s="212" t="s">
        <v>17192</v>
      </c>
      <c r="C593" s="53" t="s">
        <v>99</v>
      </c>
      <c r="D593" s="200">
        <v>6</v>
      </c>
      <c r="E593" s="200"/>
      <c r="F593" s="127"/>
      <c r="G593" s="127"/>
      <c r="H593" s="127">
        <f>SUM('PACC 2025'!$D593:$G593)</f>
        <v>6</v>
      </c>
      <c r="I593" s="215">
        <v>45000</v>
      </c>
      <c r="J593" s="55">
        <f>'PACC 2025'!$I593*'PACC 2025'!$H593</f>
        <v>270000</v>
      </c>
      <c r="K593" s="55"/>
      <c r="L593" s="52"/>
      <c r="M593" s="52"/>
      <c r="N593" s="53"/>
      <c r="O593" s="53" t="s">
        <v>17232</v>
      </c>
    </row>
    <row r="594" spans="1:16" s="123" customFormat="1" ht="15.5" x14ac:dyDescent="0.35">
      <c r="A594" s="52" t="s">
        <v>30</v>
      </c>
      <c r="B594" s="212" t="s">
        <v>17238</v>
      </c>
      <c r="C594" s="53" t="s">
        <v>99</v>
      </c>
      <c r="D594" s="200">
        <v>6</v>
      </c>
      <c r="E594" s="200"/>
      <c r="F594" s="127"/>
      <c r="G594" s="326"/>
      <c r="H594" s="127">
        <f>SUM('PACC 2025'!$D594:$G594)</f>
        <v>6</v>
      </c>
      <c r="I594" s="215">
        <v>45000</v>
      </c>
      <c r="J594" s="55">
        <f>'PACC 2025'!$I594*'PACC 2025'!$H594</f>
        <v>270000</v>
      </c>
      <c r="K594" s="55"/>
      <c r="L594" s="52"/>
      <c r="M594" s="52"/>
      <c r="N594" s="52"/>
      <c r="O594" s="53" t="s">
        <v>17232</v>
      </c>
    </row>
    <row r="595" spans="1:16" s="123" customFormat="1" ht="15.5" x14ac:dyDescent="0.35">
      <c r="A595" s="52" t="s">
        <v>30</v>
      </c>
      <c r="B595" s="212" t="s">
        <v>17239</v>
      </c>
      <c r="C595" s="53" t="s">
        <v>99</v>
      </c>
      <c r="D595" s="200">
        <v>2</v>
      </c>
      <c r="E595" s="200"/>
      <c r="F595" s="127"/>
      <c r="G595" s="127"/>
      <c r="H595" s="127">
        <f>SUM('PACC 2025'!$D595:$G595)</f>
        <v>2</v>
      </c>
      <c r="I595" s="215">
        <v>550000</v>
      </c>
      <c r="J595" s="55">
        <f>'PACC 2025'!$I595*'PACC 2025'!$H595</f>
        <v>1100000</v>
      </c>
      <c r="K595" s="55"/>
      <c r="L595" s="52"/>
      <c r="M595" s="52"/>
      <c r="N595" s="53"/>
      <c r="O595" s="53" t="s">
        <v>17232</v>
      </c>
    </row>
    <row r="596" spans="1:16" s="123" customFormat="1" ht="15.5" x14ac:dyDescent="0.35">
      <c r="A596" s="52" t="s">
        <v>30</v>
      </c>
      <c r="B596" s="212" t="s">
        <v>17240</v>
      </c>
      <c r="C596" s="53" t="s">
        <v>98</v>
      </c>
      <c r="D596" s="200">
        <v>4</v>
      </c>
      <c r="E596" s="127"/>
      <c r="F596" s="127"/>
      <c r="G596" s="127"/>
      <c r="H596" s="127">
        <f>SUM('PACC 2025'!$D596:$G596)</f>
        <v>4</v>
      </c>
      <c r="I596" s="215">
        <v>350000</v>
      </c>
      <c r="J596" s="55">
        <f>'PACC 2025'!$I596*'PACC 2025'!$H596</f>
        <v>1400000</v>
      </c>
      <c r="K596" s="55"/>
      <c r="L596" s="52"/>
      <c r="M596" s="52"/>
      <c r="N596" s="52"/>
      <c r="O596" s="53" t="s">
        <v>17232</v>
      </c>
    </row>
    <row r="597" spans="1:16" s="123" customFormat="1" ht="15.5" x14ac:dyDescent="0.35">
      <c r="A597" s="52" t="s">
        <v>30</v>
      </c>
      <c r="B597" s="235" t="s">
        <v>17274</v>
      </c>
      <c r="C597" s="53" t="s">
        <v>99</v>
      </c>
      <c r="D597" s="200"/>
      <c r="E597" s="127">
        <v>0</v>
      </c>
      <c r="F597" s="127"/>
      <c r="G597" s="127"/>
      <c r="H597" s="127">
        <f>SUM('PACC 2025'!$D597:$G597)</f>
        <v>0</v>
      </c>
      <c r="I597" s="215">
        <v>4600</v>
      </c>
      <c r="J597" s="55">
        <f>'PACC 2025'!$I597*'PACC 2025'!$H597</f>
        <v>0</v>
      </c>
      <c r="K597" s="55"/>
      <c r="L597" s="52"/>
      <c r="M597" s="52"/>
      <c r="N597" s="52"/>
      <c r="O597" s="53" t="s">
        <v>17264</v>
      </c>
      <c r="P597" s="192"/>
    </row>
    <row r="598" spans="1:16" s="123" customFormat="1" ht="15.75" customHeight="1" x14ac:dyDescent="0.35">
      <c r="A598" s="52" t="s">
        <v>30</v>
      </c>
      <c r="B598" s="52" t="s">
        <v>288</v>
      </c>
      <c r="C598" s="53" t="s">
        <v>99</v>
      </c>
      <c r="D598" s="127"/>
      <c r="E598" s="127">
        <v>100</v>
      </c>
      <c r="F598" s="127"/>
      <c r="G598" s="127"/>
      <c r="H598" s="127">
        <f>SUM('PACC 2025'!$D598:$G598)</f>
        <v>100</v>
      </c>
      <c r="I598" s="54">
        <v>650</v>
      </c>
      <c r="J598" s="55">
        <f>'PACC 2025'!$I598*'PACC 2025'!$H598</f>
        <v>65000</v>
      </c>
      <c r="K598" s="55"/>
      <c r="L598" s="52"/>
      <c r="M598" s="52"/>
      <c r="N598" s="52"/>
      <c r="O598" s="53" t="s">
        <v>16982</v>
      </c>
    </row>
    <row r="599" spans="1:16" s="123" customFormat="1" ht="15.75" customHeight="1" x14ac:dyDescent="0.35">
      <c r="A599" s="52" t="s">
        <v>30</v>
      </c>
      <c r="B599" s="52" t="s">
        <v>17440</v>
      </c>
      <c r="C599" s="53" t="s">
        <v>99</v>
      </c>
      <c r="D599" s="127"/>
      <c r="E599" s="127">
        <v>1</v>
      </c>
      <c r="F599" s="127"/>
      <c r="G599" s="127"/>
      <c r="H599" s="127">
        <f>SUM('PACC 2025'!$D599:$G599)</f>
        <v>1</v>
      </c>
      <c r="I599" s="62">
        <v>38000</v>
      </c>
      <c r="J599" s="55">
        <f>'PACC 2025'!$I599*'PACC 2025'!$H599</f>
        <v>38000</v>
      </c>
      <c r="K599" s="55"/>
      <c r="L599" s="52"/>
      <c r="M599" s="52"/>
      <c r="N599" s="52"/>
      <c r="O599" s="61" t="s">
        <v>17439</v>
      </c>
      <c r="P599" s="192"/>
    </row>
    <row r="600" spans="1:16" s="123" customFormat="1" ht="15.75" customHeight="1" x14ac:dyDescent="0.35">
      <c r="A600" s="52" t="s">
        <v>30</v>
      </c>
      <c r="B600" s="232" t="s">
        <v>289</v>
      </c>
      <c r="C600" s="53" t="s">
        <v>99</v>
      </c>
      <c r="D600" s="127"/>
      <c r="E600" s="127">
        <f>150-150</f>
        <v>0</v>
      </c>
      <c r="F600" s="127"/>
      <c r="G600" s="127"/>
      <c r="H600" s="127">
        <f>SUM('PACC 2025'!$D600:$G600)</f>
        <v>0</v>
      </c>
      <c r="I600" s="62">
        <v>170</v>
      </c>
      <c r="J600" s="55">
        <f>'PACC 2025'!$I600*'PACC 2025'!$H600</f>
        <v>0</v>
      </c>
      <c r="K600" s="55"/>
      <c r="L600" s="52"/>
      <c r="M600" s="52"/>
      <c r="N600" s="52"/>
      <c r="O600" s="61" t="s">
        <v>17439</v>
      </c>
      <c r="P600" s="192"/>
    </row>
    <row r="601" spans="1:16" s="123" customFormat="1" ht="15.75" customHeight="1" x14ac:dyDescent="0.35">
      <c r="A601" s="52" t="s">
        <v>30</v>
      </c>
      <c r="B601" s="232" t="s">
        <v>290</v>
      </c>
      <c r="C601" s="53" t="s">
        <v>99</v>
      </c>
      <c r="D601" s="127"/>
      <c r="E601" s="127">
        <f>150-150</f>
        <v>0</v>
      </c>
      <c r="F601" s="127"/>
      <c r="G601" s="127"/>
      <c r="H601" s="127">
        <f>SUM('PACC 2025'!$D601:$G601)</f>
        <v>0</v>
      </c>
      <c r="I601" s="62">
        <v>170</v>
      </c>
      <c r="J601" s="55">
        <f>'PACC 2025'!$I601*'PACC 2025'!$H601</f>
        <v>0</v>
      </c>
      <c r="K601" s="55"/>
      <c r="L601" s="52"/>
      <c r="M601" s="52"/>
      <c r="N601" s="52"/>
      <c r="O601" s="61" t="s">
        <v>17439</v>
      </c>
      <c r="P601" s="192"/>
    </row>
    <row r="602" spans="1:16" s="123" customFormat="1" ht="15.75" customHeight="1" x14ac:dyDescent="0.35">
      <c r="A602" s="52" t="s">
        <v>30</v>
      </c>
      <c r="B602" s="52" t="s">
        <v>17441</v>
      </c>
      <c r="C602" s="53" t="s">
        <v>98</v>
      </c>
      <c r="D602" s="127"/>
      <c r="E602" s="127">
        <v>20</v>
      </c>
      <c r="F602" s="127"/>
      <c r="G602" s="127"/>
      <c r="H602" s="127">
        <f>SUM('PACC 2025'!$D602:$G602)</f>
        <v>20</v>
      </c>
      <c r="I602" s="62">
        <v>52000</v>
      </c>
      <c r="J602" s="55">
        <f>'PACC 2025'!$I602*'PACC 2025'!$H602</f>
        <v>1040000</v>
      </c>
      <c r="K602" s="55"/>
      <c r="L602" s="52"/>
      <c r="M602" s="52"/>
      <c r="N602" s="52"/>
      <c r="O602" s="61" t="s">
        <v>17439</v>
      </c>
      <c r="P602" s="192"/>
    </row>
    <row r="603" spans="1:16" s="123" customFormat="1" ht="15.75" customHeight="1" x14ac:dyDescent="0.35">
      <c r="A603" s="52" t="s">
        <v>30</v>
      </c>
      <c r="B603" s="52" t="s">
        <v>297</v>
      </c>
      <c r="C603" s="53" t="s">
        <v>99</v>
      </c>
      <c r="D603" s="127"/>
      <c r="E603" s="127">
        <v>1000</v>
      </c>
      <c r="F603" s="127"/>
      <c r="G603" s="127"/>
      <c r="H603" s="127">
        <f>SUM('PACC 2025'!$D603:$G603)</f>
        <v>1000</v>
      </c>
      <c r="I603" s="62">
        <v>4</v>
      </c>
      <c r="J603" s="55">
        <f>'PACC 2025'!$I603*'PACC 2025'!$H603</f>
        <v>4000</v>
      </c>
      <c r="K603" s="55"/>
      <c r="L603" s="52"/>
      <c r="M603" s="52"/>
      <c r="N603" s="52"/>
      <c r="O603" s="61" t="s">
        <v>17439</v>
      </c>
      <c r="P603" s="192"/>
    </row>
    <row r="604" spans="1:16" s="123" customFormat="1" ht="15.75" customHeight="1" x14ac:dyDescent="0.35">
      <c r="A604" s="52" t="s">
        <v>30</v>
      </c>
      <c r="B604" s="52" t="s">
        <v>17454</v>
      </c>
      <c r="C604" s="53" t="s">
        <v>245</v>
      </c>
      <c r="D604" s="127"/>
      <c r="E604" s="127">
        <v>1</v>
      </c>
      <c r="F604" s="127"/>
      <c r="G604" s="127"/>
      <c r="H604" s="127">
        <f>SUM('PACC 2025'!$D604:$G604)</f>
        <v>1</v>
      </c>
      <c r="I604" s="62">
        <v>65000</v>
      </c>
      <c r="J604" s="55">
        <f>'PACC 2025'!$I604*'PACC 2025'!$H604</f>
        <v>65000</v>
      </c>
      <c r="K604" s="55"/>
      <c r="L604" s="52"/>
      <c r="M604" s="52"/>
      <c r="N604" s="52"/>
      <c r="O604" s="61" t="s">
        <v>17439</v>
      </c>
      <c r="P604" s="192"/>
    </row>
    <row r="605" spans="1:16" s="123" customFormat="1" ht="15.75" customHeight="1" x14ac:dyDescent="0.35">
      <c r="A605" s="52" t="s">
        <v>30</v>
      </c>
      <c r="B605" s="52" t="s">
        <v>17455</v>
      </c>
      <c r="C605" s="53" t="s">
        <v>245</v>
      </c>
      <c r="D605" s="127"/>
      <c r="E605" s="127">
        <v>1</v>
      </c>
      <c r="F605" s="127"/>
      <c r="G605" s="127"/>
      <c r="H605" s="127">
        <f>SUM('PACC 2025'!$D605:$G605)</f>
        <v>1</v>
      </c>
      <c r="I605" s="62">
        <v>190000</v>
      </c>
      <c r="J605" s="55">
        <f>'PACC 2025'!$I605*'PACC 2025'!$H605</f>
        <v>190000</v>
      </c>
      <c r="K605" s="55"/>
      <c r="L605" s="52"/>
      <c r="M605" s="52"/>
      <c r="N605" s="52"/>
      <c r="O605" s="61" t="s">
        <v>17439</v>
      </c>
      <c r="P605" s="192"/>
    </row>
    <row r="606" spans="1:16" s="123" customFormat="1" ht="15.75" customHeight="1" x14ac:dyDescent="0.35">
      <c r="A606" s="52" t="s">
        <v>30</v>
      </c>
      <c r="B606" s="52" t="s">
        <v>17456</v>
      </c>
      <c r="C606" s="53" t="s">
        <v>245</v>
      </c>
      <c r="D606" s="127"/>
      <c r="E606" s="127">
        <v>1</v>
      </c>
      <c r="F606" s="127"/>
      <c r="G606" s="127"/>
      <c r="H606" s="127">
        <f>SUM('PACC 2025'!$D606:$G606)</f>
        <v>1</v>
      </c>
      <c r="I606" s="62">
        <v>255000</v>
      </c>
      <c r="J606" s="55">
        <f>'PACC 2025'!$I606*'PACC 2025'!$H606</f>
        <v>255000</v>
      </c>
      <c r="K606" s="55"/>
      <c r="L606" s="52"/>
      <c r="M606" s="52"/>
      <c r="N606" s="52"/>
      <c r="O606" s="61" t="s">
        <v>17439</v>
      </c>
      <c r="P606" s="192"/>
    </row>
    <row r="607" spans="1:16" s="123" customFormat="1" ht="15.75" customHeight="1" x14ac:dyDescent="0.35">
      <c r="A607" s="52" t="s">
        <v>30</v>
      </c>
      <c r="B607" s="52" t="s">
        <v>17457</v>
      </c>
      <c r="C607" s="53" t="s">
        <v>277</v>
      </c>
      <c r="D607" s="127"/>
      <c r="E607" s="127">
        <v>2</v>
      </c>
      <c r="F607" s="127"/>
      <c r="G607" s="127"/>
      <c r="H607" s="127">
        <f>SUM('PACC 2025'!$D607:$G607)</f>
        <v>2</v>
      </c>
      <c r="I607" s="62">
        <v>140000</v>
      </c>
      <c r="J607" s="55">
        <f>'PACC 2025'!$I607*'PACC 2025'!$H607</f>
        <v>280000</v>
      </c>
      <c r="K607" s="55"/>
      <c r="L607" s="52"/>
      <c r="M607" s="52"/>
      <c r="N607" s="52"/>
      <c r="O607" s="61" t="s">
        <v>17439</v>
      </c>
      <c r="P607" s="192"/>
    </row>
    <row r="608" spans="1:16" s="123" customFormat="1" ht="15.75" customHeight="1" x14ac:dyDescent="0.35">
      <c r="A608" s="52" t="s">
        <v>30</v>
      </c>
      <c r="B608" s="52" t="s">
        <v>17281</v>
      </c>
      <c r="C608" s="53" t="s">
        <v>99</v>
      </c>
      <c r="D608" s="127"/>
      <c r="E608" s="127">
        <v>3</v>
      </c>
      <c r="F608" s="127"/>
      <c r="G608" s="127"/>
      <c r="H608" s="127">
        <f>SUM('PACC 2025'!$D608:$G608)</f>
        <v>3</v>
      </c>
      <c r="I608" s="62">
        <v>4275000</v>
      </c>
      <c r="J608" s="55">
        <f>'PACC 2025'!$I608*'PACC 2025'!$H608</f>
        <v>12825000</v>
      </c>
      <c r="K608" s="55"/>
      <c r="L608" s="52"/>
      <c r="M608" s="52"/>
      <c r="N608" s="52"/>
      <c r="O608" s="53" t="s">
        <v>17276</v>
      </c>
      <c r="P608" s="192"/>
    </row>
    <row r="609" spans="1:16" s="123" customFormat="1" ht="15.75" customHeight="1" x14ac:dyDescent="0.35">
      <c r="A609" s="52" t="s">
        <v>30</v>
      </c>
      <c r="B609" s="52" t="s">
        <v>17282</v>
      </c>
      <c r="C609" s="53" t="s">
        <v>99</v>
      </c>
      <c r="D609" s="127"/>
      <c r="E609" s="127">
        <v>10</v>
      </c>
      <c r="F609" s="127"/>
      <c r="G609" s="127"/>
      <c r="H609" s="127">
        <f>SUM('PACC 2025'!$D609:$G609)</f>
        <v>10</v>
      </c>
      <c r="I609" s="62">
        <v>1200000</v>
      </c>
      <c r="J609" s="55">
        <f>'PACC 2025'!$I609*'PACC 2025'!$H609</f>
        <v>12000000</v>
      </c>
      <c r="K609" s="55"/>
      <c r="L609" s="52"/>
      <c r="M609" s="52"/>
      <c r="N609" s="52"/>
      <c r="O609" s="53" t="s">
        <v>17276</v>
      </c>
      <c r="P609" s="192"/>
    </row>
    <row r="610" spans="1:16" s="123" customFormat="1" ht="15.75" customHeight="1" x14ac:dyDescent="0.35">
      <c r="A610" s="52" t="s">
        <v>30</v>
      </c>
      <c r="B610" s="52" t="s">
        <v>17283</v>
      </c>
      <c r="C610" s="53" t="s">
        <v>99</v>
      </c>
      <c r="D610" s="127"/>
      <c r="E610" s="127">
        <v>10</v>
      </c>
      <c r="F610" s="127"/>
      <c r="G610" s="127"/>
      <c r="H610" s="127">
        <f>SUM('PACC 2025'!$D610:$G610)</f>
        <v>10</v>
      </c>
      <c r="I610" s="62">
        <v>860000</v>
      </c>
      <c r="J610" s="55">
        <f>'PACC 2025'!$I610*'PACC 2025'!$H610</f>
        <v>8600000</v>
      </c>
      <c r="K610" s="55"/>
      <c r="L610" s="52"/>
      <c r="M610" s="52"/>
      <c r="N610" s="52"/>
      <c r="O610" s="53" t="s">
        <v>17276</v>
      </c>
      <c r="P610" s="192"/>
    </row>
    <row r="611" spans="1:16" s="123" customFormat="1" ht="15.75" customHeight="1" x14ac:dyDescent="0.35">
      <c r="A611" s="52" t="s">
        <v>30</v>
      </c>
      <c r="B611" s="52" t="s">
        <v>17284</v>
      </c>
      <c r="C611" s="53" t="s">
        <v>99</v>
      </c>
      <c r="D611" s="127"/>
      <c r="E611" s="127">
        <v>10</v>
      </c>
      <c r="F611" s="127"/>
      <c r="G611" s="127"/>
      <c r="H611" s="127">
        <f>SUM('PACC 2025'!$D611:$G611)</f>
        <v>10</v>
      </c>
      <c r="I611" s="62">
        <v>1500000</v>
      </c>
      <c r="J611" s="55">
        <f>'PACC 2025'!$I611*'PACC 2025'!$H611</f>
        <v>15000000</v>
      </c>
      <c r="K611" s="55"/>
      <c r="L611" s="52"/>
      <c r="M611" s="52"/>
      <c r="N611" s="52"/>
      <c r="O611" s="53" t="s">
        <v>17276</v>
      </c>
      <c r="P611" s="192"/>
    </row>
    <row r="612" spans="1:16" s="123" customFormat="1" ht="15.75" customHeight="1" x14ac:dyDescent="0.35">
      <c r="A612" s="52" t="s">
        <v>30</v>
      </c>
      <c r="B612" s="52" t="s">
        <v>17285</v>
      </c>
      <c r="C612" s="53" t="s">
        <v>99</v>
      </c>
      <c r="D612" s="127"/>
      <c r="E612" s="127">
        <v>10</v>
      </c>
      <c r="F612" s="127"/>
      <c r="G612" s="127"/>
      <c r="H612" s="127">
        <f>SUM('PACC 2025'!$D612:$G612)</f>
        <v>10</v>
      </c>
      <c r="I612" s="62">
        <v>420000</v>
      </c>
      <c r="J612" s="55">
        <f>'PACC 2025'!$I612*'PACC 2025'!$H612</f>
        <v>4200000</v>
      </c>
      <c r="K612" s="55"/>
      <c r="L612" s="52"/>
      <c r="M612" s="52"/>
      <c r="N612" s="52"/>
      <c r="O612" s="53" t="s">
        <v>17276</v>
      </c>
      <c r="P612" s="192"/>
    </row>
    <row r="613" spans="1:16" s="123" customFormat="1" ht="15.75" customHeight="1" x14ac:dyDescent="0.35">
      <c r="A613" s="52" t="s">
        <v>30</v>
      </c>
      <c r="B613" s="52" t="s">
        <v>17286</v>
      </c>
      <c r="C613" s="53" t="s">
        <v>99</v>
      </c>
      <c r="D613" s="127"/>
      <c r="E613" s="127">
        <v>10</v>
      </c>
      <c r="F613" s="127"/>
      <c r="G613" s="127"/>
      <c r="H613" s="127">
        <f>SUM('PACC 2025'!$D613:$G613)</f>
        <v>10</v>
      </c>
      <c r="I613" s="62">
        <v>380000</v>
      </c>
      <c r="J613" s="55">
        <f>'PACC 2025'!$I613*'PACC 2025'!$H613</f>
        <v>3800000</v>
      </c>
      <c r="K613" s="55"/>
      <c r="L613" s="52"/>
      <c r="M613" s="52"/>
      <c r="N613" s="52"/>
      <c r="O613" s="53" t="s">
        <v>17276</v>
      </c>
      <c r="P613" s="192"/>
    </row>
    <row r="614" spans="1:16" s="123" customFormat="1" ht="15.75" customHeight="1" x14ac:dyDescent="0.35">
      <c r="A614" s="52" t="s">
        <v>30</v>
      </c>
      <c r="B614" s="52" t="s">
        <v>17287</v>
      </c>
      <c r="C614" s="53" t="s">
        <v>99</v>
      </c>
      <c r="D614" s="127"/>
      <c r="E614" s="127">
        <v>10</v>
      </c>
      <c r="F614" s="127"/>
      <c r="G614" s="127"/>
      <c r="H614" s="127">
        <f>SUM('PACC 2025'!$D614:$G614)</f>
        <v>10</v>
      </c>
      <c r="I614" s="62">
        <v>599000</v>
      </c>
      <c r="J614" s="55">
        <f>'PACC 2025'!$I614*'PACC 2025'!$H614</f>
        <v>5990000</v>
      </c>
      <c r="K614" s="55"/>
      <c r="L614" s="52"/>
      <c r="M614" s="52"/>
      <c r="N614" s="52"/>
      <c r="O614" s="53" t="s">
        <v>17276</v>
      </c>
      <c r="P614" s="192"/>
    </row>
    <row r="615" spans="1:16" s="123" customFormat="1" ht="15.75" customHeight="1" x14ac:dyDescent="0.35">
      <c r="A615" s="52" t="s">
        <v>30</v>
      </c>
      <c r="B615" s="52" t="s">
        <v>17288</v>
      </c>
      <c r="C615" s="53" t="s">
        <v>99</v>
      </c>
      <c r="D615" s="127"/>
      <c r="E615" s="127">
        <v>60</v>
      </c>
      <c r="F615" s="127"/>
      <c r="G615" s="127"/>
      <c r="H615" s="127">
        <f>SUM('PACC 2025'!$D615:$G615)</f>
        <v>60</v>
      </c>
      <c r="I615" s="62">
        <v>18000</v>
      </c>
      <c r="J615" s="55">
        <f>'PACC 2025'!$I615*'PACC 2025'!$H615</f>
        <v>1080000</v>
      </c>
      <c r="K615" s="55"/>
      <c r="L615" s="52"/>
      <c r="M615" s="52"/>
      <c r="N615" s="52"/>
      <c r="O615" s="53" t="s">
        <v>17276</v>
      </c>
      <c r="P615" s="192"/>
    </row>
    <row r="616" spans="1:16" s="123" customFormat="1" ht="15.75" customHeight="1" x14ac:dyDescent="0.35">
      <c r="A616" s="52" t="s">
        <v>30</v>
      </c>
      <c r="B616" s="52" t="s">
        <v>17289</v>
      </c>
      <c r="C616" s="53" t="s">
        <v>99</v>
      </c>
      <c r="D616" s="127"/>
      <c r="E616" s="127">
        <v>6</v>
      </c>
      <c r="F616" s="127"/>
      <c r="G616" s="127"/>
      <c r="H616" s="127">
        <f>SUM('PACC 2025'!$D616:$G616)</f>
        <v>6</v>
      </c>
      <c r="I616" s="62">
        <v>86504.75</v>
      </c>
      <c r="J616" s="55">
        <f>'PACC 2025'!$I616*'PACC 2025'!$H616</f>
        <v>519028.5</v>
      </c>
      <c r="K616" s="55"/>
      <c r="L616" s="52"/>
      <c r="M616" s="52"/>
      <c r="N616" s="52"/>
      <c r="O616" s="53" t="s">
        <v>17276</v>
      </c>
      <c r="P616" s="192"/>
    </row>
    <row r="617" spans="1:16" s="123" customFormat="1" ht="15.75" customHeight="1" x14ac:dyDescent="0.35">
      <c r="A617" s="52" t="s">
        <v>30</v>
      </c>
      <c r="B617" s="52" t="s">
        <v>17290</v>
      </c>
      <c r="C617" s="53" t="s">
        <v>99</v>
      </c>
      <c r="D617" s="127"/>
      <c r="E617" s="127">
        <v>4</v>
      </c>
      <c r="F617" s="127"/>
      <c r="G617" s="127"/>
      <c r="H617" s="127">
        <f>SUM('PACC 2025'!$D617:$G617)</f>
        <v>4</v>
      </c>
      <c r="I617" s="62">
        <v>400000</v>
      </c>
      <c r="J617" s="55">
        <f>'PACC 2025'!$I617*'PACC 2025'!$H617</f>
        <v>1600000</v>
      </c>
      <c r="K617" s="55"/>
      <c r="L617" s="52"/>
      <c r="M617" s="52"/>
      <c r="N617" s="52"/>
      <c r="O617" s="53" t="s">
        <v>17276</v>
      </c>
      <c r="P617" s="192"/>
    </row>
    <row r="618" spans="1:16" s="123" customFormat="1" ht="15.75" customHeight="1" x14ac:dyDescent="0.35">
      <c r="A618" s="52" t="s">
        <v>30</v>
      </c>
      <c r="B618" s="52" t="s">
        <v>17391</v>
      </c>
      <c r="C618" s="53" t="s">
        <v>172</v>
      </c>
      <c r="D618" s="127">
        <v>2</v>
      </c>
      <c r="E618" s="127"/>
      <c r="F618" s="127"/>
      <c r="G618" s="127"/>
      <c r="H618" s="127">
        <f>SUM('PACC 2025'!$D618:$G618)</f>
        <v>2</v>
      </c>
      <c r="I618" s="54">
        <v>79217.610239999995</v>
      </c>
      <c r="J618" s="55">
        <f>'PACC 2025'!$I618*'PACC 2025'!$H618</f>
        <v>158435.22047999999</v>
      </c>
      <c r="K618" s="55"/>
      <c r="L618" s="52"/>
      <c r="M618" s="52"/>
      <c r="N618" s="52"/>
      <c r="O618" s="53" t="s">
        <v>17302</v>
      </c>
      <c r="P618" s="192"/>
    </row>
    <row r="619" spans="1:16" s="123" customFormat="1" ht="15.75" customHeight="1" x14ac:dyDescent="0.35">
      <c r="A619" s="52" t="s">
        <v>30</v>
      </c>
      <c r="B619" s="52" t="s">
        <v>17392</v>
      </c>
      <c r="C619" s="53" t="s">
        <v>99</v>
      </c>
      <c r="D619" s="127">
        <v>5</v>
      </c>
      <c r="E619" s="127"/>
      <c r="F619" s="127"/>
      <c r="G619" s="127"/>
      <c r="H619" s="127">
        <f>SUM('PACC 2025'!$D619:$G619)</f>
        <v>5</v>
      </c>
      <c r="I619" s="54">
        <v>6000</v>
      </c>
      <c r="J619" s="55">
        <f>'PACC 2025'!$I619*'PACC 2025'!$H619</f>
        <v>30000</v>
      </c>
      <c r="K619" s="55"/>
      <c r="L619" s="52"/>
      <c r="M619" s="52"/>
      <c r="N619" s="52"/>
      <c r="O619" s="53" t="s">
        <v>17302</v>
      </c>
      <c r="P619" s="192"/>
    </row>
    <row r="620" spans="1:16" s="123" customFormat="1" ht="15.75" customHeight="1" x14ac:dyDescent="0.35">
      <c r="A620" s="52" t="s">
        <v>30</v>
      </c>
      <c r="B620" s="248" t="s">
        <v>289</v>
      </c>
      <c r="C620" s="53" t="s">
        <v>99</v>
      </c>
      <c r="D620" s="127"/>
      <c r="E620" s="347">
        <f>150-150</f>
        <v>0</v>
      </c>
      <c r="F620" s="127"/>
      <c r="G620" s="127"/>
      <c r="H620" s="127">
        <f>SUM('PACC 2025'!$D620:$G620)</f>
        <v>0</v>
      </c>
      <c r="I620" s="54">
        <v>170</v>
      </c>
      <c r="J620" s="55">
        <f>'PACC 2025'!$I620*'PACC 2025'!$H620</f>
        <v>0</v>
      </c>
      <c r="K620" s="55"/>
      <c r="L620" s="52"/>
      <c r="M620" s="52"/>
      <c r="N620" s="53"/>
      <c r="O620" s="53" t="s">
        <v>16982</v>
      </c>
    </row>
    <row r="621" spans="1:16" s="123" customFormat="1" ht="15.75" customHeight="1" x14ac:dyDescent="0.35">
      <c r="A621" s="52" t="s">
        <v>30</v>
      </c>
      <c r="B621" s="126" t="s">
        <v>17434</v>
      </c>
      <c r="C621" s="53" t="s">
        <v>99</v>
      </c>
      <c r="D621" s="127">
        <v>2</v>
      </c>
      <c r="E621" s="200"/>
      <c r="F621" s="127"/>
      <c r="G621" s="127"/>
      <c r="H621" s="127">
        <f>SUM('PACC 2025'!$D621:$G621)</f>
        <v>2</v>
      </c>
      <c r="I621" s="54">
        <v>600</v>
      </c>
      <c r="J621" s="55">
        <f>'PACC 2025'!$I621*'PACC 2025'!$H621</f>
        <v>1200</v>
      </c>
      <c r="K621" s="55"/>
      <c r="L621" s="52"/>
      <c r="M621" s="52"/>
      <c r="N621" s="53"/>
      <c r="O621" s="53" t="s">
        <v>17302</v>
      </c>
      <c r="P621" s="192"/>
    </row>
    <row r="622" spans="1:16" s="123" customFormat="1" ht="15.75" customHeight="1" x14ac:dyDescent="0.35">
      <c r="A622" s="52" t="s">
        <v>30</v>
      </c>
      <c r="B622" s="126" t="s">
        <v>17435</v>
      </c>
      <c r="C622" s="53" t="s">
        <v>99</v>
      </c>
      <c r="D622" s="127">
        <v>2</v>
      </c>
      <c r="E622" s="200"/>
      <c r="F622" s="127"/>
      <c r="G622" s="127"/>
      <c r="H622" s="127">
        <f>SUM('PACC 2025'!$D622:$G622)</f>
        <v>2</v>
      </c>
      <c r="I622" s="54">
        <v>2000</v>
      </c>
      <c r="J622" s="55">
        <f>'PACC 2025'!$I622*'PACC 2025'!$H622</f>
        <v>4000</v>
      </c>
      <c r="K622" s="55"/>
      <c r="L622" s="52"/>
      <c r="M622" s="52"/>
      <c r="N622" s="53"/>
      <c r="O622" s="53" t="s">
        <v>17302</v>
      </c>
      <c r="P622" s="192"/>
    </row>
    <row r="623" spans="1:16" s="123" customFormat="1" ht="15.75" hidden="1" customHeight="1" x14ac:dyDescent="0.35">
      <c r="A623" s="232" t="s">
        <v>30</v>
      </c>
      <c r="B623" s="248" t="s">
        <v>290</v>
      </c>
      <c r="C623" s="53" t="s">
        <v>99</v>
      </c>
      <c r="D623" s="127"/>
      <c r="E623" s="324">
        <v>0</v>
      </c>
      <c r="F623" s="127"/>
      <c r="G623" s="127"/>
      <c r="H623" s="127">
        <f>SUM('PACC 2025'!$D623:$G623)</f>
        <v>0</v>
      </c>
      <c r="I623" s="54">
        <v>170</v>
      </c>
      <c r="J623" s="55">
        <f>'PACC 2025'!$I623*'PACC 2025'!$H623</f>
        <v>0</v>
      </c>
      <c r="K623" s="55"/>
      <c r="L623" s="52"/>
      <c r="M623" s="52"/>
      <c r="N623" s="53"/>
      <c r="O623" s="53" t="s">
        <v>16982</v>
      </c>
    </row>
    <row r="624" spans="1:16" s="123" customFormat="1" ht="15.75" hidden="1" customHeight="1" x14ac:dyDescent="0.35">
      <c r="A624" s="232" t="s">
        <v>30</v>
      </c>
      <c r="B624" s="232" t="s">
        <v>295</v>
      </c>
      <c r="C624" s="53" t="s">
        <v>99</v>
      </c>
      <c r="D624" s="324">
        <v>0</v>
      </c>
      <c r="E624" s="200"/>
      <c r="F624" s="127"/>
      <c r="G624" s="127"/>
      <c r="H624" s="127">
        <f>SUM('PACC 2025'!$D624:$G624)</f>
        <v>0</v>
      </c>
      <c r="I624" s="54">
        <v>3</v>
      </c>
      <c r="J624" s="27">
        <f>'PACC 2025'!$I624*'PACC 2025'!$H624</f>
        <v>0</v>
      </c>
      <c r="K624" s="55"/>
      <c r="L624" s="52"/>
      <c r="M624" s="52"/>
      <c r="N624" s="53"/>
      <c r="O624" s="53" t="s">
        <v>16982</v>
      </c>
    </row>
    <row r="625" spans="1:16" s="123" customFormat="1" ht="15.75" customHeight="1" x14ac:dyDescent="0.35">
      <c r="A625" s="52" t="s">
        <v>30</v>
      </c>
      <c r="B625" s="189" t="s">
        <v>313</v>
      </c>
      <c r="C625" s="53" t="s">
        <v>172</v>
      </c>
      <c r="D625" s="127"/>
      <c r="E625" s="127">
        <v>6</v>
      </c>
      <c r="F625" s="127">
        <v>3</v>
      </c>
      <c r="G625" s="127">
        <v>3</v>
      </c>
      <c r="H625" s="127">
        <f>SUM('PACC 2025'!$D625:$G625)</f>
        <v>12</v>
      </c>
      <c r="I625" s="62">
        <v>250</v>
      </c>
      <c r="J625" s="27">
        <f>'PACC 2025'!$I625*'PACC 2025'!$H625</f>
        <v>3000</v>
      </c>
      <c r="K625" s="56"/>
      <c r="L625" s="53" t="s">
        <v>16988</v>
      </c>
      <c r="M625" s="52"/>
      <c r="N625" s="53"/>
      <c r="O625" s="53" t="s">
        <v>16988</v>
      </c>
      <c r="P625" s="192"/>
    </row>
    <row r="626" spans="1:16" s="123" customFormat="1" ht="15.75" customHeight="1" x14ac:dyDescent="0.35">
      <c r="A626" s="232" t="s">
        <v>30</v>
      </c>
      <c r="B626" s="232" t="s">
        <v>297</v>
      </c>
      <c r="C626" s="53" t="s">
        <v>99</v>
      </c>
      <c r="D626" s="324">
        <v>0</v>
      </c>
      <c r="E626" s="200"/>
      <c r="F626" s="127"/>
      <c r="G626" s="127"/>
      <c r="H626" s="127">
        <f>SUM('PACC 2025'!$D626:$G626)</f>
        <v>0</v>
      </c>
      <c r="I626" s="54">
        <v>4</v>
      </c>
      <c r="J626" s="27">
        <f>'PACC 2025'!$I626*'PACC 2025'!$H626</f>
        <v>0</v>
      </c>
      <c r="K626" s="55"/>
      <c r="L626" s="52"/>
      <c r="M626" s="52"/>
      <c r="N626" s="53"/>
      <c r="O626" s="53" t="s">
        <v>16982</v>
      </c>
    </row>
    <row r="627" spans="1:16" s="123" customFormat="1" ht="15.75" customHeight="1" x14ac:dyDescent="0.35">
      <c r="A627" s="52" t="s">
        <v>30</v>
      </c>
      <c r="B627" s="232" t="s">
        <v>302</v>
      </c>
      <c r="C627" s="53" t="s">
        <v>99</v>
      </c>
      <c r="D627" s="127"/>
      <c r="E627" s="347">
        <f>1-1</f>
        <v>0</v>
      </c>
      <c r="F627" s="127"/>
      <c r="G627" s="127"/>
      <c r="H627" s="127">
        <f>SUM('PACC 2025'!$D627:$G627)</f>
        <v>0</v>
      </c>
      <c r="I627" s="54">
        <v>11500</v>
      </c>
      <c r="J627" s="27">
        <f>'PACC 2025'!$I627*'PACC 2025'!$H627</f>
        <v>0</v>
      </c>
      <c r="K627" s="55"/>
      <c r="L627" s="52"/>
      <c r="M627" s="52"/>
      <c r="N627" s="53"/>
      <c r="O627" s="53" t="s">
        <v>16982</v>
      </c>
    </row>
    <row r="628" spans="1:16" ht="15.75" customHeight="1" x14ac:dyDescent="0.35">
      <c r="A628" s="18" t="s">
        <v>30</v>
      </c>
      <c r="B628" s="19" t="s">
        <v>131</v>
      </c>
      <c r="C628" s="19"/>
      <c r="D628" s="316"/>
      <c r="E628" s="316"/>
      <c r="F628" s="316"/>
      <c r="G628" s="316"/>
      <c r="H628" s="316"/>
      <c r="I628" s="68"/>
      <c r="J628" s="21"/>
      <c r="K628" s="22">
        <f>SUM(J593:J627)</f>
        <v>70787663.720479995</v>
      </c>
      <c r="L628" s="19"/>
      <c r="M628" s="19"/>
      <c r="N628" s="19"/>
      <c r="O628" s="147"/>
    </row>
    <row r="629" spans="1:16" s="123" customFormat="1" ht="15.75" customHeight="1" x14ac:dyDescent="0.35">
      <c r="A629" s="52" t="s">
        <v>31</v>
      </c>
      <c r="B629" s="52" t="s">
        <v>256</v>
      </c>
      <c r="C629" s="53" t="s">
        <v>99</v>
      </c>
      <c r="D629" s="127">
        <v>70</v>
      </c>
      <c r="E629" s="200">
        <v>20</v>
      </c>
      <c r="F629" s="127"/>
      <c r="G629" s="127"/>
      <c r="H629" s="127">
        <f>SUM('PACC 2025'!$D629:$G629)</f>
        <v>90</v>
      </c>
      <c r="I629" s="54">
        <v>5000</v>
      </c>
      <c r="J629" s="27">
        <f>'PACC 2025'!$I629*'PACC 2025'!$H629</f>
        <v>450000</v>
      </c>
      <c r="K629" s="55"/>
      <c r="L629" s="52"/>
      <c r="M629" s="52"/>
      <c r="N629" s="53"/>
      <c r="O629" s="53" t="s">
        <v>16982</v>
      </c>
    </row>
    <row r="630" spans="1:16" s="123" customFormat="1" ht="15.75" customHeight="1" x14ac:dyDescent="0.35">
      <c r="A630" s="52" t="s">
        <v>31</v>
      </c>
      <c r="B630" s="52" t="s">
        <v>256</v>
      </c>
      <c r="C630" s="53" t="s">
        <v>99</v>
      </c>
      <c r="D630" s="127"/>
      <c r="E630" s="200">
        <v>70</v>
      </c>
      <c r="F630" s="127"/>
      <c r="G630" s="127"/>
      <c r="H630" s="127">
        <f>SUM('PACC 2025'!$D630:$G630)</f>
        <v>70</v>
      </c>
      <c r="I630" s="62">
        <v>5000</v>
      </c>
      <c r="J630" s="55">
        <f>'PACC 2025'!$I630*'PACC 2025'!$H630</f>
        <v>350000</v>
      </c>
      <c r="K630" s="55"/>
      <c r="L630" s="52"/>
      <c r="M630" s="52"/>
      <c r="N630" s="53"/>
      <c r="O630" s="53" t="s">
        <v>17439</v>
      </c>
      <c r="P630" s="192"/>
    </row>
    <row r="631" spans="1:16" s="286" customFormat="1" ht="15.75" customHeight="1" x14ac:dyDescent="0.35">
      <c r="A631" s="242" t="s">
        <v>30</v>
      </c>
      <c r="B631" s="242" t="s">
        <v>290</v>
      </c>
      <c r="C631" s="239" t="s">
        <v>99</v>
      </c>
      <c r="D631" s="314"/>
      <c r="E631" s="284">
        <v>150</v>
      </c>
      <c r="F631" s="314"/>
      <c r="G631" s="314"/>
      <c r="H631" s="314">
        <f>SUM('PACC 2025'!$D631:$G631)</f>
        <v>150</v>
      </c>
      <c r="I631" s="243">
        <v>170</v>
      </c>
      <c r="J631" s="276">
        <f>'PACC 2025'!$I631*'PACC 2025'!$H631</f>
        <v>25500</v>
      </c>
      <c r="K631" s="276"/>
      <c r="L631" s="242"/>
      <c r="M631" s="242"/>
      <c r="N631" s="239"/>
      <c r="O631" s="239" t="s">
        <v>16982</v>
      </c>
      <c r="P631" s="285"/>
    </row>
    <row r="632" spans="1:16" s="286" customFormat="1" ht="15.75" customHeight="1" x14ac:dyDescent="0.35">
      <c r="A632" s="242" t="s">
        <v>30</v>
      </c>
      <c r="B632" s="242" t="s">
        <v>297</v>
      </c>
      <c r="C632" s="239" t="s">
        <v>99</v>
      </c>
      <c r="D632" s="314">
        <v>3000</v>
      </c>
      <c r="E632" s="284"/>
      <c r="F632" s="314"/>
      <c r="G632" s="314"/>
      <c r="H632" s="314">
        <f>SUM('PACC 2025'!$D632:$G632)</f>
        <v>3000</v>
      </c>
      <c r="I632" s="243">
        <v>4</v>
      </c>
      <c r="J632" s="276">
        <f>'PACC 2025'!$I632*'PACC 2025'!$H632</f>
        <v>12000</v>
      </c>
      <c r="K632" s="276"/>
      <c r="L632" s="242"/>
      <c r="M632" s="242"/>
      <c r="N632" s="239"/>
      <c r="O632" s="239" t="s">
        <v>16982</v>
      </c>
      <c r="P632" s="285"/>
    </row>
    <row r="633" spans="1:16" s="123" customFormat="1" ht="15.75" customHeight="1" x14ac:dyDescent="0.35">
      <c r="A633" s="52" t="s">
        <v>31</v>
      </c>
      <c r="B633" s="52" t="s">
        <v>257</v>
      </c>
      <c r="C633" s="53" t="s">
        <v>258</v>
      </c>
      <c r="D633" s="127"/>
      <c r="E633" s="200">
        <v>30</v>
      </c>
      <c r="F633" s="127"/>
      <c r="G633" s="127"/>
      <c r="H633" s="127">
        <f>SUM('PACC 2025'!$D633:$G633)</f>
        <v>30</v>
      </c>
      <c r="I633" s="62">
        <v>12000</v>
      </c>
      <c r="J633" s="55">
        <f>'PACC 2025'!$I633*'PACC 2025'!$H633</f>
        <v>360000</v>
      </c>
      <c r="K633" s="55"/>
      <c r="L633" s="52"/>
      <c r="M633" s="52"/>
      <c r="N633" s="53"/>
      <c r="O633" s="53" t="s">
        <v>17439</v>
      </c>
      <c r="P633" s="192"/>
    </row>
    <row r="634" spans="1:16" s="123" customFormat="1" ht="15.75" customHeight="1" x14ac:dyDescent="0.35">
      <c r="A634" s="52" t="s">
        <v>31</v>
      </c>
      <c r="B634" s="52" t="s">
        <v>259</v>
      </c>
      <c r="C634" s="53" t="s">
        <v>258</v>
      </c>
      <c r="D634" s="127"/>
      <c r="E634" s="200">
        <v>20</v>
      </c>
      <c r="F634" s="127"/>
      <c r="G634" s="127"/>
      <c r="H634" s="127">
        <f>SUM('PACC 2025'!$D634:$G634)</f>
        <v>20</v>
      </c>
      <c r="I634" s="62">
        <v>9800</v>
      </c>
      <c r="J634" s="55">
        <f>'PACC 2025'!$I634*'PACC 2025'!$H634</f>
        <v>196000</v>
      </c>
      <c r="K634" s="55"/>
      <c r="L634" s="52"/>
      <c r="M634" s="52"/>
      <c r="N634" s="53"/>
      <c r="O634" s="53" t="s">
        <v>17439</v>
      </c>
      <c r="P634" s="192"/>
    </row>
    <row r="635" spans="1:16" s="123" customFormat="1" ht="15.75" customHeight="1" x14ac:dyDescent="0.35">
      <c r="A635" s="52" t="s">
        <v>31</v>
      </c>
      <c r="B635" s="52" t="s">
        <v>260</v>
      </c>
      <c r="C635" s="53" t="s">
        <v>258</v>
      </c>
      <c r="D635" s="127"/>
      <c r="E635" s="200">
        <v>20</v>
      </c>
      <c r="F635" s="127"/>
      <c r="G635" s="127"/>
      <c r="H635" s="127">
        <f>SUM('PACC 2025'!$D635:$G635)</f>
        <v>20</v>
      </c>
      <c r="I635" s="62">
        <v>3200</v>
      </c>
      <c r="J635" s="55">
        <f>'PACC 2025'!$I635*'PACC 2025'!$H635</f>
        <v>64000</v>
      </c>
      <c r="K635" s="55"/>
      <c r="L635" s="52"/>
      <c r="M635" s="52"/>
      <c r="N635" s="53"/>
      <c r="O635" s="53" t="s">
        <v>17439</v>
      </c>
      <c r="P635" s="192"/>
    </row>
    <row r="636" spans="1:16" s="123" customFormat="1" ht="15.75" customHeight="1" x14ac:dyDescent="0.35">
      <c r="A636" s="275" t="s">
        <v>31</v>
      </c>
      <c r="B636" s="275" t="s">
        <v>299</v>
      </c>
      <c r="C636" s="53" t="s">
        <v>99</v>
      </c>
      <c r="D636" s="127"/>
      <c r="E636" s="200">
        <v>25</v>
      </c>
      <c r="F636" s="127"/>
      <c r="G636" s="127"/>
      <c r="H636" s="127">
        <f>SUM('PACC 2025'!$D636:$G636)</f>
        <v>25</v>
      </c>
      <c r="I636" s="62">
        <v>4300</v>
      </c>
      <c r="J636" s="55">
        <f>'PACC 2025'!$I636*'PACC 2025'!$H636</f>
        <v>107500</v>
      </c>
      <c r="K636" s="55"/>
      <c r="L636" s="52"/>
      <c r="M636" s="52"/>
      <c r="N636" s="53"/>
      <c r="O636" s="53" t="s">
        <v>17439</v>
      </c>
      <c r="P636" s="192"/>
    </row>
    <row r="637" spans="1:16" s="123" customFormat="1" ht="15.75" customHeight="1" x14ac:dyDescent="0.35">
      <c r="A637" s="275" t="s">
        <v>31</v>
      </c>
      <c r="B637" s="275" t="s">
        <v>289</v>
      </c>
      <c r="C637" s="53" t="s">
        <v>99</v>
      </c>
      <c r="D637" s="127"/>
      <c r="E637" s="200">
        <v>150</v>
      </c>
      <c r="F637" s="127"/>
      <c r="G637" s="127"/>
      <c r="H637" s="127">
        <f>SUM('PACC 2025'!$D637:$G637)</f>
        <v>150</v>
      </c>
      <c r="I637" s="62">
        <v>170</v>
      </c>
      <c r="J637" s="55">
        <f>'PACC 2025'!$I637*'PACC 2025'!$H637</f>
        <v>25500</v>
      </c>
      <c r="K637" s="55"/>
      <c r="L637" s="52"/>
      <c r="M637" s="52"/>
      <c r="N637" s="53"/>
      <c r="O637" s="53" t="s">
        <v>17439</v>
      </c>
      <c r="P637" s="192"/>
    </row>
    <row r="638" spans="1:16" s="123" customFormat="1" ht="15.75" customHeight="1" x14ac:dyDescent="0.35">
      <c r="A638" s="275" t="s">
        <v>31</v>
      </c>
      <c r="B638" s="275" t="s">
        <v>290</v>
      </c>
      <c r="C638" s="53" t="s">
        <v>99</v>
      </c>
      <c r="D638" s="127"/>
      <c r="E638" s="200">
        <v>150</v>
      </c>
      <c r="F638" s="127"/>
      <c r="G638" s="127"/>
      <c r="H638" s="127">
        <f>SUM('PACC 2025'!$D638:$G638)</f>
        <v>150</v>
      </c>
      <c r="I638" s="62">
        <v>170</v>
      </c>
      <c r="J638" s="55">
        <f>'PACC 2025'!$I638*'PACC 2025'!$H638</f>
        <v>25500</v>
      </c>
      <c r="K638" s="55"/>
      <c r="L638" s="52"/>
      <c r="M638" s="52"/>
      <c r="N638" s="53"/>
      <c r="O638" s="53" t="s">
        <v>17439</v>
      </c>
      <c r="P638" s="192"/>
    </row>
    <row r="639" spans="1:16" s="123" customFormat="1" ht="15.75" customHeight="1" x14ac:dyDescent="0.35">
      <c r="A639" s="275" t="s">
        <v>31</v>
      </c>
      <c r="B639" s="275" t="s">
        <v>289</v>
      </c>
      <c r="C639" s="53" t="s">
        <v>99</v>
      </c>
      <c r="D639" s="127"/>
      <c r="E639" s="200">
        <v>150</v>
      </c>
      <c r="F639" s="127"/>
      <c r="G639" s="127"/>
      <c r="H639" s="127">
        <f>SUM('PACC 2025'!$D639:$G639)</f>
        <v>150</v>
      </c>
      <c r="I639" s="62">
        <v>170</v>
      </c>
      <c r="J639" s="55">
        <f>'PACC 2025'!$I639*'PACC 2025'!$H639</f>
        <v>25500</v>
      </c>
      <c r="K639" s="55"/>
      <c r="L639" s="52"/>
      <c r="M639" s="52"/>
      <c r="N639" s="53"/>
      <c r="O639" s="53" t="s">
        <v>16982</v>
      </c>
      <c r="P639" s="192"/>
    </row>
    <row r="640" spans="1:16" s="123" customFormat="1" ht="15.75" customHeight="1" x14ac:dyDescent="0.35">
      <c r="A640" s="275" t="s">
        <v>31</v>
      </c>
      <c r="B640" s="275" t="s">
        <v>302</v>
      </c>
      <c r="C640" s="53" t="s">
        <v>99</v>
      </c>
      <c r="D640" s="127"/>
      <c r="E640" s="200">
        <v>1</v>
      </c>
      <c r="F640" s="127"/>
      <c r="G640" s="127"/>
      <c r="H640" s="127">
        <f>SUM('PACC 2025'!$D640:$G640)</f>
        <v>1</v>
      </c>
      <c r="I640" s="62">
        <v>11500</v>
      </c>
      <c r="J640" s="55">
        <f>'PACC 2025'!$I640*'PACC 2025'!$H640</f>
        <v>11500</v>
      </c>
      <c r="K640" s="55"/>
      <c r="L640" s="52"/>
      <c r="M640" s="52"/>
      <c r="N640" s="53"/>
      <c r="O640" s="53" t="s">
        <v>16982</v>
      </c>
      <c r="P640" s="192"/>
    </row>
    <row r="641" spans="1:16" s="123" customFormat="1" ht="15.75" customHeight="1" x14ac:dyDescent="0.35">
      <c r="A641" s="52" t="s">
        <v>31</v>
      </c>
      <c r="B641" s="52" t="s">
        <v>261</v>
      </c>
      <c r="C641" s="53" t="s">
        <v>258</v>
      </c>
      <c r="D641" s="127"/>
      <c r="E641" s="200">
        <v>30</v>
      </c>
      <c r="F641" s="127"/>
      <c r="G641" s="127"/>
      <c r="H641" s="127">
        <f>SUM('PACC 2025'!$D641:$G641)</f>
        <v>30</v>
      </c>
      <c r="I641" s="62">
        <v>4300</v>
      </c>
      <c r="J641" s="55">
        <f>'PACC 2025'!$I641*'PACC 2025'!$H641</f>
        <v>129000</v>
      </c>
      <c r="K641" s="55"/>
      <c r="L641" s="52"/>
      <c r="M641" s="52"/>
      <c r="N641" s="53"/>
      <c r="O641" s="53" t="s">
        <v>17439</v>
      </c>
      <c r="P641" s="192"/>
    </row>
    <row r="642" spans="1:16" s="123" customFormat="1" ht="15.75" customHeight="1" x14ac:dyDescent="0.35">
      <c r="A642" s="52" t="s">
        <v>31</v>
      </c>
      <c r="B642" s="52" t="s">
        <v>268</v>
      </c>
      <c r="C642" s="53" t="s">
        <v>266</v>
      </c>
      <c r="D642" s="127"/>
      <c r="E642" s="200">
        <v>10</v>
      </c>
      <c r="F642" s="127"/>
      <c r="G642" s="127"/>
      <c r="H642" s="127">
        <f>SUM('PACC 2025'!$D642:$G642)</f>
        <v>10</v>
      </c>
      <c r="I642" s="62">
        <v>3500</v>
      </c>
      <c r="J642" s="55">
        <f>'PACC 2025'!$I642*'PACC 2025'!$H642</f>
        <v>35000</v>
      </c>
      <c r="K642" s="55"/>
      <c r="L642" s="52"/>
      <c r="M642" s="52"/>
      <c r="N642" s="53"/>
      <c r="O642" s="53" t="s">
        <v>17439</v>
      </c>
      <c r="P642" s="192"/>
    </row>
    <row r="643" spans="1:16" s="123" customFormat="1" ht="15.75" customHeight="1" x14ac:dyDescent="0.35">
      <c r="A643" s="52" t="s">
        <v>31</v>
      </c>
      <c r="B643" s="52" t="s">
        <v>269</v>
      </c>
      <c r="C643" s="53" t="s">
        <v>266</v>
      </c>
      <c r="D643" s="127"/>
      <c r="E643" s="200">
        <v>10</v>
      </c>
      <c r="F643" s="127"/>
      <c r="G643" s="127"/>
      <c r="H643" s="127">
        <f>SUM('PACC 2025'!$D643:$G643)</f>
        <v>10</v>
      </c>
      <c r="I643" s="62">
        <v>3500</v>
      </c>
      <c r="J643" s="55">
        <f>'PACC 2025'!$I643*'PACC 2025'!$H643</f>
        <v>35000</v>
      </c>
      <c r="K643" s="55"/>
      <c r="L643" s="52"/>
      <c r="M643" s="52"/>
      <c r="N643" s="53"/>
      <c r="O643" s="53" t="s">
        <v>17439</v>
      </c>
      <c r="P643" s="192"/>
    </row>
    <row r="644" spans="1:16" s="123" customFormat="1" ht="15.75" customHeight="1" x14ac:dyDescent="0.35">
      <c r="A644" s="52" t="s">
        <v>31</v>
      </c>
      <c r="B644" s="52" t="s">
        <v>270</v>
      </c>
      <c r="C644" s="53" t="s">
        <v>266</v>
      </c>
      <c r="D644" s="127"/>
      <c r="E644" s="200">
        <v>10</v>
      </c>
      <c r="F644" s="127"/>
      <c r="G644" s="127"/>
      <c r="H644" s="127">
        <f>SUM('PACC 2025'!$D644:$G644)</f>
        <v>10</v>
      </c>
      <c r="I644" s="62">
        <v>3500</v>
      </c>
      <c r="J644" s="55">
        <f>'PACC 2025'!$I644*'PACC 2025'!$H644</f>
        <v>35000</v>
      </c>
      <c r="K644" s="55"/>
      <c r="L644" s="52"/>
      <c r="M644" s="52"/>
      <c r="N644" s="53"/>
      <c r="O644" s="53" t="s">
        <v>17439</v>
      </c>
      <c r="P644" s="192"/>
    </row>
    <row r="645" spans="1:16" s="123" customFormat="1" ht="15.75" customHeight="1" x14ac:dyDescent="0.35">
      <c r="A645" s="52" t="s">
        <v>31</v>
      </c>
      <c r="B645" s="52" t="s">
        <v>16923</v>
      </c>
      <c r="C645" s="53" t="s">
        <v>99</v>
      </c>
      <c r="D645" s="127"/>
      <c r="E645" s="200">
        <v>30</v>
      </c>
      <c r="F645" s="127"/>
      <c r="G645" s="127"/>
      <c r="H645" s="127">
        <f>SUM('PACC 2025'!$D645:$G645)</f>
        <v>30</v>
      </c>
      <c r="I645" s="62">
        <v>900</v>
      </c>
      <c r="J645" s="55">
        <f>'PACC 2025'!$I645*'PACC 2025'!$H645</f>
        <v>27000</v>
      </c>
      <c r="K645" s="55"/>
      <c r="L645" s="52"/>
      <c r="M645" s="52"/>
      <c r="N645" s="53"/>
      <c r="O645" s="53" t="s">
        <v>17439</v>
      </c>
      <c r="P645" s="192"/>
    </row>
    <row r="646" spans="1:16" s="123" customFormat="1" ht="15.75" customHeight="1" x14ac:dyDescent="0.35">
      <c r="A646" s="52" t="s">
        <v>31</v>
      </c>
      <c r="B646" s="52" t="s">
        <v>275</v>
      </c>
      <c r="C646" s="53" t="s">
        <v>245</v>
      </c>
      <c r="D646" s="127"/>
      <c r="E646" s="200">
        <v>30</v>
      </c>
      <c r="F646" s="127"/>
      <c r="G646" s="127"/>
      <c r="H646" s="127">
        <f>SUM('PACC 2025'!$D646:$G646)</f>
        <v>30</v>
      </c>
      <c r="I646" s="62">
        <f>708.45*1.18</f>
        <v>835.971</v>
      </c>
      <c r="J646" s="55">
        <f>'PACC 2025'!$I646*'PACC 2025'!$H646</f>
        <v>25079.13</v>
      </c>
      <c r="K646" s="55"/>
      <c r="L646" s="52"/>
      <c r="M646" s="52"/>
      <c r="N646" s="53"/>
      <c r="O646" s="53" t="s">
        <v>17439</v>
      </c>
      <c r="P646" s="192"/>
    </row>
    <row r="647" spans="1:16" s="123" customFormat="1" ht="15.75" customHeight="1" x14ac:dyDescent="0.35">
      <c r="A647" s="52" t="s">
        <v>31</v>
      </c>
      <c r="B647" s="52" t="s">
        <v>276</v>
      </c>
      <c r="C647" s="53" t="s">
        <v>277</v>
      </c>
      <c r="D647" s="127"/>
      <c r="E647" s="200">
        <v>1</v>
      </c>
      <c r="F647" s="127"/>
      <c r="G647" s="127"/>
      <c r="H647" s="127">
        <f>SUM('PACC 2025'!$D647:$G647)</f>
        <v>1</v>
      </c>
      <c r="I647" s="62">
        <v>4000</v>
      </c>
      <c r="J647" s="55">
        <f>'PACC 2025'!$I647*'PACC 2025'!$H647</f>
        <v>4000</v>
      </c>
      <c r="K647" s="55"/>
      <c r="L647" s="52"/>
      <c r="M647" s="52"/>
      <c r="N647" s="53"/>
      <c r="O647" s="53" t="s">
        <v>17439</v>
      </c>
      <c r="P647" s="192"/>
    </row>
    <row r="648" spans="1:16" s="123" customFormat="1" ht="15.75" customHeight="1" x14ac:dyDescent="0.35">
      <c r="A648" s="52" t="s">
        <v>31</v>
      </c>
      <c r="B648" s="242" t="s">
        <v>278</v>
      </c>
      <c r="C648" s="53" t="s">
        <v>172</v>
      </c>
      <c r="D648" s="324">
        <v>0</v>
      </c>
      <c r="E648" s="284">
        <v>600</v>
      </c>
      <c r="F648" s="127"/>
      <c r="G648" s="127"/>
      <c r="H648" s="127">
        <f>SUM('PACC 2025'!$D648:$G648)</f>
        <v>600</v>
      </c>
      <c r="I648" s="62">
        <v>52</v>
      </c>
      <c r="J648" s="55">
        <f>'PACC 2025'!$I648*'PACC 2025'!$H648</f>
        <v>31200</v>
      </c>
      <c r="K648" s="55"/>
      <c r="L648" s="52"/>
      <c r="M648" s="52"/>
      <c r="N648" s="53"/>
      <c r="O648" s="53" t="s">
        <v>17439</v>
      </c>
      <c r="P648" s="192"/>
    </row>
    <row r="649" spans="1:16" s="123" customFormat="1" ht="15.75" customHeight="1" x14ac:dyDescent="0.35">
      <c r="A649" s="52" t="s">
        <v>31</v>
      </c>
      <c r="B649" s="52" t="s">
        <v>279</v>
      </c>
      <c r="C649" s="53" t="s">
        <v>245</v>
      </c>
      <c r="D649" s="127"/>
      <c r="E649" s="200">
        <v>5</v>
      </c>
      <c r="F649" s="127"/>
      <c r="G649" s="127"/>
      <c r="H649" s="127">
        <f>SUM('PACC 2025'!$D649:$G649)</f>
        <v>5</v>
      </c>
      <c r="I649" s="62">
        <v>6000</v>
      </c>
      <c r="J649" s="55">
        <f>'PACC 2025'!$I649*'PACC 2025'!$H649</f>
        <v>30000</v>
      </c>
      <c r="K649" s="55"/>
      <c r="L649" s="52"/>
      <c r="M649" s="52"/>
      <c r="N649" s="53"/>
      <c r="O649" s="53" t="s">
        <v>17439</v>
      </c>
      <c r="P649" s="192"/>
    </row>
    <row r="650" spans="1:16" s="123" customFormat="1" ht="15.75" customHeight="1" x14ac:dyDescent="0.35">
      <c r="A650" s="52" t="s">
        <v>31</v>
      </c>
      <c r="B650" s="52" t="s">
        <v>17458</v>
      </c>
      <c r="C650" s="53" t="s">
        <v>277</v>
      </c>
      <c r="D650" s="127"/>
      <c r="E650" s="200">
        <v>3</v>
      </c>
      <c r="F650" s="127"/>
      <c r="G650" s="127"/>
      <c r="H650" s="127">
        <f>SUM('PACC 2025'!$D650:$G650)</f>
        <v>3</v>
      </c>
      <c r="I650" s="62">
        <v>3500</v>
      </c>
      <c r="J650" s="55">
        <f>'PACC 2025'!$I650*'PACC 2025'!$H650</f>
        <v>10500</v>
      </c>
      <c r="K650" s="55"/>
      <c r="L650" s="52"/>
      <c r="M650" s="52"/>
      <c r="N650" s="53"/>
      <c r="O650" s="53" t="s">
        <v>17439</v>
      </c>
      <c r="P650" s="192"/>
    </row>
    <row r="651" spans="1:16" s="123" customFormat="1" ht="15.75" customHeight="1" x14ac:dyDescent="0.35">
      <c r="A651" s="52" t="s">
        <v>31</v>
      </c>
      <c r="B651" s="52" t="s">
        <v>17201</v>
      </c>
      <c r="C651" s="53" t="s">
        <v>277</v>
      </c>
      <c r="D651" s="127"/>
      <c r="E651" s="200">
        <v>1</v>
      </c>
      <c r="F651" s="127"/>
      <c r="G651" s="127"/>
      <c r="H651" s="127">
        <f>SUM('PACC 2025'!$D651:$G651)</f>
        <v>1</v>
      </c>
      <c r="I651" s="62">
        <v>6000</v>
      </c>
      <c r="J651" s="55">
        <f>'PACC 2025'!$I651*'PACC 2025'!$H651</f>
        <v>6000</v>
      </c>
      <c r="K651" s="55"/>
      <c r="L651" s="52"/>
      <c r="M651" s="52"/>
      <c r="N651" s="53"/>
      <c r="O651" s="53" t="s">
        <v>17439</v>
      </c>
      <c r="P651" s="192"/>
    </row>
    <row r="652" spans="1:16" s="123" customFormat="1" ht="15.75" customHeight="1" x14ac:dyDescent="0.35">
      <c r="A652" s="52" t="s">
        <v>31</v>
      </c>
      <c r="B652" s="52" t="s">
        <v>17203</v>
      </c>
      <c r="C652" s="53" t="s">
        <v>277</v>
      </c>
      <c r="D652" s="127"/>
      <c r="E652" s="200">
        <v>1</v>
      </c>
      <c r="F652" s="127"/>
      <c r="G652" s="127"/>
      <c r="H652" s="127">
        <f>SUM('PACC 2025'!$D652:$G652)</f>
        <v>1</v>
      </c>
      <c r="I652" s="62">
        <v>35000</v>
      </c>
      <c r="J652" s="55">
        <f>'PACC 2025'!$I652*'PACC 2025'!$H652</f>
        <v>35000</v>
      </c>
      <c r="K652" s="55"/>
      <c r="L652" s="52"/>
      <c r="M652" s="52"/>
      <c r="N652" s="53"/>
      <c r="O652" s="53" t="s">
        <v>17439</v>
      </c>
      <c r="P652" s="192"/>
    </row>
    <row r="653" spans="1:16" s="123" customFormat="1" ht="15.75" customHeight="1" x14ac:dyDescent="0.35">
      <c r="A653" s="52" t="s">
        <v>31</v>
      </c>
      <c r="B653" s="52" t="s">
        <v>257</v>
      </c>
      <c r="C653" s="53" t="s">
        <v>258</v>
      </c>
      <c r="D653" s="127">
        <v>10</v>
      </c>
      <c r="E653" s="200">
        <v>5</v>
      </c>
      <c r="F653" s="127"/>
      <c r="G653" s="127"/>
      <c r="H653" s="127">
        <f>SUM('PACC 2025'!$D653:$G653)</f>
        <v>15</v>
      </c>
      <c r="I653" s="54">
        <v>12000</v>
      </c>
      <c r="J653" s="27">
        <f>'PACC 2025'!$I653*'PACC 2025'!$H653</f>
        <v>180000</v>
      </c>
      <c r="K653" s="55"/>
      <c r="L653" s="52"/>
      <c r="M653" s="52"/>
      <c r="N653" s="53"/>
      <c r="O653" s="53" t="s">
        <v>16982</v>
      </c>
    </row>
    <row r="654" spans="1:16" s="123" customFormat="1" ht="15.75" customHeight="1" x14ac:dyDescent="0.35">
      <c r="A654" s="52" t="s">
        <v>31</v>
      </c>
      <c r="B654" s="52" t="s">
        <v>259</v>
      </c>
      <c r="C654" s="53" t="s">
        <v>258</v>
      </c>
      <c r="D654" s="127">
        <v>15</v>
      </c>
      <c r="E654" s="200">
        <v>10</v>
      </c>
      <c r="F654" s="127"/>
      <c r="G654" s="127"/>
      <c r="H654" s="127">
        <f>SUM('PACC 2025'!$D654:$G654)</f>
        <v>25</v>
      </c>
      <c r="I654" s="54">
        <v>9800</v>
      </c>
      <c r="J654" s="27">
        <f>'PACC 2025'!$I654*'PACC 2025'!$H654</f>
        <v>245000</v>
      </c>
      <c r="K654" s="55"/>
      <c r="L654" s="52"/>
      <c r="M654" s="52"/>
      <c r="N654" s="53"/>
      <c r="O654" s="53" t="s">
        <v>16982</v>
      </c>
    </row>
    <row r="655" spans="1:16" s="123" customFormat="1" ht="15.75" customHeight="1" x14ac:dyDescent="0.35">
      <c r="A655" s="52" t="s">
        <v>31</v>
      </c>
      <c r="B655" s="52" t="s">
        <v>260</v>
      </c>
      <c r="C655" s="53" t="s">
        <v>258</v>
      </c>
      <c r="D655" s="127">
        <v>10</v>
      </c>
      <c r="E655" s="200">
        <v>5</v>
      </c>
      <c r="F655" s="127"/>
      <c r="G655" s="127"/>
      <c r="H655" s="127">
        <f>SUM('PACC 2025'!$D655:$G655)</f>
        <v>15</v>
      </c>
      <c r="I655" s="54">
        <v>3200</v>
      </c>
      <c r="J655" s="27">
        <f>'PACC 2025'!$I655*'PACC 2025'!$H655</f>
        <v>48000</v>
      </c>
      <c r="K655" s="55"/>
      <c r="L655" s="52"/>
      <c r="M655" s="52"/>
      <c r="N655" s="53"/>
      <c r="O655" s="53" t="s">
        <v>16982</v>
      </c>
    </row>
    <row r="656" spans="1:16" s="123" customFormat="1" ht="15.75" customHeight="1" x14ac:dyDescent="0.35">
      <c r="A656" s="52" t="s">
        <v>31</v>
      </c>
      <c r="B656" s="52" t="s">
        <v>261</v>
      </c>
      <c r="C656" s="53" t="s">
        <v>258</v>
      </c>
      <c r="D656" s="127">
        <v>20</v>
      </c>
      <c r="E656" s="200">
        <v>10</v>
      </c>
      <c r="F656" s="127"/>
      <c r="G656" s="127"/>
      <c r="H656" s="127">
        <f>SUM('PACC 2025'!$D656:$G656)</f>
        <v>30</v>
      </c>
      <c r="I656" s="54">
        <v>4300</v>
      </c>
      <c r="J656" s="27">
        <f>'PACC 2025'!$I656*'PACC 2025'!$H656</f>
        <v>129000</v>
      </c>
      <c r="K656" s="55"/>
      <c r="L656" s="52"/>
      <c r="M656" s="52"/>
      <c r="N656" s="53"/>
      <c r="O656" s="53" t="s">
        <v>16982</v>
      </c>
    </row>
    <row r="657" spans="1:15" s="123" customFormat="1" ht="15.75" customHeight="1" x14ac:dyDescent="0.35">
      <c r="A657" s="52" t="s">
        <v>31</v>
      </c>
      <c r="B657" s="52" t="s">
        <v>262</v>
      </c>
      <c r="C657" s="53" t="s">
        <v>172</v>
      </c>
      <c r="D657" s="127">
        <v>500</v>
      </c>
      <c r="E657" s="200">
        <v>500</v>
      </c>
      <c r="F657" s="127"/>
      <c r="G657" s="127"/>
      <c r="H657" s="127">
        <f>SUM('PACC 2025'!$D657:$G657)</f>
        <v>1000</v>
      </c>
      <c r="I657" s="54">
        <v>125</v>
      </c>
      <c r="J657" s="27">
        <f>'PACC 2025'!$I657*'PACC 2025'!$H657</f>
        <v>125000</v>
      </c>
      <c r="K657" s="55"/>
      <c r="L657" s="52"/>
      <c r="M657" s="52"/>
      <c r="N657" s="53"/>
      <c r="O657" s="53" t="s">
        <v>16982</v>
      </c>
    </row>
    <row r="658" spans="1:15" s="123" customFormat="1" ht="15.75" customHeight="1" x14ac:dyDescent="0.35">
      <c r="A658" s="52" t="s">
        <v>31</v>
      </c>
      <c r="B658" s="52" t="s">
        <v>263</v>
      </c>
      <c r="C658" s="53" t="s">
        <v>172</v>
      </c>
      <c r="D658" s="127">
        <v>500</v>
      </c>
      <c r="E658" s="200">
        <v>500</v>
      </c>
      <c r="F658" s="127"/>
      <c r="G658" s="127"/>
      <c r="H658" s="127">
        <f>SUM('PACC 2025'!$D658:$G658)</f>
        <v>1000</v>
      </c>
      <c r="I658" s="54">
        <v>50</v>
      </c>
      <c r="J658" s="27">
        <f>'PACC 2025'!$I658*'PACC 2025'!$H658</f>
        <v>50000</v>
      </c>
      <c r="K658" s="55"/>
      <c r="L658" s="52"/>
      <c r="M658" s="52"/>
      <c r="N658" s="53"/>
      <c r="O658" s="53" t="s">
        <v>16982</v>
      </c>
    </row>
    <row r="659" spans="1:15" s="123" customFormat="1" ht="15.75" customHeight="1" x14ac:dyDescent="0.35">
      <c r="A659" s="52" t="s">
        <v>31</v>
      </c>
      <c r="B659" s="52" t="s">
        <v>264</v>
      </c>
      <c r="C659" s="53" t="s">
        <v>172</v>
      </c>
      <c r="D659" s="127">
        <v>500</v>
      </c>
      <c r="E659" s="200">
        <v>500</v>
      </c>
      <c r="F659" s="127"/>
      <c r="G659" s="127"/>
      <c r="H659" s="127">
        <f>SUM('PACC 2025'!$D659:$G659)</f>
        <v>1000</v>
      </c>
      <c r="I659" s="54">
        <v>70</v>
      </c>
      <c r="J659" s="27">
        <f>'PACC 2025'!$I659*'PACC 2025'!$H659</f>
        <v>70000</v>
      </c>
      <c r="K659" s="55"/>
      <c r="L659" s="52"/>
      <c r="M659" s="52"/>
      <c r="N659" s="53"/>
      <c r="O659" s="53" t="s">
        <v>16982</v>
      </c>
    </row>
    <row r="660" spans="1:15" s="123" customFormat="1" ht="15.75" customHeight="1" x14ac:dyDescent="0.35">
      <c r="A660" s="52" t="s">
        <v>31</v>
      </c>
      <c r="B660" s="52" t="s">
        <v>265</v>
      </c>
      <c r="C660" s="53" t="s">
        <v>172</v>
      </c>
      <c r="D660" s="127">
        <v>500</v>
      </c>
      <c r="E660" s="200">
        <v>500</v>
      </c>
      <c r="F660" s="127"/>
      <c r="G660" s="127"/>
      <c r="H660" s="127">
        <f>SUM('PACC 2025'!$D660:$G660)</f>
        <v>1000</v>
      </c>
      <c r="I660" s="54">
        <v>70</v>
      </c>
      <c r="J660" s="27">
        <f>'PACC 2025'!$I660*'PACC 2025'!$H660</f>
        <v>70000</v>
      </c>
      <c r="K660" s="55"/>
      <c r="L660" s="52"/>
      <c r="M660" s="52"/>
      <c r="N660" s="53"/>
      <c r="O660" s="53" t="s">
        <v>16982</v>
      </c>
    </row>
    <row r="661" spans="1:15" s="123" customFormat="1" ht="15.75" customHeight="1" x14ac:dyDescent="0.35">
      <c r="A661" s="52" t="s">
        <v>31</v>
      </c>
      <c r="B661" s="52" t="s">
        <v>267</v>
      </c>
      <c r="C661" s="53" t="s">
        <v>266</v>
      </c>
      <c r="D661" s="127">
        <v>4</v>
      </c>
      <c r="E661" s="200">
        <v>2</v>
      </c>
      <c r="F661" s="127"/>
      <c r="G661" s="127"/>
      <c r="H661" s="127">
        <f>SUM('PACC 2025'!$D661:$G661)</f>
        <v>6</v>
      </c>
      <c r="I661" s="54">
        <v>4000</v>
      </c>
      <c r="J661" s="27">
        <f>'PACC 2025'!$I661*'PACC 2025'!$H661</f>
        <v>24000</v>
      </c>
      <c r="K661" s="55"/>
      <c r="L661" s="52"/>
      <c r="M661" s="52"/>
      <c r="N661" s="53"/>
      <c r="O661" s="53" t="s">
        <v>16982</v>
      </c>
    </row>
    <row r="662" spans="1:15" s="123" customFormat="1" ht="15.75" customHeight="1" x14ac:dyDescent="0.35">
      <c r="A662" s="52" t="s">
        <v>31</v>
      </c>
      <c r="B662" s="52" t="s">
        <v>16923</v>
      </c>
      <c r="C662" s="53" t="s">
        <v>99</v>
      </c>
      <c r="D662" s="127"/>
      <c r="E662" s="200">
        <v>40</v>
      </c>
      <c r="F662" s="127"/>
      <c r="G662" s="127"/>
      <c r="H662" s="127">
        <f>SUM('PACC 2025'!$D662:$G662)</f>
        <v>40</v>
      </c>
      <c r="I662" s="54">
        <v>900</v>
      </c>
      <c r="J662" s="27">
        <f>'PACC 2025'!$I662*'PACC 2025'!$H662</f>
        <v>36000</v>
      </c>
      <c r="K662" s="55"/>
      <c r="L662" s="52"/>
      <c r="M662" s="52"/>
      <c r="N662" s="53"/>
      <c r="O662" s="53" t="s">
        <v>16982</v>
      </c>
    </row>
    <row r="663" spans="1:15" s="123" customFormat="1" ht="15.75" customHeight="1" x14ac:dyDescent="0.35">
      <c r="A663" s="52" t="s">
        <v>31</v>
      </c>
      <c r="B663" s="52" t="s">
        <v>271</v>
      </c>
      <c r="C663" s="53" t="s">
        <v>245</v>
      </c>
      <c r="D663" s="127">
        <v>1</v>
      </c>
      <c r="E663" s="200"/>
      <c r="F663" s="127"/>
      <c r="G663" s="127"/>
      <c r="H663" s="127">
        <f>SUM('PACC 2025'!$D663:$G663)</f>
        <v>1</v>
      </c>
      <c r="I663" s="54">
        <v>5222.5</v>
      </c>
      <c r="J663" s="27">
        <f>'PACC 2025'!$I663*'PACC 2025'!$H663</f>
        <v>5222.5</v>
      </c>
      <c r="K663" s="55"/>
      <c r="L663" s="52"/>
      <c r="M663" s="52"/>
      <c r="N663" s="53"/>
      <c r="O663" s="53" t="s">
        <v>16982</v>
      </c>
    </row>
    <row r="664" spans="1:15" s="123" customFormat="1" ht="15.75" customHeight="1" x14ac:dyDescent="0.35">
      <c r="A664" s="52" t="s">
        <v>31</v>
      </c>
      <c r="B664" s="52" t="s">
        <v>272</v>
      </c>
      <c r="C664" s="53" t="s">
        <v>245</v>
      </c>
      <c r="D664" s="127">
        <v>1</v>
      </c>
      <c r="E664" s="200"/>
      <c r="F664" s="127"/>
      <c r="G664" s="127"/>
      <c r="H664" s="127">
        <f>SUM('PACC 2025'!$D664:$G664)</f>
        <v>1</v>
      </c>
      <c r="I664" s="62">
        <v>6186.51</v>
      </c>
      <c r="J664" s="27">
        <f>'PACC 2025'!$I664*'PACC 2025'!$H664</f>
        <v>6186.51</v>
      </c>
      <c r="K664" s="55"/>
      <c r="L664" s="52"/>
      <c r="M664" s="52"/>
      <c r="N664" s="53"/>
      <c r="O664" s="53" t="s">
        <v>16982</v>
      </c>
    </row>
    <row r="665" spans="1:15" s="123" customFormat="1" ht="15.75" customHeight="1" x14ac:dyDescent="0.35">
      <c r="A665" s="52" t="s">
        <v>31</v>
      </c>
      <c r="B665" s="52" t="s">
        <v>273</v>
      </c>
      <c r="C665" s="53" t="s">
        <v>245</v>
      </c>
      <c r="D665" s="127"/>
      <c r="E665" s="200"/>
      <c r="F665" s="127">
        <v>1</v>
      </c>
      <c r="G665" s="127"/>
      <c r="H665" s="127">
        <f>SUM('PACC 2025'!$D665:$G665)</f>
        <v>1</v>
      </c>
      <c r="I665" s="62">
        <v>7165</v>
      </c>
      <c r="J665" s="27">
        <f>'PACC 2025'!$I665*'PACC 2025'!$H665</f>
        <v>7165</v>
      </c>
      <c r="K665" s="55"/>
      <c r="L665" s="52"/>
      <c r="M665" s="52"/>
      <c r="N665" s="53"/>
      <c r="O665" s="53" t="s">
        <v>16982</v>
      </c>
    </row>
    <row r="666" spans="1:15" s="123" customFormat="1" ht="15.75" customHeight="1" x14ac:dyDescent="0.35">
      <c r="A666" s="52" t="s">
        <v>31</v>
      </c>
      <c r="B666" s="52" t="s">
        <v>274</v>
      </c>
      <c r="C666" s="53" t="s">
        <v>245</v>
      </c>
      <c r="D666" s="127">
        <v>1</v>
      </c>
      <c r="E666" s="200"/>
      <c r="F666" s="127"/>
      <c r="G666" s="127"/>
      <c r="H666" s="127">
        <f>SUM('PACC 2025'!$D666:$G666)</f>
        <v>1</v>
      </c>
      <c r="I666" s="62">
        <v>5222.5</v>
      </c>
      <c r="J666" s="27">
        <f>'PACC 2025'!$I666*'PACC 2025'!$H666</f>
        <v>5222.5</v>
      </c>
      <c r="K666" s="55"/>
      <c r="L666" s="52"/>
      <c r="M666" s="52"/>
      <c r="N666" s="53"/>
      <c r="O666" s="53" t="s">
        <v>16982</v>
      </c>
    </row>
    <row r="667" spans="1:15" s="123" customFormat="1" ht="15.75" customHeight="1" x14ac:dyDescent="0.35">
      <c r="A667" s="52" t="s">
        <v>31</v>
      </c>
      <c r="B667" s="232" t="s">
        <v>275</v>
      </c>
      <c r="C667" s="53" t="s">
        <v>245</v>
      </c>
      <c r="D667" s="127">
        <f>25-25</f>
        <v>0</v>
      </c>
      <c r="E667" s="200">
        <f>15-15</f>
        <v>0</v>
      </c>
      <c r="F667" s="127"/>
      <c r="G667" s="127"/>
      <c r="H667" s="127">
        <f>SUM('PACC 2025'!$D667:$G667)</f>
        <v>0</v>
      </c>
      <c r="I667" s="62">
        <v>835.971</v>
      </c>
      <c r="J667" s="27">
        <f>'PACC 2025'!$I667*'PACC 2025'!$H667</f>
        <v>0</v>
      </c>
      <c r="K667" s="55"/>
      <c r="L667" s="52"/>
      <c r="M667" s="52"/>
      <c r="N667" s="53"/>
      <c r="O667" s="53" t="s">
        <v>16982</v>
      </c>
    </row>
    <row r="668" spans="1:15" s="123" customFormat="1" ht="15.75" customHeight="1" x14ac:dyDescent="0.35">
      <c r="A668" s="52" t="s">
        <v>31</v>
      </c>
      <c r="B668" s="52" t="s">
        <v>276</v>
      </c>
      <c r="C668" s="53" t="s">
        <v>277</v>
      </c>
      <c r="D668" s="127"/>
      <c r="E668" s="200">
        <v>1</v>
      </c>
      <c r="F668" s="127"/>
      <c r="G668" s="127"/>
      <c r="H668" s="127">
        <f>SUM('PACC 2025'!$D668:$G668)</f>
        <v>1</v>
      </c>
      <c r="I668" s="62">
        <v>4000</v>
      </c>
      <c r="J668" s="27">
        <f>'PACC 2025'!$I668*'PACC 2025'!$H668</f>
        <v>4000</v>
      </c>
      <c r="K668" s="55"/>
      <c r="L668" s="52"/>
      <c r="M668" s="52"/>
      <c r="N668" s="53"/>
      <c r="O668" s="53" t="s">
        <v>16982</v>
      </c>
    </row>
    <row r="669" spans="1:15" s="123" customFormat="1" ht="15.75" customHeight="1" x14ac:dyDescent="0.35">
      <c r="A669" s="52" t="s">
        <v>31</v>
      </c>
      <c r="B669" s="52" t="s">
        <v>278</v>
      </c>
      <c r="C669" s="53" t="s">
        <v>172</v>
      </c>
      <c r="D669" s="127">
        <v>500</v>
      </c>
      <c r="E669" s="200">
        <v>500</v>
      </c>
      <c r="F669" s="127"/>
      <c r="G669" s="127"/>
      <c r="H669" s="127">
        <f>SUM('PACC 2025'!$D669:$G669)</f>
        <v>1000</v>
      </c>
      <c r="I669" s="62">
        <v>52</v>
      </c>
      <c r="J669" s="27">
        <f>'PACC 2025'!$I669*'PACC 2025'!$H669</f>
        <v>52000</v>
      </c>
      <c r="K669" s="55"/>
      <c r="L669" s="52"/>
      <c r="M669" s="52"/>
      <c r="N669" s="53"/>
      <c r="O669" s="53" t="s">
        <v>16982</v>
      </c>
    </row>
    <row r="670" spans="1:15" s="123" customFormat="1" ht="15.75" customHeight="1" x14ac:dyDescent="0.35">
      <c r="A670" s="52" t="s">
        <v>31</v>
      </c>
      <c r="B670" s="52" t="s">
        <v>279</v>
      </c>
      <c r="C670" s="53" t="s">
        <v>245</v>
      </c>
      <c r="D670" s="127"/>
      <c r="E670" s="200">
        <v>3</v>
      </c>
      <c r="F670" s="127">
        <v>3</v>
      </c>
      <c r="G670" s="127"/>
      <c r="H670" s="127">
        <f>SUM('PACC 2025'!$D670:$G670)</f>
        <v>6</v>
      </c>
      <c r="I670" s="62">
        <v>6000</v>
      </c>
      <c r="J670" s="27">
        <f>'PACC 2025'!$I670*'PACC 2025'!$H670</f>
        <v>36000</v>
      </c>
      <c r="K670" s="55"/>
      <c r="L670" s="52"/>
      <c r="M670" s="52"/>
      <c r="N670" s="53"/>
      <c r="O670" s="53" t="s">
        <v>16982</v>
      </c>
    </row>
    <row r="671" spans="1:15" s="123" customFormat="1" ht="15.75" customHeight="1" x14ac:dyDescent="0.35">
      <c r="A671" s="52" t="s">
        <v>31</v>
      </c>
      <c r="B671" s="52" t="s">
        <v>280</v>
      </c>
      <c r="C671" s="53" t="s">
        <v>99</v>
      </c>
      <c r="D671" s="127">
        <v>1</v>
      </c>
      <c r="E671" s="200"/>
      <c r="F671" s="127"/>
      <c r="G671" s="127"/>
      <c r="H671" s="127">
        <f>SUM('PACC 2025'!$D671:$G671)</f>
        <v>1</v>
      </c>
      <c r="I671" s="62">
        <v>15000</v>
      </c>
      <c r="J671" s="27">
        <f>'PACC 2025'!$I671*'PACC 2025'!$H671</f>
        <v>15000</v>
      </c>
      <c r="K671" s="55"/>
      <c r="L671" s="52"/>
      <c r="M671" s="52"/>
      <c r="N671" s="53"/>
      <c r="O671" s="53" t="s">
        <v>16982</v>
      </c>
    </row>
    <row r="672" spans="1:15" s="123" customFormat="1" ht="15.75" customHeight="1" x14ac:dyDescent="0.35">
      <c r="A672" s="52" t="s">
        <v>31</v>
      </c>
      <c r="B672" s="52" t="s">
        <v>281</v>
      </c>
      <c r="C672" s="53" t="s">
        <v>99</v>
      </c>
      <c r="D672" s="127">
        <v>1</v>
      </c>
      <c r="E672" s="200"/>
      <c r="F672" s="127"/>
      <c r="G672" s="127"/>
      <c r="H672" s="127">
        <f>SUM('PACC 2025'!$D672:$G672)</f>
        <v>1</v>
      </c>
      <c r="I672" s="62">
        <v>18000</v>
      </c>
      <c r="J672" s="27">
        <f>'PACC 2025'!$I672*'PACC 2025'!$H672</f>
        <v>18000</v>
      </c>
      <c r="K672" s="55"/>
      <c r="L672" s="52"/>
      <c r="M672" s="52"/>
      <c r="N672" s="53"/>
      <c r="O672" s="53" t="s">
        <v>16982</v>
      </c>
    </row>
    <row r="673" spans="1:15" s="123" customFormat="1" ht="15.75" customHeight="1" x14ac:dyDescent="0.35">
      <c r="A673" s="52" t="s">
        <v>31</v>
      </c>
      <c r="B673" s="52" t="s">
        <v>17194</v>
      </c>
      <c r="C673" s="53" t="s">
        <v>277</v>
      </c>
      <c r="D673" s="127">
        <v>1</v>
      </c>
      <c r="E673" s="200"/>
      <c r="F673" s="127"/>
      <c r="G673" s="127"/>
      <c r="H673" s="127">
        <f>SUM('PACC 2025'!$D673:$G673)</f>
        <v>1</v>
      </c>
      <c r="I673" s="62">
        <v>15400</v>
      </c>
      <c r="J673" s="27">
        <f>'PACC 2025'!$I673*'PACC 2025'!$H673</f>
        <v>15400</v>
      </c>
      <c r="K673" s="55"/>
      <c r="L673" s="52"/>
      <c r="M673" s="52"/>
      <c r="N673" s="53"/>
      <c r="O673" s="53" t="s">
        <v>16982</v>
      </c>
    </row>
    <row r="674" spans="1:15" s="123" customFormat="1" ht="15.75" customHeight="1" x14ac:dyDescent="0.35">
      <c r="A674" s="52" t="s">
        <v>31</v>
      </c>
      <c r="B674" s="52" t="s">
        <v>17195</v>
      </c>
      <c r="C674" s="53" t="s">
        <v>277</v>
      </c>
      <c r="D674" s="127">
        <v>1</v>
      </c>
      <c r="E674" s="200"/>
      <c r="F674" s="127"/>
      <c r="G674" s="127"/>
      <c r="H674" s="127">
        <f>SUM('PACC 2025'!$D674:$G674)</f>
        <v>1</v>
      </c>
      <c r="I674" s="62">
        <v>5700</v>
      </c>
      <c r="J674" s="27">
        <f>'PACC 2025'!$I674*'PACC 2025'!$H674</f>
        <v>5700</v>
      </c>
      <c r="K674" s="55"/>
      <c r="L674" s="52"/>
      <c r="M674" s="52"/>
      <c r="N674" s="53"/>
      <c r="O674" s="53" t="s">
        <v>16982</v>
      </c>
    </row>
    <row r="675" spans="1:15" s="123" customFormat="1" ht="15.75" customHeight="1" x14ac:dyDescent="0.35">
      <c r="A675" s="52" t="s">
        <v>31</v>
      </c>
      <c r="B675" s="52" t="s">
        <v>17196</v>
      </c>
      <c r="C675" s="53" t="s">
        <v>277</v>
      </c>
      <c r="D675" s="127">
        <v>1</v>
      </c>
      <c r="E675" s="200"/>
      <c r="F675" s="127"/>
      <c r="G675" s="127"/>
      <c r="H675" s="127">
        <f>SUM('PACC 2025'!$D675:$G675)</f>
        <v>1</v>
      </c>
      <c r="I675" s="62">
        <v>6500</v>
      </c>
      <c r="J675" s="27">
        <f>'PACC 2025'!$I675*'PACC 2025'!$H675</f>
        <v>6500</v>
      </c>
      <c r="K675" s="55"/>
      <c r="L675" s="52"/>
      <c r="M675" s="52"/>
      <c r="N675" s="53"/>
      <c r="O675" s="53" t="s">
        <v>16982</v>
      </c>
    </row>
    <row r="676" spans="1:15" s="123" customFormat="1" ht="15.75" customHeight="1" x14ac:dyDescent="0.35">
      <c r="A676" s="52" t="s">
        <v>31</v>
      </c>
      <c r="B676" s="52" t="s">
        <v>17197</v>
      </c>
      <c r="C676" s="53" t="s">
        <v>277</v>
      </c>
      <c r="D676" s="127">
        <v>1</v>
      </c>
      <c r="E676" s="200"/>
      <c r="F676" s="127"/>
      <c r="G676" s="127"/>
      <c r="H676" s="127">
        <f>SUM('PACC 2025'!$D676:$G676)</f>
        <v>1</v>
      </c>
      <c r="I676" s="62">
        <v>6000</v>
      </c>
      <c r="J676" s="27">
        <f>'PACC 2025'!$I676*'PACC 2025'!$H676</f>
        <v>6000</v>
      </c>
      <c r="K676" s="55"/>
      <c r="L676" s="52"/>
      <c r="M676" s="52"/>
      <c r="N676" s="53"/>
      <c r="O676" s="53" t="s">
        <v>16982</v>
      </c>
    </row>
    <row r="677" spans="1:15" s="123" customFormat="1" ht="15.75" customHeight="1" x14ac:dyDescent="0.35">
      <c r="A677" s="52" t="s">
        <v>31</v>
      </c>
      <c r="B677" s="52" t="s">
        <v>17198</v>
      </c>
      <c r="C677" s="53" t="s">
        <v>277</v>
      </c>
      <c r="D677" s="127">
        <v>1</v>
      </c>
      <c r="E677" s="200"/>
      <c r="F677" s="127"/>
      <c r="G677" s="127"/>
      <c r="H677" s="127">
        <f>SUM('PACC 2025'!$D677:$G677)</f>
        <v>1</v>
      </c>
      <c r="I677" s="62">
        <v>5700</v>
      </c>
      <c r="J677" s="27">
        <f>'PACC 2025'!$I677*'PACC 2025'!$H677</f>
        <v>5700</v>
      </c>
      <c r="K677" s="55"/>
      <c r="L677" s="52"/>
      <c r="M677" s="52"/>
      <c r="N677" s="53"/>
      <c r="O677" s="53" t="s">
        <v>16982</v>
      </c>
    </row>
    <row r="678" spans="1:15" s="123" customFormat="1" ht="15.75" customHeight="1" x14ac:dyDescent="0.35">
      <c r="A678" s="52" t="s">
        <v>31</v>
      </c>
      <c r="B678" s="52" t="s">
        <v>17199</v>
      </c>
      <c r="C678" s="53" t="s">
        <v>277</v>
      </c>
      <c r="D678" s="127">
        <v>1</v>
      </c>
      <c r="E678" s="200"/>
      <c r="F678" s="127"/>
      <c r="G678" s="127"/>
      <c r="H678" s="127">
        <f>SUM('PACC 2025'!$D678:$G678)</f>
        <v>1</v>
      </c>
      <c r="I678" s="62">
        <v>5000</v>
      </c>
      <c r="J678" s="27">
        <f>'PACC 2025'!$I678*'PACC 2025'!$H678</f>
        <v>5000</v>
      </c>
      <c r="K678" s="55"/>
      <c r="L678" s="52"/>
      <c r="M678" s="52"/>
      <c r="N678" s="53"/>
      <c r="O678" s="53" t="s">
        <v>16982</v>
      </c>
    </row>
    <row r="679" spans="1:15" s="123" customFormat="1" ht="15.75" customHeight="1" x14ac:dyDescent="0.35">
      <c r="A679" s="52" t="s">
        <v>31</v>
      </c>
      <c r="B679" s="52" t="s">
        <v>17200</v>
      </c>
      <c r="C679" s="53" t="s">
        <v>277</v>
      </c>
      <c r="D679" s="127">
        <v>2</v>
      </c>
      <c r="E679" s="200"/>
      <c r="F679" s="127"/>
      <c r="G679" s="127"/>
      <c r="H679" s="127">
        <f>SUM('PACC 2025'!$D679:$G679)</f>
        <v>2</v>
      </c>
      <c r="I679" s="62">
        <v>3500</v>
      </c>
      <c r="J679" s="27">
        <f>'PACC 2025'!$I679*'PACC 2025'!$H679</f>
        <v>7000</v>
      </c>
      <c r="K679" s="55"/>
      <c r="L679" s="52"/>
      <c r="M679" s="52"/>
      <c r="N679" s="53"/>
      <c r="O679" s="53" t="s">
        <v>16982</v>
      </c>
    </row>
    <row r="680" spans="1:15" s="123" customFormat="1" ht="15.75" customHeight="1" x14ac:dyDescent="0.35">
      <c r="A680" s="52" t="s">
        <v>31</v>
      </c>
      <c r="B680" s="52" t="s">
        <v>17201</v>
      </c>
      <c r="C680" s="53" t="s">
        <v>277</v>
      </c>
      <c r="D680" s="127">
        <v>1</v>
      </c>
      <c r="E680" s="200"/>
      <c r="F680" s="127"/>
      <c r="G680" s="127"/>
      <c r="H680" s="127">
        <f>SUM('PACC 2025'!$D680:$G680)</f>
        <v>1</v>
      </c>
      <c r="I680" s="62">
        <v>6000</v>
      </c>
      <c r="J680" s="27">
        <f>'PACC 2025'!$I680*'PACC 2025'!$H680</f>
        <v>6000</v>
      </c>
      <c r="K680" s="55"/>
      <c r="L680" s="52"/>
      <c r="M680" s="52"/>
      <c r="N680" s="53"/>
      <c r="O680" s="53" t="s">
        <v>16982</v>
      </c>
    </row>
    <row r="681" spans="1:15" s="123" customFormat="1" ht="15.75" customHeight="1" x14ac:dyDescent="0.35">
      <c r="A681" s="52" t="s">
        <v>31</v>
      </c>
      <c r="B681" s="52" t="s">
        <v>17202</v>
      </c>
      <c r="C681" s="53" t="s">
        <v>277</v>
      </c>
      <c r="D681" s="127">
        <v>1</v>
      </c>
      <c r="E681" s="200"/>
      <c r="F681" s="127"/>
      <c r="G681" s="127"/>
      <c r="H681" s="127">
        <f>SUM('PACC 2025'!$D681:$G681)</f>
        <v>1</v>
      </c>
      <c r="I681" s="62">
        <v>4500</v>
      </c>
      <c r="J681" s="27">
        <f>'PACC 2025'!$I681*'PACC 2025'!$H681</f>
        <v>4500</v>
      </c>
      <c r="K681" s="55"/>
      <c r="L681" s="52"/>
      <c r="M681" s="52"/>
      <c r="N681" s="53"/>
      <c r="O681" s="53" t="s">
        <v>16982</v>
      </c>
    </row>
    <row r="682" spans="1:15" s="123" customFormat="1" ht="15.75" customHeight="1" x14ac:dyDescent="0.35">
      <c r="A682" s="52" t="s">
        <v>31</v>
      </c>
      <c r="B682" s="52" t="s">
        <v>17203</v>
      </c>
      <c r="C682" s="53" t="s">
        <v>277</v>
      </c>
      <c r="D682" s="127">
        <v>1</v>
      </c>
      <c r="E682" s="200"/>
      <c r="F682" s="127"/>
      <c r="G682" s="127"/>
      <c r="H682" s="127">
        <f>SUM('PACC 2025'!$D682:$G682)</f>
        <v>1</v>
      </c>
      <c r="I682" s="62">
        <v>30000</v>
      </c>
      <c r="J682" s="27">
        <f>'PACC 2025'!$I682*'PACC 2025'!$H682</f>
        <v>30000</v>
      </c>
      <c r="K682" s="55"/>
      <c r="L682" s="52"/>
      <c r="M682" s="52"/>
      <c r="N682" s="53"/>
      <c r="O682" s="53" t="s">
        <v>16982</v>
      </c>
    </row>
    <row r="683" spans="1:15" ht="31" customHeight="1" x14ac:dyDescent="0.35">
      <c r="A683" s="18" t="s">
        <v>31</v>
      </c>
      <c r="B683" s="19"/>
      <c r="C683" s="19"/>
      <c r="D683" s="316"/>
      <c r="E683" s="316"/>
      <c r="F683" s="316"/>
      <c r="G683" s="316"/>
      <c r="H683" s="316"/>
      <c r="I683" s="68"/>
      <c r="J683" s="21"/>
      <c r="K683" s="22">
        <f>SUM(J629:J682)</f>
        <v>3273375.6399999997</v>
      </c>
      <c r="L683" s="19"/>
      <c r="M683" s="19"/>
      <c r="N683" s="19"/>
      <c r="O683" s="147"/>
    </row>
    <row r="684" spans="1:15" s="30" customFormat="1" ht="35.25" customHeight="1" x14ac:dyDescent="0.35">
      <c r="A684" s="52" t="s">
        <v>32</v>
      </c>
      <c r="B684" s="52" t="s">
        <v>282</v>
      </c>
      <c r="C684" s="53" t="s">
        <v>172</v>
      </c>
      <c r="D684" s="127"/>
      <c r="E684" s="127">
        <v>1</v>
      </c>
      <c r="F684" s="127"/>
      <c r="G684" s="127"/>
      <c r="H684" s="127">
        <f>SUM('PACC 2025'!$D684:$G684)</f>
        <v>1</v>
      </c>
      <c r="I684" s="62">
        <v>22000</v>
      </c>
      <c r="J684" s="27">
        <f>'PACC 2025'!$I684*'PACC 2025'!$H684</f>
        <v>22000</v>
      </c>
      <c r="K684" s="56"/>
      <c r="L684" s="52"/>
      <c r="M684" s="52"/>
      <c r="N684" s="53"/>
      <c r="O684" s="53" t="s">
        <v>16982</v>
      </c>
    </row>
    <row r="685" spans="1:15" s="30" customFormat="1" ht="35.25" customHeight="1" x14ac:dyDescent="0.35">
      <c r="A685" s="52" t="s">
        <v>32</v>
      </c>
      <c r="B685" s="52" t="s">
        <v>283</v>
      </c>
      <c r="C685" s="53" t="s">
        <v>172</v>
      </c>
      <c r="D685" s="127"/>
      <c r="E685" s="127">
        <v>1</v>
      </c>
      <c r="F685" s="127"/>
      <c r="G685" s="127"/>
      <c r="H685" s="127">
        <f>SUM('PACC 2025'!$D685:$G685)</f>
        <v>1</v>
      </c>
      <c r="I685" s="62">
        <v>28000</v>
      </c>
      <c r="J685" s="27">
        <f>'PACC 2025'!$I685*'PACC 2025'!$H685</f>
        <v>28000</v>
      </c>
      <c r="K685" s="56"/>
      <c r="L685" s="52"/>
      <c r="M685" s="52"/>
      <c r="N685" s="53"/>
      <c r="O685" s="53" t="s">
        <v>16982</v>
      </c>
    </row>
    <row r="686" spans="1:15" s="30" customFormat="1" ht="35.25" customHeight="1" x14ac:dyDescent="0.35">
      <c r="A686" s="52" t="s">
        <v>32</v>
      </c>
      <c r="B686" s="52" t="s">
        <v>284</v>
      </c>
      <c r="C686" s="53" t="s">
        <v>172</v>
      </c>
      <c r="D686" s="127"/>
      <c r="E686" s="127">
        <v>1</v>
      </c>
      <c r="F686" s="127"/>
      <c r="G686" s="127"/>
      <c r="H686" s="127">
        <f>SUM('PACC 2025'!$D686:$G686)</f>
        <v>1</v>
      </c>
      <c r="I686" s="62">
        <v>22000</v>
      </c>
      <c r="J686" s="27">
        <f>'PACC 2025'!$I686*'PACC 2025'!$H686</f>
        <v>22000</v>
      </c>
      <c r="K686" s="56"/>
      <c r="L686" s="52"/>
      <c r="M686" s="52"/>
      <c r="N686" s="53"/>
      <c r="O686" s="53" t="s">
        <v>16982</v>
      </c>
    </row>
    <row r="687" spans="1:15" s="30" customFormat="1" ht="35.25" customHeight="1" x14ac:dyDescent="0.35">
      <c r="A687" s="52" t="s">
        <v>32</v>
      </c>
      <c r="B687" s="52" t="s">
        <v>285</v>
      </c>
      <c r="C687" s="53" t="s">
        <v>172</v>
      </c>
      <c r="D687" s="127"/>
      <c r="E687" s="127"/>
      <c r="F687" s="127"/>
      <c r="G687" s="127"/>
      <c r="H687" s="127">
        <f>SUM('PACC 2025'!$D687:$G687)</f>
        <v>0</v>
      </c>
      <c r="I687" s="62">
        <v>18500</v>
      </c>
      <c r="J687" s="55">
        <f>'PACC 2025'!$I687*'PACC 2025'!$H687</f>
        <v>0</v>
      </c>
      <c r="K687" s="56"/>
      <c r="L687" s="52"/>
      <c r="M687" s="52"/>
      <c r="N687" s="53"/>
      <c r="O687" s="200"/>
    </row>
    <row r="688" spans="1:15" s="30" customFormat="1" ht="35.25" customHeight="1" x14ac:dyDescent="0.35">
      <c r="A688" s="52" t="s">
        <v>32</v>
      </c>
      <c r="B688" s="52" t="s">
        <v>286</v>
      </c>
      <c r="C688" s="53" t="s">
        <v>172</v>
      </c>
      <c r="D688" s="127"/>
      <c r="E688" s="127">
        <v>1</v>
      </c>
      <c r="F688" s="127"/>
      <c r="G688" s="127"/>
      <c r="H688" s="127">
        <f>SUM('PACC 2025'!$D688:$G688)</f>
        <v>1</v>
      </c>
      <c r="I688" s="62">
        <v>15000</v>
      </c>
      <c r="J688" s="27">
        <f>'PACC 2025'!$I688*'PACC 2025'!$H688</f>
        <v>15000</v>
      </c>
      <c r="K688" s="56"/>
      <c r="L688" s="52"/>
      <c r="M688" s="52"/>
      <c r="N688" s="53"/>
      <c r="O688" s="53" t="s">
        <v>16982</v>
      </c>
    </row>
    <row r="689" spans="1:16" ht="34.5" customHeight="1" x14ac:dyDescent="0.35">
      <c r="A689" s="18" t="s">
        <v>32</v>
      </c>
      <c r="B689" s="19"/>
      <c r="C689" s="19"/>
      <c r="D689" s="316"/>
      <c r="E689" s="316"/>
      <c r="F689" s="316"/>
      <c r="G689" s="316"/>
      <c r="H689" s="316"/>
      <c r="I689" s="68"/>
      <c r="J689" s="21"/>
      <c r="K689" s="22">
        <f>SUM(J684:J688)</f>
        <v>87000</v>
      </c>
      <c r="L689" s="19"/>
      <c r="M689" s="19"/>
      <c r="N689" s="19"/>
      <c r="O689" s="147"/>
    </row>
    <row r="690" spans="1:16" s="222" customFormat="1" ht="16" customHeight="1" x14ac:dyDescent="0.35">
      <c r="A690" s="52" t="s">
        <v>17493</v>
      </c>
      <c r="B690" s="189" t="s">
        <v>16954</v>
      </c>
      <c r="C690" s="53" t="s">
        <v>99</v>
      </c>
      <c r="D690" s="127">
        <v>3000</v>
      </c>
      <c r="E690" s="342"/>
      <c r="F690" s="342"/>
      <c r="G690" s="342"/>
      <c r="H690" s="127">
        <f>SUM('PACC 2025'!$D690:$G690)</f>
        <v>3000</v>
      </c>
      <c r="I690" s="62">
        <v>1900</v>
      </c>
      <c r="J690" s="27">
        <f>'PACC 2025'!$I690*'PACC 2025'!$H690</f>
        <v>5700000</v>
      </c>
      <c r="K690" s="56"/>
      <c r="L690" s="53" t="s">
        <v>17264</v>
      </c>
      <c r="M690" s="19"/>
      <c r="N690" s="19"/>
      <c r="O690" s="53" t="s">
        <v>17264</v>
      </c>
      <c r="P690" s="175"/>
    </row>
    <row r="691" spans="1:16" s="222" customFormat="1" ht="16" customHeight="1" x14ac:dyDescent="0.35">
      <c r="A691" s="52" t="s">
        <v>17493</v>
      </c>
      <c r="B691" s="189" t="s">
        <v>17034</v>
      </c>
      <c r="C691" s="53" t="s">
        <v>99</v>
      </c>
      <c r="D691" s="127">
        <v>3000</v>
      </c>
      <c r="E691" s="127"/>
      <c r="F691" s="127"/>
      <c r="G691" s="127"/>
      <c r="H691" s="127">
        <f>SUM('PACC 2025'!$D691:$G691)</f>
        <v>3000</v>
      </c>
      <c r="I691" s="62">
        <v>2600</v>
      </c>
      <c r="J691" s="27">
        <f>'PACC 2025'!$I691*'PACC 2025'!$H691</f>
        <v>7800000</v>
      </c>
      <c r="K691" s="56"/>
      <c r="L691" s="53" t="s">
        <v>17264</v>
      </c>
      <c r="M691" s="19"/>
      <c r="N691" s="19"/>
      <c r="O691" s="53" t="s">
        <v>17264</v>
      </c>
      <c r="P691" s="175"/>
    </row>
    <row r="692" spans="1:16" s="222" customFormat="1" ht="16" customHeight="1" x14ac:dyDescent="0.35">
      <c r="A692" s="52" t="s">
        <v>17493</v>
      </c>
      <c r="B692" s="189" t="s">
        <v>16954</v>
      </c>
      <c r="C692" s="53" t="s">
        <v>99</v>
      </c>
      <c r="D692" s="127"/>
      <c r="E692" s="342">
        <v>48</v>
      </c>
      <c r="F692" s="342"/>
      <c r="G692" s="342"/>
      <c r="H692" s="127">
        <f>SUM('PACC 2025'!$D692:$G692)</f>
        <v>48</v>
      </c>
      <c r="I692" s="62">
        <v>1900</v>
      </c>
      <c r="J692" s="27">
        <f>'PACC 2025'!$I692*'PACC 2025'!$H692</f>
        <v>91200</v>
      </c>
      <c r="K692" s="56"/>
      <c r="L692" s="200" t="s">
        <v>17029</v>
      </c>
      <c r="M692" s="19"/>
      <c r="N692" s="19"/>
      <c r="O692" s="200" t="s">
        <v>17029</v>
      </c>
      <c r="P692" s="175"/>
    </row>
    <row r="693" spans="1:16" s="222" customFormat="1" ht="16" customHeight="1" x14ac:dyDescent="0.35">
      <c r="A693" s="52" t="s">
        <v>17493</v>
      </c>
      <c r="B693" s="189" t="s">
        <v>17034</v>
      </c>
      <c r="C693" s="53" t="s">
        <v>99</v>
      </c>
      <c r="D693" s="328"/>
      <c r="E693" s="314">
        <v>48</v>
      </c>
      <c r="F693" s="127"/>
      <c r="G693" s="127"/>
      <c r="H693" s="127">
        <f>SUM('PACC 2025'!$E693:$G693)</f>
        <v>48</v>
      </c>
      <c r="I693" s="62">
        <v>2600</v>
      </c>
      <c r="J693" s="27">
        <f>'PACC 2025'!$I693*'PACC 2025'!$H693</f>
        <v>124800</v>
      </c>
      <c r="K693" s="56"/>
      <c r="L693" s="53" t="s">
        <v>17029</v>
      </c>
      <c r="M693" s="19"/>
      <c r="N693" s="19"/>
      <c r="O693" s="53" t="s">
        <v>17029</v>
      </c>
      <c r="P693" s="175"/>
    </row>
    <row r="694" spans="1:16" s="30" customFormat="1" ht="15.75" customHeight="1" x14ac:dyDescent="0.35">
      <c r="A694" s="18" t="s">
        <v>17493</v>
      </c>
      <c r="B694" s="19"/>
      <c r="C694" s="19"/>
      <c r="D694" s="316"/>
      <c r="E694" s="316"/>
      <c r="F694" s="316"/>
      <c r="G694" s="316"/>
      <c r="H694" s="316"/>
      <c r="I694" s="68"/>
      <c r="J694" s="21"/>
      <c r="K694" s="22">
        <f>+J690+J691+J692+J693</f>
        <v>13716000</v>
      </c>
      <c r="L694" s="147"/>
      <c r="M694" s="52"/>
      <c r="N694" s="52"/>
      <c r="O694" s="180"/>
    </row>
    <row r="695" spans="1:16" s="30" customFormat="1" ht="15.75" customHeight="1" x14ac:dyDescent="0.35">
      <c r="A695" s="52" t="s">
        <v>33</v>
      </c>
      <c r="B695" s="232" t="s">
        <v>287</v>
      </c>
      <c r="C695" s="53" t="s">
        <v>183</v>
      </c>
      <c r="D695" s="127">
        <v>0</v>
      </c>
      <c r="E695" s="379">
        <v>0</v>
      </c>
      <c r="F695" s="127"/>
      <c r="G695" s="127"/>
      <c r="H695" s="127">
        <f>SUM('PACC 2025'!$D695:$G695)</f>
        <v>0</v>
      </c>
      <c r="I695" s="62">
        <v>1100</v>
      </c>
      <c r="J695" s="27">
        <f>'PACC 2025'!$I695*'PACC 2025'!$H695</f>
        <v>0</v>
      </c>
      <c r="K695" s="56"/>
      <c r="L695" s="52"/>
      <c r="M695" s="52"/>
      <c r="N695" s="52"/>
      <c r="O695" s="53" t="s">
        <v>16988</v>
      </c>
    </row>
    <row r="696" spans="1:16" s="30" customFormat="1" ht="15.75" customHeight="1" x14ac:dyDescent="0.35">
      <c r="A696" s="52" t="s">
        <v>33</v>
      </c>
      <c r="B696" s="52" t="s">
        <v>291</v>
      </c>
      <c r="C696" s="53" t="s">
        <v>99</v>
      </c>
      <c r="D696" s="127"/>
      <c r="E696" s="379">
        <v>35</v>
      </c>
      <c r="F696" s="127"/>
      <c r="G696" s="127"/>
      <c r="H696" s="127">
        <f>SUM('PACC 2025'!$D696:$G696)</f>
        <v>35</v>
      </c>
      <c r="I696" s="62">
        <v>4500</v>
      </c>
      <c r="J696" s="55">
        <f>'PACC 2025'!$I696*'PACC 2025'!$H696</f>
        <v>157500</v>
      </c>
      <c r="K696" s="56"/>
      <c r="L696" s="52"/>
      <c r="M696" s="52"/>
      <c r="N696" s="52"/>
      <c r="O696" s="53" t="s">
        <v>17439</v>
      </c>
      <c r="P696" s="144"/>
    </row>
    <row r="697" spans="1:16" s="30" customFormat="1" ht="15.75" customHeight="1" x14ac:dyDescent="0.35">
      <c r="A697" s="52" t="s">
        <v>33</v>
      </c>
      <c r="B697" s="52" t="s">
        <v>292</v>
      </c>
      <c r="C697" s="53" t="s">
        <v>172</v>
      </c>
      <c r="D697" s="127"/>
      <c r="E697" s="379">
        <v>6000</v>
      </c>
      <c r="F697" s="127"/>
      <c r="G697" s="127"/>
      <c r="H697" s="127">
        <f>SUM('PACC 2025'!$D697:$G697)</f>
        <v>6000</v>
      </c>
      <c r="I697" s="62">
        <v>130</v>
      </c>
      <c r="J697" s="55">
        <f>'PACC 2025'!$I697*'PACC 2025'!$H697</f>
        <v>780000</v>
      </c>
      <c r="K697" s="56"/>
      <c r="L697" s="52"/>
      <c r="M697" s="52"/>
      <c r="N697" s="52"/>
      <c r="O697" s="53" t="s">
        <v>17439</v>
      </c>
      <c r="P697" s="144"/>
    </row>
    <row r="698" spans="1:16" s="30" customFormat="1" ht="15.75" customHeight="1" x14ac:dyDescent="0.35">
      <c r="A698" s="52" t="s">
        <v>33</v>
      </c>
      <c r="B698" s="232" t="s">
        <v>293</v>
      </c>
      <c r="C698" s="53" t="s">
        <v>172</v>
      </c>
      <c r="D698" s="127"/>
      <c r="E698" s="379">
        <f>100-100</f>
        <v>0</v>
      </c>
      <c r="F698" s="127"/>
      <c r="G698" s="127"/>
      <c r="H698" s="127">
        <f>SUM('PACC 2025'!$D698:$G698)</f>
        <v>0</v>
      </c>
      <c r="I698" s="62">
        <v>700</v>
      </c>
      <c r="J698" s="55">
        <f>'PACC 2025'!$I698*'PACC 2025'!$H698</f>
        <v>0</v>
      </c>
      <c r="K698" s="56"/>
      <c r="L698" s="52"/>
      <c r="M698" s="52"/>
      <c r="N698" s="52"/>
      <c r="O698" s="53" t="s">
        <v>17439</v>
      </c>
      <c r="P698" s="144"/>
    </row>
    <row r="699" spans="1:16" s="133" customFormat="1" ht="15.5" x14ac:dyDescent="0.35">
      <c r="A699" s="52" t="s">
        <v>33</v>
      </c>
      <c r="B699" s="232" t="s">
        <v>16924</v>
      </c>
      <c r="C699" s="53" t="s">
        <v>99</v>
      </c>
      <c r="D699" s="200"/>
      <c r="E699" s="380">
        <f>50-50</f>
        <v>0</v>
      </c>
      <c r="F699" s="127"/>
      <c r="G699" s="127"/>
      <c r="H699" s="127">
        <f>SUM('PACC 2025'!$D699:$G699)</f>
        <v>0</v>
      </c>
      <c r="I699" s="54">
        <v>800</v>
      </c>
      <c r="J699" s="55">
        <f>'PACC 2025'!$I699*'PACC 2025'!$H699</f>
        <v>0</v>
      </c>
      <c r="K699" s="55"/>
      <c r="L699" s="52"/>
      <c r="M699" s="52"/>
      <c r="N699" s="52"/>
      <c r="O699" s="53" t="s">
        <v>17439</v>
      </c>
    </row>
    <row r="700" spans="1:16" s="133" customFormat="1" ht="15.5" x14ac:dyDescent="0.35">
      <c r="A700" s="52" t="s">
        <v>33</v>
      </c>
      <c r="B700" s="52" t="s">
        <v>17459</v>
      </c>
      <c r="C700" s="53" t="s">
        <v>245</v>
      </c>
      <c r="D700" s="200"/>
      <c r="E700" s="380">
        <v>20</v>
      </c>
      <c r="F700" s="127"/>
      <c r="G700" s="127"/>
      <c r="H700" s="127">
        <f>SUM('PACC 2025'!$D700:$G700)</f>
        <v>20</v>
      </c>
      <c r="I700" s="62">
        <v>700</v>
      </c>
      <c r="J700" s="55">
        <f>'PACC 2025'!$I700*'PACC 2025'!$H700</f>
        <v>14000</v>
      </c>
      <c r="K700" s="55"/>
      <c r="L700" s="52"/>
      <c r="M700" s="52"/>
      <c r="N700" s="52"/>
      <c r="O700" s="53" t="s">
        <v>17439</v>
      </c>
      <c r="P700" s="206"/>
    </row>
    <row r="701" spans="1:16" s="133" customFormat="1" ht="15.5" x14ac:dyDescent="0.35">
      <c r="A701" s="52" t="s">
        <v>33</v>
      </c>
      <c r="B701" s="52" t="s">
        <v>17460</v>
      </c>
      <c r="C701" s="53" t="s">
        <v>245</v>
      </c>
      <c r="D701" s="200"/>
      <c r="E701" s="380">
        <v>5</v>
      </c>
      <c r="F701" s="127"/>
      <c r="G701" s="127"/>
      <c r="H701" s="127">
        <f>SUM('PACC 2025'!$D701:$G701)</f>
        <v>5</v>
      </c>
      <c r="I701" s="62">
        <v>1500</v>
      </c>
      <c r="J701" s="55">
        <f>'PACC 2025'!$I701*'PACC 2025'!$H701</f>
        <v>7500</v>
      </c>
      <c r="K701" s="55"/>
      <c r="L701" s="52"/>
      <c r="M701" s="52"/>
      <c r="N701" s="52"/>
      <c r="O701" s="53" t="s">
        <v>17439</v>
      </c>
      <c r="P701" s="206"/>
    </row>
    <row r="702" spans="1:16" s="133" customFormat="1" ht="15.5" x14ac:dyDescent="0.35">
      <c r="A702" s="275" t="s">
        <v>33</v>
      </c>
      <c r="B702" s="275" t="s">
        <v>275</v>
      </c>
      <c r="C702" s="53" t="s">
        <v>245</v>
      </c>
      <c r="D702" s="200">
        <v>25</v>
      </c>
      <c r="E702" s="380">
        <v>15</v>
      </c>
      <c r="F702" s="127"/>
      <c r="G702" s="127"/>
      <c r="H702" s="127">
        <f>SUM('PACC 2025'!$D702:$G702)</f>
        <v>40</v>
      </c>
      <c r="I702" s="62">
        <v>835.971</v>
      </c>
      <c r="J702" s="55">
        <f>'PACC 2025'!$I702*'PACC 2025'!$H702</f>
        <v>33438.839999999997</v>
      </c>
      <c r="K702" s="55"/>
      <c r="L702" s="52"/>
      <c r="M702" s="52"/>
      <c r="N702" s="52"/>
      <c r="O702" s="53" t="s">
        <v>16982</v>
      </c>
      <c r="P702" s="206"/>
    </row>
    <row r="703" spans="1:16" s="133" customFormat="1" ht="15.5" x14ac:dyDescent="0.35">
      <c r="A703" s="275" t="s">
        <v>33</v>
      </c>
      <c r="B703" s="275" t="s">
        <v>248</v>
      </c>
      <c r="C703" s="53" t="s">
        <v>99</v>
      </c>
      <c r="D703" s="200">
        <v>5280</v>
      </c>
      <c r="E703" s="380"/>
      <c r="F703" s="127"/>
      <c r="G703" s="127"/>
      <c r="H703" s="127">
        <f>SUM('PACC 2025'!$D703:$G703)</f>
        <v>5280</v>
      </c>
      <c r="I703" s="54">
        <v>20</v>
      </c>
      <c r="J703" s="55">
        <f>'PACC 2025'!$I703*'PACC 2025'!$H703</f>
        <v>105600</v>
      </c>
      <c r="K703" s="55"/>
      <c r="L703" s="52"/>
      <c r="M703" s="52"/>
      <c r="N703" s="53"/>
      <c r="O703" s="53" t="s">
        <v>16982</v>
      </c>
      <c r="P703" s="206"/>
    </row>
    <row r="704" spans="1:16" s="133" customFormat="1" ht="15.5" x14ac:dyDescent="0.35">
      <c r="A704" s="52" t="s">
        <v>33</v>
      </c>
      <c r="B704" s="52" t="s">
        <v>17461</v>
      </c>
      <c r="C704" s="53" t="s">
        <v>245</v>
      </c>
      <c r="D704" s="200"/>
      <c r="E704" s="380">
        <v>6</v>
      </c>
      <c r="F704" s="127"/>
      <c r="G704" s="127"/>
      <c r="H704" s="127">
        <f>SUM('PACC 2025'!$D704:$G704)</f>
        <v>6</v>
      </c>
      <c r="I704" s="62">
        <v>38000</v>
      </c>
      <c r="J704" s="55">
        <f>'PACC 2025'!$I704*'PACC 2025'!$H704</f>
        <v>228000</v>
      </c>
      <c r="K704" s="55"/>
      <c r="L704" s="52"/>
      <c r="M704" s="52"/>
      <c r="N704" s="52"/>
      <c r="O704" s="53" t="s">
        <v>17439</v>
      </c>
      <c r="P704" s="206"/>
    </row>
    <row r="705" spans="1:16" s="133" customFormat="1" ht="15.5" x14ac:dyDescent="0.35">
      <c r="A705" s="52" t="s">
        <v>33</v>
      </c>
      <c r="B705" s="52" t="s">
        <v>17462</v>
      </c>
      <c r="C705" s="53" t="s">
        <v>245</v>
      </c>
      <c r="D705" s="200"/>
      <c r="E705" s="380">
        <v>6</v>
      </c>
      <c r="F705" s="127"/>
      <c r="G705" s="127"/>
      <c r="H705" s="127">
        <f>SUM('PACC 2025'!$D705:$G705)</f>
        <v>6</v>
      </c>
      <c r="I705" s="62">
        <v>38000</v>
      </c>
      <c r="J705" s="55">
        <f>'PACC 2025'!$I705*'PACC 2025'!$H705</f>
        <v>228000</v>
      </c>
      <c r="K705" s="55"/>
      <c r="L705" s="52"/>
      <c r="M705" s="52"/>
      <c r="N705" s="52"/>
      <c r="O705" s="53" t="s">
        <v>17439</v>
      </c>
      <c r="P705" s="206"/>
    </row>
    <row r="706" spans="1:16" s="133" customFormat="1" ht="15.5" x14ac:dyDescent="0.35">
      <c r="A706" s="52" t="s">
        <v>33</v>
      </c>
      <c r="B706" s="52" t="s">
        <v>17463</v>
      </c>
      <c r="C706" s="53" t="s">
        <v>245</v>
      </c>
      <c r="D706" s="200"/>
      <c r="E706" s="380">
        <v>10</v>
      </c>
      <c r="F706" s="127"/>
      <c r="G706" s="127"/>
      <c r="H706" s="127">
        <f>SUM('PACC 2025'!$D706:$G706)</f>
        <v>10</v>
      </c>
      <c r="I706" s="62">
        <v>3000</v>
      </c>
      <c r="J706" s="55">
        <f>'PACC 2025'!$I706*'PACC 2025'!$H706</f>
        <v>30000</v>
      </c>
      <c r="K706" s="55"/>
      <c r="L706" s="52"/>
      <c r="M706" s="52"/>
      <c r="N706" s="52"/>
      <c r="O706" s="53" t="s">
        <v>17439</v>
      </c>
      <c r="P706" s="206"/>
    </row>
    <row r="707" spans="1:16" s="133" customFormat="1" ht="15.5" x14ac:dyDescent="0.35">
      <c r="A707" s="52" t="s">
        <v>33</v>
      </c>
      <c r="B707" s="52" t="s">
        <v>17464</v>
      </c>
      <c r="C707" s="53" t="s">
        <v>245</v>
      </c>
      <c r="D707" s="200"/>
      <c r="E707" s="380">
        <v>40</v>
      </c>
      <c r="F707" s="127"/>
      <c r="G707" s="127"/>
      <c r="H707" s="127">
        <f>SUM('PACC 2025'!$D707:$G707)</f>
        <v>40</v>
      </c>
      <c r="I707" s="62">
        <v>3000</v>
      </c>
      <c r="J707" s="55">
        <f>'PACC 2025'!$I707*'PACC 2025'!$H707</f>
        <v>120000</v>
      </c>
      <c r="K707" s="55"/>
      <c r="L707" s="52"/>
      <c r="M707" s="52"/>
      <c r="N707" s="52"/>
      <c r="O707" s="53" t="s">
        <v>17439</v>
      </c>
      <c r="P707" s="206"/>
    </row>
    <row r="708" spans="1:16" s="133" customFormat="1" ht="15.5" x14ac:dyDescent="0.35">
      <c r="A708" s="52" t="s">
        <v>33</v>
      </c>
      <c r="B708" s="52" t="s">
        <v>17465</v>
      </c>
      <c r="C708" s="53" t="s">
        <v>245</v>
      </c>
      <c r="D708" s="200"/>
      <c r="E708" s="380">
        <v>50</v>
      </c>
      <c r="F708" s="127"/>
      <c r="G708" s="127"/>
      <c r="H708" s="127">
        <f>SUM('PACC 2025'!$D708:$G708)</f>
        <v>50</v>
      </c>
      <c r="I708" s="62">
        <v>3000</v>
      </c>
      <c r="J708" s="55">
        <f>'PACC 2025'!$I708*'PACC 2025'!$H708</f>
        <v>150000</v>
      </c>
      <c r="K708" s="55"/>
      <c r="L708" s="52"/>
      <c r="M708" s="52"/>
      <c r="N708" s="52"/>
      <c r="O708" s="53" t="s">
        <v>17439</v>
      </c>
      <c r="P708" s="206"/>
    </row>
    <row r="709" spans="1:16" s="133" customFormat="1" ht="15.5" x14ac:dyDescent="0.35">
      <c r="A709" s="52" t="s">
        <v>33</v>
      </c>
      <c r="B709" s="52" t="s">
        <v>17466</v>
      </c>
      <c r="C709" s="53" t="s">
        <v>245</v>
      </c>
      <c r="D709" s="200"/>
      <c r="E709" s="380">
        <v>500</v>
      </c>
      <c r="F709" s="127"/>
      <c r="G709" s="127"/>
      <c r="H709" s="127">
        <f>SUM('PACC 2025'!$D709:$G709)</f>
        <v>500</v>
      </c>
      <c r="I709" s="62">
        <v>650</v>
      </c>
      <c r="J709" s="55">
        <f>'PACC 2025'!$I709*'PACC 2025'!$H709</f>
        <v>325000</v>
      </c>
      <c r="K709" s="55"/>
      <c r="L709" s="52"/>
      <c r="M709" s="52"/>
      <c r="N709" s="52"/>
      <c r="O709" s="53" t="s">
        <v>17439</v>
      </c>
      <c r="P709" s="206"/>
    </row>
    <row r="710" spans="1:16" s="133" customFormat="1" ht="15.5" x14ac:dyDescent="0.35">
      <c r="A710" s="52" t="s">
        <v>33</v>
      </c>
      <c r="B710" s="52" t="s">
        <v>17467</v>
      </c>
      <c r="C710" s="53" t="s">
        <v>245</v>
      </c>
      <c r="D710" s="200"/>
      <c r="E710" s="380">
        <v>15</v>
      </c>
      <c r="F710" s="127"/>
      <c r="G710" s="127"/>
      <c r="H710" s="127">
        <f>SUM('PACC 2025'!$D710:$G710)</f>
        <v>15</v>
      </c>
      <c r="I710" s="62">
        <v>750</v>
      </c>
      <c r="J710" s="55">
        <f>'PACC 2025'!$I710*'PACC 2025'!$H710</f>
        <v>11250</v>
      </c>
      <c r="K710" s="55"/>
      <c r="L710" s="52"/>
      <c r="M710" s="52"/>
      <c r="N710" s="52"/>
      <c r="O710" s="53" t="s">
        <v>17439</v>
      </c>
      <c r="P710" s="206"/>
    </row>
    <row r="711" spans="1:16" s="133" customFormat="1" ht="15.5" x14ac:dyDescent="0.35">
      <c r="A711" s="52" t="s">
        <v>33</v>
      </c>
      <c r="B711" s="189" t="s">
        <v>310</v>
      </c>
      <c r="C711" s="53" t="s">
        <v>123</v>
      </c>
      <c r="D711" s="127">
        <v>100</v>
      </c>
      <c r="E711" s="379">
        <v>100</v>
      </c>
      <c r="F711" s="127">
        <v>100</v>
      </c>
      <c r="G711" s="127">
        <v>100</v>
      </c>
      <c r="H711" s="127">
        <f>SUM('PACC 2025'!$D711:$G711)</f>
        <v>400</v>
      </c>
      <c r="I711" s="62">
        <v>1000</v>
      </c>
      <c r="J711" s="27">
        <f>'PACC 2025'!$I711*'PACC 2025'!$H711</f>
        <v>400000</v>
      </c>
      <c r="K711" s="56"/>
      <c r="L711" s="53" t="s">
        <v>16988</v>
      </c>
      <c r="M711" s="52"/>
      <c r="N711" s="52"/>
      <c r="O711" s="53" t="s">
        <v>16988</v>
      </c>
      <c r="P711" s="206"/>
    </row>
    <row r="712" spans="1:16" s="133" customFormat="1" ht="15.5" x14ac:dyDescent="0.35">
      <c r="A712" s="52" t="s">
        <v>33</v>
      </c>
      <c r="B712" s="52" t="s">
        <v>17468</v>
      </c>
      <c r="C712" s="53" t="s">
        <v>245</v>
      </c>
      <c r="D712" s="200"/>
      <c r="E712" s="380">
        <v>500</v>
      </c>
      <c r="F712" s="127"/>
      <c r="G712" s="127"/>
      <c r="H712" s="127">
        <f>SUM('PACC 2025'!$D712:$G712)</f>
        <v>500</v>
      </c>
      <c r="I712" s="62">
        <v>750</v>
      </c>
      <c r="J712" s="55">
        <f>'PACC 2025'!$I712*'PACC 2025'!$H712</f>
        <v>375000</v>
      </c>
      <c r="K712" s="55"/>
      <c r="L712" s="52"/>
      <c r="M712" s="52"/>
      <c r="N712" s="52"/>
      <c r="O712" s="53" t="s">
        <v>17439</v>
      </c>
      <c r="P712" s="206"/>
    </row>
    <row r="713" spans="1:16" s="133" customFormat="1" ht="15.75" customHeight="1" x14ac:dyDescent="0.35">
      <c r="A713" s="52" t="s">
        <v>33</v>
      </c>
      <c r="B713" s="52" t="s">
        <v>291</v>
      </c>
      <c r="C713" s="53" t="s">
        <v>99</v>
      </c>
      <c r="D713" s="127">
        <v>20</v>
      </c>
      <c r="E713" s="200"/>
      <c r="F713" s="127"/>
      <c r="G713" s="127"/>
      <c r="H713" s="127">
        <f>SUM('PACC 2025'!$D713:$G713)</f>
        <v>20</v>
      </c>
      <c r="I713" s="54">
        <v>4500</v>
      </c>
      <c r="J713" s="55">
        <f>'PACC 2025'!$I713*'PACC 2025'!$H713</f>
        <v>90000</v>
      </c>
      <c r="K713" s="55"/>
      <c r="L713" s="52"/>
      <c r="M713" s="52"/>
      <c r="N713" s="52"/>
      <c r="O713" s="53" t="s">
        <v>16982</v>
      </c>
    </row>
    <row r="714" spans="1:16" s="133" customFormat="1" ht="15.75" customHeight="1" x14ac:dyDescent="0.35">
      <c r="A714" s="52" t="s">
        <v>33</v>
      </c>
      <c r="B714" s="52" t="s">
        <v>292</v>
      </c>
      <c r="C714" s="53" t="s">
        <v>172</v>
      </c>
      <c r="D714" s="127">
        <v>3000</v>
      </c>
      <c r="E714" s="200"/>
      <c r="F714" s="127"/>
      <c r="G714" s="127"/>
      <c r="H714" s="127">
        <f>SUM('PACC 2025'!$D714:$G714)</f>
        <v>3000</v>
      </c>
      <c r="I714" s="54">
        <v>130</v>
      </c>
      <c r="J714" s="55">
        <f>'PACC 2025'!$I714*'PACC 2025'!$H714</f>
        <v>390000</v>
      </c>
      <c r="K714" s="55"/>
      <c r="L714" s="52"/>
      <c r="M714" s="52"/>
      <c r="N714" s="52"/>
      <c r="O714" s="53" t="s">
        <v>16982</v>
      </c>
    </row>
    <row r="715" spans="1:16" s="133" customFormat="1" ht="15.75" customHeight="1" x14ac:dyDescent="0.35">
      <c r="A715" s="52" t="s">
        <v>33</v>
      </c>
      <c r="B715" s="232" t="s">
        <v>17204</v>
      </c>
      <c r="C715" s="53" t="s">
        <v>17205</v>
      </c>
      <c r="D715" s="127">
        <f>2-2</f>
        <v>0</v>
      </c>
      <c r="E715" s="200"/>
      <c r="F715" s="127"/>
      <c r="G715" s="127"/>
      <c r="H715" s="127">
        <f>SUM('PACC 2025'!$D715:$G715)</f>
        <v>0</v>
      </c>
      <c r="I715" s="62">
        <v>3000</v>
      </c>
      <c r="J715" s="27">
        <f>'PACC 2025'!$I715*'PACC 2025'!$H715</f>
        <v>0</v>
      </c>
      <c r="K715" s="55"/>
      <c r="L715" s="52"/>
      <c r="M715" s="52"/>
      <c r="N715" s="52"/>
      <c r="O715" s="53" t="s">
        <v>16982</v>
      </c>
    </row>
    <row r="716" spans="1:16" s="133" customFormat="1" ht="15.75" customHeight="1" x14ac:dyDescent="0.35">
      <c r="A716" s="52" t="s">
        <v>33</v>
      </c>
      <c r="B716" s="52" t="s">
        <v>17206</v>
      </c>
      <c r="C716" s="53" t="s">
        <v>245</v>
      </c>
      <c r="D716" s="127">
        <v>100</v>
      </c>
      <c r="E716" s="200"/>
      <c r="F716" s="127"/>
      <c r="G716" s="127"/>
      <c r="H716" s="127">
        <f>SUM('PACC 2025'!$D716:$G716)</f>
        <v>100</v>
      </c>
      <c r="I716" s="62">
        <v>600</v>
      </c>
      <c r="J716" s="27">
        <f>'PACC 2025'!$I716*'PACC 2025'!$H716</f>
        <v>60000</v>
      </c>
      <c r="K716" s="55"/>
      <c r="L716" s="52"/>
      <c r="M716" s="52"/>
      <c r="N716" s="52"/>
      <c r="O716" s="53" t="s">
        <v>16982</v>
      </c>
    </row>
    <row r="717" spans="1:16" s="133" customFormat="1" ht="15.75" customHeight="1" x14ac:dyDescent="0.35">
      <c r="A717" s="52" t="s">
        <v>33</v>
      </c>
      <c r="B717" s="52" t="s">
        <v>17207</v>
      </c>
      <c r="C717" s="53" t="s">
        <v>245</v>
      </c>
      <c r="D717" s="127">
        <v>100</v>
      </c>
      <c r="E717" s="200"/>
      <c r="F717" s="127"/>
      <c r="G717" s="127"/>
      <c r="H717" s="127">
        <f>SUM('PACC 2025'!$D717:$G717)</f>
        <v>100</v>
      </c>
      <c r="I717" s="62">
        <v>650</v>
      </c>
      <c r="J717" s="27">
        <f>'PACC 2025'!$I717*'PACC 2025'!$H717</f>
        <v>65000</v>
      </c>
      <c r="K717" s="55"/>
      <c r="L717" s="52"/>
      <c r="M717" s="52"/>
      <c r="N717" s="52"/>
      <c r="O717" s="53" t="s">
        <v>16982</v>
      </c>
    </row>
    <row r="718" spans="1:16" s="133" customFormat="1" ht="15.75" customHeight="1" x14ac:dyDescent="0.35">
      <c r="A718" s="52" t="s">
        <v>33</v>
      </c>
      <c r="B718" s="232" t="s">
        <v>293</v>
      </c>
      <c r="C718" s="53" t="s">
        <v>172</v>
      </c>
      <c r="D718" s="127">
        <f>120-120</f>
        <v>0</v>
      </c>
      <c r="E718" s="200"/>
      <c r="F718" s="127"/>
      <c r="G718" s="127"/>
      <c r="H718" s="127">
        <f>SUM('PACC 2025'!$D718:$G718)</f>
        <v>0</v>
      </c>
      <c r="I718" s="54">
        <v>700</v>
      </c>
      <c r="J718" s="27">
        <f>'PACC 2025'!$I718*'PACC 2025'!$H718</f>
        <v>0</v>
      </c>
      <c r="K718" s="55"/>
      <c r="L718" s="52"/>
      <c r="M718" s="52"/>
      <c r="N718" s="52"/>
      <c r="O718" s="53" t="s">
        <v>16982</v>
      </c>
    </row>
    <row r="719" spans="1:16" s="133" customFormat="1" ht="15.75" customHeight="1" x14ac:dyDescent="0.35">
      <c r="A719" s="52" t="s">
        <v>33</v>
      </c>
      <c r="B719" s="52" t="s">
        <v>296</v>
      </c>
      <c r="C719" s="53" t="s">
        <v>99</v>
      </c>
      <c r="D719" s="127"/>
      <c r="E719" s="200"/>
      <c r="F719" s="127"/>
      <c r="G719" s="127"/>
      <c r="H719" s="127">
        <f>SUM('PACC 2025'!$D719:$G719)</f>
        <v>0</v>
      </c>
      <c r="I719" s="54">
        <v>3000</v>
      </c>
      <c r="J719" s="55">
        <f>'PACC 2025'!$I719*'PACC 2025'!$H719</f>
        <v>0</v>
      </c>
      <c r="K719" s="55"/>
      <c r="L719" s="52"/>
      <c r="M719" s="52"/>
      <c r="N719" s="53"/>
      <c r="O719" s="53"/>
    </row>
    <row r="720" spans="1:16" s="133" customFormat="1" ht="15.75" customHeight="1" x14ac:dyDescent="0.35">
      <c r="A720" s="52" t="s">
        <v>33</v>
      </c>
      <c r="B720" s="232" t="s">
        <v>16924</v>
      </c>
      <c r="C720" s="53" t="s">
        <v>99</v>
      </c>
      <c r="D720" s="127">
        <f>100-100</f>
        <v>0</v>
      </c>
      <c r="E720" s="200"/>
      <c r="F720" s="127"/>
      <c r="G720" s="127"/>
      <c r="H720" s="127">
        <f>SUM('PACC 2025'!$D720:$G720)</f>
        <v>0</v>
      </c>
      <c r="I720" s="54">
        <v>800</v>
      </c>
      <c r="J720" s="27">
        <f>'PACC 2025'!$I720*'PACC 2025'!$H720</f>
        <v>0</v>
      </c>
      <c r="K720" s="55"/>
      <c r="L720" s="52"/>
      <c r="M720" s="52"/>
      <c r="N720" s="53"/>
      <c r="O720" s="53" t="s">
        <v>16982</v>
      </c>
    </row>
    <row r="721" spans="1:16" s="133" customFormat="1" ht="15.75" customHeight="1" x14ac:dyDescent="0.35">
      <c r="A721" s="52" t="s">
        <v>33</v>
      </c>
      <c r="B721" s="52" t="s">
        <v>298</v>
      </c>
      <c r="C721" s="53" t="s">
        <v>99</v>
      </c>
      <c r="D721" s="127"/>
      <c r="E721" s="200"/>
      <c r="F721" s="127"/>
      <c r="G721" s="127"/>
      <c r="H721" s="127">
        <f>SUM('PACC 2025'!$D721:$G721)</f>
        <v>0</v>
      </c>
      <c r="I721" s="54">
        <v>2700</v>
      </c>
      <c r="J721" s="55">
        <f>'PACC 2025'!$I721*'PACC 2025'!$H721</f>
        <v>0</v>
      </c>
      <c r="K721" s="55"/>
      <c r="L721" s="52"/>
      <c r="M721" s="52"/>
      <c r="N721" s="53"/>
      <c r="O721" s="53"/>
    </row>
    <row r="722" spans="1:16" s="133" customFormat="1" ht="15.75" customHeight="1" x14ac:dyDescent="0.35">
      <c r="A722" s="52" t="s">
        <v>33</v>
      </c>
      <c r="B722" s="52" t="s">
        <v>300</v>
      </c>
      <c r="C722" s="53" t="s">
        <v>301</v>
      </c>
      <c r="D722" s="127"/>
      <c r="E722" s="200"/>
      <c r="F722" s="127"/>
      <c r="G722" s="127"/>
      <c r="H722" s="127">
        <f>SUM('PACC 2025'!$D722:$G722)</f>
        <v>0</v>
      </c>
      <c r="I722" s="54">
        <v>3500</v>
      </c>
      <c r="J722" s="55">
        <f>'PACC 2025'!$I722*'PACC 2025'!$H722</f>
        <v>0</v>
      </c>
      <c r="K722" s="55"/>
      <c r="L722" s="52"/>
      <c r="M722" s="52"/>
      <c r="N722" s="53"/>
      <c r="O722" s="53"/>
    </row>
    <row r="723" spans="1:16" ht="15.75" customHeight="1" x14ac:dyDescent="0.35">
      <c r="A723" s="18" t="s">
        <v>33</v>
      </c>
      <c r="B723" s="19" t="s">
        <v>131</v>
      </c>
      <c r="C723" s="19"/>
      <c r="D723" s="315"/>
      <c r="E723" s="315"/>
      <c r="F723" s="315"/>
      <c r="G723" s="315"/>
      <c r="H723" s="315"/>
      <c r="I723" s="69"/>
      <c r="J723" s="21"/>
      <c r="K723" s="22">
        <f>SUM(J695:J722)</f>
        <v>3570288.84</v>
      </c>
      <c r="L723" s="19"/>
      <c r="M723" s="19"/>
      <c r="N723" s="19"/>
      <c r="O723" s="147"/>
    </row>
    <row r="724" spans="1:16" s="30" customFormat="1" ht="15.5" x14ac:dyDescent="0.35">
      <c r="A724" s="60" t="s">
        <v>508</v>
      </c>
      <c r="B724" s="60" t="s">
        <v>509</v>
      </c>
      <c r="C724" s="53" t="s">
        <v>172</v>
      </c>
      <c r="D724" s="127"/>
      <c r="E724" s="127">
        <v>20</v>
      </c>
      <c r="F724" s="127"/>
      <c r="G724" s="127"/>
      <c r="H724" s="127">
        <f>SUM('PACC 2025'!$D724:$G724)</f>
        <v>20</v>
      </c>
      <c r="I724" s="62">
        <v>500</v>
      </c>
      <c r="J724" s="55">
        <f>'PACC 2025'!$I724*'PACC 2025'!$H724</f>
        <v>10000</v>
      </c>
      <c r="K724" s="56"/>
      <c r="L724" s="26"/>
      <c r="M724" s="26"/>
      <c r="N724" s="26"/>
      <c r="O724" s="53" t="s">
        <v>17439</v>
      </c>
    </row>
    <row r="725" spans="1:16" s="30" customFormat="1" ht="15.5" x14ac:dyDescent="0.35">
      <c r="A725" s="60" t="s">
        <v>508</v>
      </c>
      <c r="B725" s="60" t="s">
        <v>510</v>
      </c>
      <c r="C725" s="53" t="s">
        <v>172</v>
      </c>
      <c r="D725" s="127"/>
      <c r="E725" s="127">
        <v>5</v>
      </c>
      <c r="F725" s="127"/>
      <c r="G725" s="127"/>
      <c r="H725" s="127">
        <f>SUM('PACC 2025'!$D725:$G725)</f>
        <v>5</v>
      </c>
      <c r="I725" s="62">
        <v>300</v>
      </c>
      <c r="J725" s="55">
        <f>'PACC 2025'!$I725*'PACC 2025'!$H725</f>
        <v>1500</v>
      </c>
      <c r="K725" s="56"/>
      <c r="L725" s="26"/>
      <c r="M725" s="26"/>
      <c r="N725" s="26"/>
      <c r="O725" s="53" t="s">
        <v>17439</v>
      </c>
    </row>
    <row r="726" spans="1:16" s="81" customFormat="1" ht="15.5" x14ac:dyDescent="0.35">
      <c r="A726" s="86" t="s">
        <v>508</v>
      </c>
      <c r="B726" s="19"/>
      <c r="C726" s="19"/>
      <c r="D726" s="315"/>
      <c r="E726" s="315"/>
      <c r="F726" s="315"/>
      <c r="G726" s="315"/>
      <c r="H726" s="315"/>
      <c r="I726" s="69"/>
      <c r="J726" s="21"/>
      <c r="K726" s="22">
        <f>SUM(J724:J725)</f>
        <v>11500</v>
      </c>
      <c r="L726" s="19"/>
      <c r="M726" s="19"/>
      <c r="N726" s="19"/>
      <c r="O726" s="147"/>
    </row>
    <row r="727" spans="1:16" s="30" customFormat="1" ht="15.75" customHeight="1" x14ac:dyDescent="0.35">
      <c r="A727" s="52" t="s">
        <v>34</v>
      </c>
      <c r="B727" s="52" t="s">
        <v>303</v>
      </c>
      <c r="C727" s="53" t="s">
        <v>172</v>
      </c>
      <c r="D727" s="127">
        <v>200</v>
      </c>
      <c r="E727" s="127">
        <v>200</v>
      </c>
      <c r="F727" s="127">
        <v>200</v>
      </c>
      <c r="G727" s="127">
        <v>200</v>
      </c>
      <c r="H727" s="127">
        <f>SUM('PACC 2025'!$D727:$G727)</f>
        <v>800</v>
      </c>
      <c r="I727" s="62">
        <v>10</v>
      </c>
      <c r="J727" s="27">
        <f>'PACC 2025'!$I727*'PACC 2025'!$H727</f>
        <v>8000</v>
      </c>
      <c r="K727" s="56"/>
      <c r="L727" s="52"/>
      <c r="M727" s="52"/>
      <c r="N727" s="52"/>
      <c r="O727" s="53" t="s">
        <v>16988</v>
      </c>
    </row>
    <row r="728" spans="1:16" s="30" customFormat="1" ht="15.75" customHeight="1" x14ac:dyDescent="0.35">
      <c r="A728" s="52" t="s">
        <v>34</v>
      </c>
      <c r="B728" s="52" t="s">
        <v>304</v>
      </c>
      <c r="C728" s="53" t="s">
        <v>172</v>
      </c>
      <c r="D728" s="127">
        <v>400</v>
      </c>
      <c r="E728" s="127">
        <v>400</v>
      </c>
      <c r="F728" s="127">
        <v>400</v>
      </c>
      <c r="G728" s="127">
        <v>400</v>
      </c>
      <c r="H728" s="127">
        <f>SUM('PACC 2025'!$D728:$G728)</f>
        <v>1600</v>
      </c>
      <c r="I728" s="62">
        <v>10</v>
      </c>
      <c r="J728" s="27">
        <f>'PACC 2025'!$I728*'PACC 2025'!$H728</f>
        <v>16000</v>
      </c>
      <c r="K728" s="56"/>
      <c r="L728" s="52"/>
      <c r="M728" s="52"/>
      <c r="N728" s="52"/>
      <c r="O728" s="53" t="s">
        <v>16988</v>
      </c>
    </row>
    <row r="729" spans="1:16" s="30" customFormat="1" ht="15.75" customHeight="1" x14ac:dyDescent="0.35">
      <c r="A729" s="52" t="s">
        <v>34</v>
      </c>
      <c r="B729" s="52" t="s">
        <v>305</v>
      </c>
      <c r="C729" s="53" t="s">
        <v>172</v>
      </c>
      <c r="D729" s="127">
        <v>400</v>
      </c>
      <c r="E729" s="127">
        <v>400</v>
      </c>
      <c r="F729" s="127">
        <v>400</v>
      </c>
      <c r="G729" s="127">
        <v>400</v>
      </c>
      <c r="H729" s="127">
        <f>SUM('PACC 2025'!$D729:$G729)</f>
        <v>1600</v>
      </c>
      <c r="I729" s="62">
        <v>10</v>
      </c>
      <c r="J729" s="27">
        <f>'PACC 2025'!$I729*'PACC 2025'!$H729</f>
        <v>16000</v>
      </c>
      <c r="K729" s="56"/>
      <c r="L729" s="52"/>
      <c r="M729" s="52"/>
      <c r="N729" s="52"/>
      <c r="O729" s="53" t="s">
        <v>16988</v>
      </c>
    </row>
    <row r="730" spans="1:16" s="30" customFormat="1" ht="15.75" customHeight="1" x14ac:dyDescent="0.35">
      <c r="A730" s="52" t="s">
        <v>34</v>
      </c>
      <c r="B730" s="232" t="s">
        <v>306</v>
      </c>
      <c r="C730" s="53" t="s">
        <v>172</v>
      </c>
      <c r="D730" s="127">
        <f>500-500</f>
        <v>0</v>
      </c>
      <c r="E730" s="127">
        <f>500-500</f>
        <v>0</v>
      </c>
      <c r="F730" s="127">
        <f>500-500</f>
        <v>0</v>
      </c>
      <c r="G730" s="127">
        <f>500-500</f>
        <v>0</v>
      </c>
      <c r="H730" s="127">
        <f>SUM('PACC 2025'!$D730:$G730)</f>
        <v>0</v>
      </c>
      <c r="I730" s="62">
        <v>600</v>
      </c>
      <c r="J730" s="27">
        <f>'PACC 2025'!$I730*'PACC 2025'!$H730</f>
        <v>0</v>
      </c>
      <c r="K730" s="56"/>
      <c r="L730" s="52"/>
      <c r="M730" s="52"/>
      <c r="N730" s="53"/>
      <c r="O730" s="53" t="s">
        <v>16988</v>
      </c>
    </row>
    <row r="731" spans="1:16" s="30" customFormat="1" ht="15.75" customHeight="1" x14ac:dyDescent="0.35">
      <c r="A731" s="52" t="s">
        <v>34</v>
      </c>
      <c r="B731" s="232" t="s">
        <v>307</v>
      </c>
      <c r="C731" s="53" t="s">
        <v>110</v>
      </c>
      <c r="D731" s="127">
        <f>100-100</f>
        <v>0</v>
      </c>
      <c r="E731" s="127">
        <f>100-100</f>
        <v>0</v>
      </c>
      <c r="F731" s="127">
        <f>100-100</f>
        <v>0</v>
      </c>
      <c r="G731" s="127">
        <f>100-100</f>
        <v>0</v>
      </c>
      <c r="H731" s="127">
        <f>SUM('PACC 2025'!$D731:$G731)</f>
        <v>0</v>
      </c>
      <c r="I731" s="62">
        <v>15</v>
      </c>
      <c r="J731" s="27">
        <f>'PACC 2025'!$I731*'PACC 2025'!$H731</f>
        <v>0</v>
      </c>
      <c r="K731" s="56"/>
      <c r="L731" s="52"/>
      <c r="M731" s="52"/>
      <c r="N731" s="52"/>
      <c r="O731" s="53" t="s">
        <v>16988</v>
      </c>
    </row>
    <row r="732" spans="1:16" s="30" customFormat="1" ht="15.75" customHeight="1" x14ac:dyDescent="0.35">
      <c r="A732" s="52" t="s">
        <v>34</v>
      </c>
      <c r="B732" s="232" t="s">
        <v>308</v>
      </c>
      <c r="C732" s="53" t="s">
        <v>105</v>
      </c>
      <c r="D732" s="127">
        <f>20-20</f>
        <v>0</v>
      </c>
      <c r="E732" s="127">
        <f>20-20</f>
        <v>0</v>
      </c>
      <c r="F732" s="127">
        <f>20-20</f>
        <v>0</v>
      </c>
      <c r="G732" s="127">
        <f>20-20</f>
        <v>0</v>
      </c>
      <c r="H732" s="127">
        <f>SUM('PACC 2025'!$D732:$G732)</f>
        <v>0</v>
      </c>
      <c r="I732" s="62">
        <v>245</v>
      </c>
      <c r="J732" s="27">
        <f>'PACC 2025'!$I732*'PACC 2025'!$H732</f>
        <v>0</v>
      </c>
      <c r="K732" s="56"/>
      <c r="L732" s="52"/>
      <c r="M732" s="52"/>
      <c r="N732" s="53"/>
      <c r="O732" s="53" t="s">
        <v>16988</v>
      </c>
    </row>
    <row r="733" spans="1:16" s="30" customFormat="1" ht="15.75" customHeight="1" x14ac:dyDescent="0.35">
      <c r="A733" s="52" t="s">
        <v>34</v>
      </c>
      <c r="B733" s="52" t="s">
        <v>16955</v>
      </c>
      <c r="C733" s="53" t="s">
        <v>172</v>
      </c>
      <c r="D733" s="127"/>
      <c r="E733" s="127"/>
      <c r="F733" s="127"/>
      <c r="G733" s="127"/>
      <c r="H733" s="127">
        <f>SUM('PACC 2025'!$D733:$G733)</f>
        <v>0</v>
      </c>
      <c r="I733" s="62">
        <v>55</v>
      </c>
      <c r="J733" s="55">
        <f>'PACC 2025'!$I733*'PACC 2025'!$H733</f>
        <v>0</v>
      </c>
      <c r="K733" s="56"/>
      <c r="L733" s="52"/>
      <c r="M733" s="52"/>
      <c r="N733" s="53"/>
      <c r="O733" s="53"/>
    </row>
    <row r="734" spans="1:16" s="30" customFormat="1" ht="15.75" customHeight="1" x14ac:dyDescent="0.35">
      <c r="A734" s="52" t="s">
        <v>34</v>
      </c>
      <c r="B734" s="232" t="s">
        <v>309</v>
      </c>
      <c r="C734" s="53" t="s">
        <v>172</v>
      </c>
      <c r="D734" s="127">
        <f>1-1</f>
        <v>0</v>
      </c>
      <c r="E734" s="127">
        <f>1-1</f>
        <v>0</v>
      </c>
      <c r="F734" s="127">
        <f>1-1</f>
        <v>0</v>
      </c>
      <c r="G734" s="127">
        <f>1-1</f>
        <v>0</v>
      </c>
      <c r="H734" s="127">
        <f>SUM('PACC 2025'!$D734:$G734)</f>
        <v>0</v>
      </c>
      <c r="I734" s="62">
        <v>100</v>
      </c>
      <c r="J734" s="27">
        <f>'PACC 2025'!$I734*'PACC 2025'!$H734</f>
        <v>0</v>
      </c>
      <c r="K734" s="56"/>
      <c r="L734" s="52"/>
      <c r="M734" s="52"/>
      <c r="N734" s="52"/>
      <c r="O734" s="53" t="s">
        <v>16988</v>
      </c>
    </row>
    <row r="735" spans="1:16" ht="15.75" customHeight="1" x14ac:dyDescent="0.35">
      <c r="A735" s="18" t="s">
        <v>34</v>
      </c>
      <c r="B735" s="19"/>
      <c r="C735" s="19"/>
      <c r="D735" s="315"/>
      <c r="E735" s="315"/>
      <c r="F735" s="315"/>
      <c r="G735" s="315"/>
      <c r="H735" s="315"/>
      <c r="I735" s="69"/>
      <c r="J735" s="21"/>
      <c r="K735" s="22">
        <f>SUM(J727:J734)</f>
        <v>40000</v>
      </c>
      <c r="L735" s="19"/>
      <c r="M735" s="19"/>
      <c r="N735" s="19"/>
      <c r="O735" s="147"/>
    </row>
    <row r="736" spans="1:16" s="222" customFormat="1" ht="15.75" customHeight="1" x14ac:dyDescent="0.35">
      <c r="A736" s="52" t="s">
        <v>17498</v>
      </c>
      <c r="B736" s="189" t="s">
        <v>16924</v>
      </c>
      <c r="C736" s="53" t="s">
        <v>99</v>
      </c>
      <c r="D736" s="127"/>
      <c r="E736" s="347">
        <f>50-50</f>
        <v>0</v>
      </c>
      <c r="F736" s="127"/>
      <c r="G736" s="127"/>
      <c r="H736" s="127">
        <f>SUM('PACC 2025'!$D736:$G736)</f>
        <v>0</v>
      </c>
      <c r="I736" s="54">
        <v>800</v>
      </c>
      <c r="J736" s="27">
        <f>'PACC 2025'!$I736*'PACC 2025'!$H736</f>
        <v>0</v>
      </c>
      <c r="K736" s="56"/>
      <c r="L736" s="53" t="s">
        <v>16988</v>
      </c>
      <c r="M736" s="19"/>
      <c r="N736" s="19"/>
      <c r="O736" s="53" t="s">
        <v>16982</v>
      </c>
      <c r="P736" s="175"/>
    </row>
    <row r="737" spans="1:16" s="222" customFormat="1" ht="15.75" customHeight="1" x14ac:dyDescent="0.35">
      <c r="A737" s="18" t="s">
        <v>17498</v>
      </c>
      <c r="B737" s="19"/>
      <c r="C737" s="19"/>
      <c r="D737" s="315"/>
      <c r="E737" s="315"/>
      <c r="F737" s="315"/>
      <c r="G737" s="315"/>
      <c r="H737" s="315"/>
      <c r="I737" s="69"/>
      <c r="J737" s="21"/>
      <c r="K737" s="22">
        <f>+J736</f>
        <v>0</v>
      </c>
      <c r="L737" s="147"/>
      <c r="M737" s="19"/>
      <c r="N737" s="19"/>
      <c r="O737" s="147"/>
      <c r="P737" s="175"/>
    </row>
    <row r="738" spans="1:16" s="201" customFormat="1" ht="15.75" customHeight="1" x14ac:dyDescent="0.35">
      <c r="A738" s="188" t="s">
        <v>17475</v>
      </c>
      <c r="B738" s="188" t="s">
        <v>17476</v>
      </c>
      <c r="C738" s="188" t="s">
        <v>245</v>
      </c>
      <c r="D738" s="348"/>
      <c r="E738" s="348">
        <v>2</v>
      </c>
      <c r="F738" s="348"/>
      <c r="G738" s="348"/>
      <c r="H738" s="127">
        <f>SUM('PACC 2025'!$D738:$G738)</f>
        <v>2</v>
      </c>
      <c r="I738" s="207">
        <v>5500</v>
      </c>
      <c r="J738" s="27">
        <f>'PACC 2025'!$I738*'PACC 2025'!$H738</f>
        <v>11000</v>
      </c>
      <c r="K738" s="203"/>
      <c r="L738" s="19" t="s">
        <v>16988</v>
      </c>
      <c r="M738" s="19"/>
      <c r="N738" s="19"/>
      <c r="O738" s="204" t="s">
        <v>17193</v>
      </c>
      <c r="P738" s="175"/>
    </row>
    <row r="739" spans="1:16" s="201" customFormat="1" ht="15.75" customHeight="1" x14ac:dyDescent="0.35">
      <c r="A739" s="18" t="s">
        <v>17475</v>
      </c>
      <c r="B739" s="19"/>
      <c r="C739" s="19"/>
      <c r="D739" s="315"/>
      <c r="E739" s="315"/>
      <c r="F739" s="315"/>
      <c r="G739" s="315"/>
      <c r="H739" s="315"/>
      <c r="I739" s="69"/>
      <c r="J739" s="21"/>
      <c r="K739" s="22">
        <f>+J738</f>
        <v>11000</v>
      </c>
      <c r="L739" s="19"/>
      <c r="M739" s="19"/>
      <c r="N739" s="19"/>
      <c r="O739" s="147"/>
      <c r="P739" s="175"/>
    </row>
    <row r="740" spans="1:16" s="222" customFormat="1" ht="15.75" customHeight="1" x14ac:dyDescent="0.35">
      <c r="A740" s="52" t="s">
        <v>17504</v>
      </c>
      <c r="B740" s="189" t="s">
        <v>314</v>
      </c>
      <c r="C740" s="53" t="s">
        <v>172</v>
      </c>
      <c r="D740" s="127">
        <v>2</v>
      </c>
      <c r="E740" s="127">
        <v>2</v>
      </c>
      <c r="F740" s="127">
        <v>2</v>
      </c>
      <c r="G740" s="127">
        <v>2</v>
      </c>
      <c r="H740" s="127">
        <f>SUM('PACC 2025'!$D740:$G740)</f>
        <v>8</v>
      </c>
      <c r="I740" s="62">
        <v>5000</v>
      </c>
      <c r="J740" s="27">
        <f>'PACC 2025'!$I740*'PACC 2025'!$H740</f>
        <v>40000</v>
      </c>
      <c r="K740" s="56"/>
      <c r="L740" s="53" t="s">
        <v>16988</v>
      </c>
      <c r="M740" s="19"/>
      <c r="N740" s="19"/>
      <c r="O740" s="53" t="s">
        <v>16988</v>
      </c>
      <c r="P740" s="175"/>
    </row>
    <row r="741" spans="1:16" s="222" customFormat="1" ht="15.75" customHeight="1" x14ac:dyDescent="0.35">
      <c r="A741" s="52" t="s">
        <v>17504</v>
      </c>
      <c r="B741" s="189" t="s">
        <v>315</v>
      </c>
      <c r="C741" s="53" t="s">
        <v>172</v>
      </c>
      <c r="D741" s="127">
        <v>100</v>
      </c>
      <c r="E741" s="127">
        <v>100</v>
      </c>
      <c r="F741" s="127">
        <v>100</v>
      </c>
      <c r="G741" s="127">
        <v>100</v>
      </c>
      <c r="H741" s="127">
        <f>SUM('PACC 2025'!$D741:$G741)</f>
        <v>400</v>
      </c>
      <c r="I741" s="62">
        <v>65</v>
      </c>
      <c r="J741" s="27">
        <f>'PACC 2025'!$I741*'PACC 2025'!$H741</f>
        <v>26000</v>
      </c>
      <c r="K741" s="56"/>
      <c r="L741" s="53" t="s">
        <v>16988</v>
      </c>
      <c r="M741" s="19"/>
      <c r="N741" s="19"/>
      <c r="O741" s="53" t="s">
        <v>16988</v>
      </c>
      <c r="P741" s="175"/>
    </row>
    <row r="742" spans="1:16" s="222" customFormat="1" ht="15.75" customHeight="1" x14ac:dyDescent="0.35">
      <c r="A742" s="52" t="s">
        <v>17504</v>
      </c>
      <c r="B742" s="189" t="s">
        <v>316</v>
      </c>
      <c r="C742" s="53" t="s">
        <v>172</v>
      </c>
      <c r="D742" s="127">
        <v>2</v>
      </c>
      <c r="E742" s="127">
        <v>2</v>
      </c>
      <c r="F742" s="127">
        <v>2</v>
      </c>
      <c r="G742" s="127">
        <v>2</v>
      </c>
      <c r="H742" s="127">
        <f>SUM('PACC 2025'!$D742:$G742)</f>
        <v>8</v>
      </c>
      <c r="I742" s="62">
        <v>1960</v>
      </c>
      <c r="J742" s="27">
        <f>'PACC 2025'!$I742*'PACC 2025'!$H742</f>
        <v>15680</v>
      </c>
      <c r="K742" s="56"/>
      <c r="L742" s="53" t="s">
        <v>16988</v>
      </c>
      <c r="M742" s="19"/>
      <c r="N742" s="19"/>
      <c r="O742" s="53" t="s">
        <v>16988</v>
      </c>
      <c r="P742" s="175"/>
    </row>
    <row r="743" spans="1:16" s="222" customFormat="1" ht="15.75" customHeight="1" x14ac:dyDescent="0.35">
      <c r="A743" s="18" t="s">
        <v>17504</v>
      </c>
      <c r="B743" s="19"/>
      <c r="C743" s="19"/>
      <c r="D743" s="315"/>
      <c r="E743" s="315"/>
      <c r="F743" s="315"/>
      <c r="G743" s="315"/>
      <c r="H743" s="315"/>
      <c r="I743" s="69"/>
      <c r="J743" s="21"/>
      <c r="K743" s="22">
        <f>+J740+J741+J742</f>
        <v>81680</v>
      </c>
      <c r="L743" s="147"/>
      <c r="M743" s="19"/>
      <c r="N743" s="19"/>
      <c r="O743" s="147"/>
      <c r="P743" s="175"/>
    </row>
    <row r="744" spans="1:16" s="222" customFormat="1" ht="15.75" customHeight="1" x14ac:dyDescent="0.35">
      <c r="A744" s="188" t="s">
        <v>17500</v>
      </c>
      <c r="B744" s="189" t="s">
        <v>307</v>
      </c>
      <c r="C744" s="53" t="s">
        <v>110</v>
      </c>
      <c r="D744" s="127">
        <v>100</v>
      </c>
      <c r="E744" s="127">
        <v>100</v>
      </c>
      <c r="F744" s="127">
        <v>100</v>
      </c>
      <c r="G744" s="127">
        <v>100</v>
      </c>
      <c r="H744" s="127">
        <f>SUM('PACC 2025'!$D744:$G744)</f>
        <v>400</v>
      </c>
      <c r="I744" s="62">
        <v>15</v>
      </c>
      <c r="J744" s="27">
        <f>'PACC 2025'!$I744*'PACC 2025'!$H744</f>
        <v>6000</v>
      </c>
      <c r="K744" s="203"/>
      <c r="L744" s="204" t="s">
        <v>17193</v>
      </c>
      <c r="M744" s="19"/>
      <c r="N744" s="19"/>
      <c r="O744" s="53" t="s">
        <v>16988</v>
      </c>
      <c r="P744" s="175"/>
    </row>
    <row r="745" spans="1:16" s="222" customFormat="1" ht="15.75" customHeight="1" x14ac:dyDescent="0.35">
      <c r="A745" s="18" t="s">
        <v>17500</v>
      </c>
      <c r="B745" s="19"/>
      <c r="C745" s="19"/>
      <c r="D745" s="315"/>
      <c r="E745" s="315"/>
      <c r="F745" s="315"/>
      <c r="G745" s="315"/>
      <c r="H745" s="315"/>
      <c r="I745" s="69"/>
      <c r="J745" s="21"/>
      <c r="K745" s="22">
        <f>+J744</f>
        <v>6000</v>
      </c>
      <c r="L745" s="147"/>
      <c r="M745" s="19"/>
      <c r="N745" s="19"/>
      <c r="O745" s="147"/>
      <c r="P745" s="175"/>
    </row>
    <row r="746" spans="1:16" s="30" customFormat="1" ht="15.75" customHeight="1" x14ac:dyDescent="0.35">
      <c r="A746" s="52" t="s">
        <v>35</v>
      </c>
      <c r="B746" s="232" t="s">
        <v>310</v>
      </c>
      <c r="C746" s="53" t="s">
        <v>123</v>
      </c>
      <c r="D746" s="127">
        <f>100-100</f>
        <v>0</v>
      </c>
      <c r="E746" s="127">
        <f>100-100</f>
        <v>0</v>
      </c>
      <c r="F746" s="127">
        <f>100-100</f>
        <v>0</v>
      </c>
      <c r="G746" s="127">
        <f>100-100</f>
        <v>0</v>
      </c>
      <c r="H746" s="127">
        <f>SUM('PACC 2025'!$D746:$G746)</f>
        <v>0</v>
      </c>
      <c r="I746" s="62">
        <v>1000</v>
      </c>
      <c r="J746" s="27">
        <f>'PACC 2025'!$I746*'PACC 2025'!$H746</f>
        <v>0</v>
      </c>
      <c r="K746" s="56"/>
      <c r="L746" s="52"/>
      <c r="M746" s="52"/>
      <c r="N746" s="53"/>
      <c r="O746" s="53" t="s">
        <v>16988</v>
      </c>
    </row>
    <row r="747" spans="1:16" s="30" customFormat="1" ht="15.75" customHeight="1" x14ac:dyDescent="0.35">
      <c r="A747" s="52" t="s">
        <v>35</v>
      </c>
      <c r="B747" s="232" t="s">
        <v>311</v>
      </c>
      <c r="C747" s="53" t="s">
        <v>172</v>
      </c>
      <c r="D747" s="127"/>
      <c r="E747" s="127"/>
      <c r="F747" s="127"/>
      <c r="G747" s="127"/>
      <c r="H747" s="127">
        <f>SUM('PACC 2025'!$D747:$G747)</f>
        <v>0</v>
      </c>
      <c r="I747" s="62">
        <v>150</v>
      </c>
      <c r="J747" s="27">
        <f>'PACC 2025'!$I747*'PACC 2025'!$H747</f>
        <v>0</v>
      </c>
      <c r="K747" s="56"/>
      <c r="L747" s="52"/>
      <c r="M747" s="52"/>
      <c r="N747" s="53"/>
      <c r="O747" s="53" t="s">
        <v>16988</v>
      </c>
    </row>
    <row r="748" spans="1:16" s="30" customFormat="1" ht="15.75" customHeight="1" x14ac:dyDescent="0.35">
      <c r="A748" s="52" t="s">
        <v>35</v>
      </c>
      <c r="B748" s="232" t="s">
        <v>312</v>
      </c>
      <c r="C748" s="53" t="s">
        <v>172</v>
      </c>
      <c r="D748" s="127"/>
      <c r="E748" s="127"/>
      <c r="F748" s="127"/>
      <c r="G748" s="127"/>
      <c r="H748" s="127">
        <f>SUM('PACC 2025'!$D748:$G748)</f>
        <v>0</v>
      </c>
      <c r="I748" s="62">
        <v>120</v>
      </c>
      <c r="J748" s="27">
        <f>'PACC 2025'!$I748*'PACC 2025'!$H748</f>
        <v>0</v>
      </c>
      <c r="K748" s="56"/>
      <c r="L748" s="52"/>
      <c r="M748" s="52"/>
      <c r="N748" s="53"/>
      <c r="O748" s="53" t="s">
        <v>16988</v>
      </c>
    </row>
    <row r="749" spans="1:16" s="30" customFormat="1" ht="15.75" customHeight="1" x14ac:dyDescent="0.35">
      <c r="A749" s="52" t="s">
        <v>35</v>
      </c>
      <c r="B749" s="232" t="s">
        <v>313</v>
      </c>
      <c r="C749" s="53" t="s">
        <v>172</v>
      </c>
      <c r="D749" s="127">
        <v>0</v>
      </c>
      <c r="E749" s="127">
        <v>0</v>
      </c>
      <c r="F749" s="127">
        <v>0</v>
      </c>
      <c r="G749" s="127">
        <v>0</v>
      </c>
      <c r="H749" s="127">
        <f>SUM('PACC 2025'!$D749:$G749)</f>
        <v>0</v>
      </c>
      <c r="I749" s="62">
        <v>250</v>
      </c>
      <c r="J749" s="27">
        <f>'PACC 2025'!$I749*'PACC 2025'!$H749</f>
        <v>0</v>
      </c>
      <c r="K749" s="56"/>
      <c r="L749" s="52"/>
      <c r="M749" s="52"/>
      <c r="N749" s="52"/>
      <c r="O749" s="53" t="s">
        <v>16988</v>
      </c>
    </row>
    <row r="750" spans="1:16" s="30" customFormat="1" ht="15.5" x14ac:dyDescent="0.35">
      <c r="A750" s="52" t="s">
        <v>35</v>
      </c>
      <c r="B750" s="232" t="s">
        <v>314</v>
      </c>
      <c r="C750" s="53" t="s">
        <v>172</v>
      </c>
      <c r="D750" s="127"/>
      <c r="E750" s="127"/>
      <c r="F750" s="127"/>
      <c r="G750" s="127"/>
      <c r="H750" s="127">
        <f>SUM('PACC 2025'!$D750:$G750)</f>
        <v>0</v>
      </c>
      <c r="I750" s="62">
        <v>5000</v>
      </c>
      <c r="J750" s="27">
        <f>'PACC 2025'!$I750*'PACC 2025'!$H750</f>
        <v>0</v>
      </c>
      <c r="K750" s="56"/>
      <c r="L750" s="52"/>
      <c r="M750" s="52"/>
      <c r="N750" s="52"/>
      <c r="O750" s="53" t="s">
        <v>16988</v>
      </c>
    </row>
    <row r="751" spans="1:16" s="30" customFormat="1" ht="15.5" x14ac:dyDescent="0.35">
      <c r="A751" s="52" t="s">
        <v>35</v>
      </c>
      <c r="B751" s="232" t="s">
        <v>315</v>
      </c>
      <c r="C751" s="53" t="s">
        <v>172</v>
      </c>
      <c r="D751" s="127"/>
      <c r="E751" s="127"/>
      <c r="F751" s="127"/>
      <c r="G751" s="127"/>
      <c r="H751" s="127">
        <f>SUM('PACC 2025'!$D751:$G751)</f>
        <v>0</v>
      </c>
      <c r="I751" s="62">
        <v>65</v>
      </c>
      <c r="J751" s="27">
        <f>'PACC 2025'!$I751*'PACC 2025'!$H751</f>
        <v>0</v>
      </c>
      <c r="K751" s="56"/>
      <c r="L751" s="52"/>
      <c r="M751" s="52"/>
      <c r="N751" s="52"/>
      <c r="O751" s="53" t="s">
        <v>16988</v>
      </c>
    </row>
    <row r="752" spans="1:16" s="30" customFormat="1" ht="15.5" x14ac:dyDescent="0.35">
      <c r="A752" s="52" t="s">
        <v>35</v>
      </c>
      <c r="B752" s="232" t="s">
        <v>316</v>
      </c>
      <c r="C752" s="53" t="s">
        <v>172</v>
      </c>
      <c r="D752" s="127"/>
      <c r="E752" s="127"/>
      <c r="F752" s="127"/>
      <c r="G752" s="127"/>
      <c r="H752" s="127">
        <f>SUM('PACC 2025'!$D752:$G752)</f>
        <v>0</v>
      </c>
      <c r="I752" s="62">
        <v>1960</v>
      </c>
      <c r="J752" s="27">
        <f>'PACC 2025'!$I752*'PACC 2025'!$H752</f>
        <v>0</v>
      </c>
      <c r="K752" s="56"/>
      <c r="L752" s="52"/>
      <c r="M752" s="52"/>
      <c r="N752" s="53"/>
      <c r="O752" s="53" t="s">
        <v>16988</v>
      </c>
    </row>
    <row r="753" spans="1:16" s="30" customFormat="1" ht="15.5" x14ac:dyDescent="0.35">
      <c r="A753" s="52" t="s">
        <v>35</v>
      </c>
      <c r="B753" s="232" t="s">
        <v>317</v>
      </c>
      <c r="C753" s="53" t="s">
        <v>99</v>
      </c>
      <c r="D753" s="127"/>
      <c r="E753" s="127"/>
      <c r="F753" s="127"/>
      <c r="G753" s="127"/>
      <c r="H753" s="127">
        <f>SUM('PACC 2025'!$D753:$G753)</f>
        <v>0</v>
      </c>
      <c r="I753" s="62">
        <v>917</v>
      </c>
      <c r="J753" s="27">
        <f>'PACC 2025'!$I753*'PACC 2025'!$H753</f>
        <v>0</v>
      </c>
      <c r="K753" s="56"/>
      <c r="L753" s="52"/>
      <c r="M753" s="52"/>
      <c r="N753" s="53"/>
      <c r="O753" s="53" t="s">
        <v>16988</v>
      </c>
    </row>
    <row r="754" spans="1:16" s="110" customFormat="1" ht="15.5" x14ac:dyDescent="0.35">
      <c r="A754" s="18" t="s">
        <v>35</v>
      </c>
      <c r="B754" s="19"/>
      <c r="C754" s="19"/>
      <c r="D754" s="315"/>
      <c r="E754" s="315"/>
      <c r="F754" s="315"/>
      <c r="G754" s="315"/>
      <c r="H754" s="315"/>
      <c r="I754" s="69"/>
      <c r="J754" s="21"/>
      <c r="K754" s="22">
        <f>SUM(J746:J753)</f>
        <v>0</v>
      </c>
      <c r="L754" s="19"/>
      <c r="M754" s="19"/>
      <c r="N754" s="19"/>
      <c r="O754" s="147"/>
    </row>
    <row r="755" spans="1:16" s="222" customFormat="1" ht="15.75" customHeight="1" x14ac:dyDescent="0.35">
      <c r="A755" s="52" t="s">
        <v>17503</v>
      </c>
      <c r="B755" s="189" t="s">
        <v>311</v>
      </c>
      <c r="C755" s="53" t="s">
        <v>172</v>
      </c>
      <c r="D755" s="127">
        <v>50</v>
      </c>
      <c r="E755" s="127">
        <v>50</v>
      </c>
      <c r="F755" s="127">
        <v>50</v>
      </c>
      <c r="G755" s="127">
        <v>50</v>
      </c>
      <c r="H755" s="127">
        <f>SUM('PACC 2025'!$D755:$G755)</f>
        <v>200</v>
      </c>
      <c r="I755" s="62">
        <v>150</v>
      </c>
      <c r="J755" s="27">
        <f>'PACC 2025'!$I755*'PACC 2025'!$H755</f>
        <v>30000</v>
      </c>
      <c r="K755" s="56"/>
      <c r="L755" s="53" t="s">
        <v>16988</v>
      </c>
      <c r="M755" s="19"/>
      <c r="N755" s="19"/>
      <c r="O755" s="53" t="s">
        <v>16988</v>
      </c>
      <c r="P755" s="175"/>
    </row>
    <row r="756" spans="1:16" s="222" customFormat="1" ht="15.75" customHeight="1" x14ac:dyDescent="0.35">
      <c r="A756" s="52" t="s">
        <v>17503</v>
      </c>
      <c r="B756" s="189" t="s">
        <v>312</v>
      </c>
      <c r="C756" s="53" t="s">
        <v>172</v>
      </c>
      <c r="D756" s="127">
        <v>100</v>
      </c>
      <c r="E756" s="127">
        <v>100</v>
      </c>
      <c r="F756" s="127">
        <v>100</v>
      </c>
      <c r="G756" s="127">
        <v>100</v>
      </c>
      <c r="H756" s="127">
        <f>SUM('PACC 2025'!$D756:$G756)</f>
        <v>400</v>
      </c>
      <c r="I756" s="62">
        <v>120</v>
      </c>
      <c r="J756" s="27">
        <f>'PACC 2025'!$I756*'PACC 2025'!$H756</f>
        <v>48000</v>
      </c>
      <c r="K756" s="56"/>
      <c r="L756" s="53" t="s">
        <v>16988</v>
      </c>
      <c r="M756" s="19"/>
      <c r="N756" s="19"/>
      <c r="O756" s="53" t="s">
        <v>16988</v>
      </c>
      <c r="P756" s="175"/>
    </row>
    <row r="757" spans="1:16" s="222" customFormat="1" ht="15.75" customHeight="1" x14ac:dyDescent="0.35">
      <c r="A757" s="18" t="s">
        <v>17503</v>
      </c>
      <c r="B757" s="19"/>
      <c r="C757" s="19"/>
      <c r="D757" s="316"/>
      <c r="E757" s="316"/>
      <c r="F757" s="316"/>
      <c r="G757" s="316"/>
      <c r="H757" s="316"/>
      <c r="I757" s="68"/>
      <c r="J757" s="21"/>
      <c r="K757" s="22">
        <f>+J755+J756</f>
        <v>78000</v>
      </c>
      <c r="L757" s="147"/>
      <c r="M757" s="19"/>
      <c r="N757" s="19"/>
      <c r="O757" s="147"/>
      <c r="P757" s="175"/>
    </row>
    <row r="758" spans="1:16" s="30" customFormat="1" ht="15.75" customHeight="1" x14ac:dyDescent="0.35">
      <c r="A758" s="52" t="s">
        <v>36</v>
      </c>
      <c r="B758" s="232" t="s">
        <v>318</v>
      </c>
      <c r="C758" s="53" t="s">
        <v>172</v>
      </c>
      <c r="D758" s="127"/>
      <c r="E758" s="127"/>
      <c r="F758" s="127"/>
      <c r="G758" s="127"/>
      <c r="H758" s="127">
        <f>SUM('PACC 2025'!$D758:$G758)</f>
        <v>0</v>
      </c>
      <c r="I758" s="62">
        <v>70</v>
      </c>
      <c r="J758" s="27">
        <f>'PACC 2025'!$I758*'PACC 2025'!$H758</f>
        <v>0</v>
      </c>
      <c r="K758" s="56"/>
      <c r="L758" s="52"/>
      <c r="M758" s="52"/>
      <c r="N758" s="52"/>
      <c r="O758" s="53" t="s">
        <v>16988</v>
      </c>
    </row>
    <row r="759" spans="1:16" s="30" customFormat="1" ht="15.75" customHeight="1" x14ac:dyDescent="0.35">
      <c r="A759" s="52" t="s">
        <v>36</v>
      </c>
      <c r="B759" s="52" t="s">
        <v>319</v>
      </c>
      <c r="C759" s="53" t="s">
        <v>172</v>
      </c>
      <c r="D759" s="127">
        <v>400</v>
      </c>
      <c r="E759" s="127">
        <v>400</v>
      </c>
      <c r="F759" s="127">
        <v>400</v>
      </c>
      <c r="G759" s="127">
        <v>400</v>
      </c>
      <c r="H759" s="127">
        <f>SUM('PACC 2025'!$D759:$G759)</f>
        <v>1600</v>
      </c>
      <c r="I759" s="62">
        <v>25</v>
      </c>
      <c r="J759" s="27">
        <f>'PACC 2025'!$I759*'PACC 2025'!$H759</f>
        <v>40000</v>
      </c>
      <c r="K759" s="56"/>
      <c r="L759" s="52"/>
      <c r="M759" s="52"/>
      <c r="N759" s="52"/>
      <c r="O759" s="53" t="s">
        <v>16988</v>
      </c>
    </row>
    <row r="760" spans="1:16" s="30" customFormat="1" ht="15.75" customHeight="1" x14ac:dyDescent="0.35">
      <c r="A760" s="52" t="s">
        <v>36</v>
      </c>
      <c r="B760" s="52" t="s">
        <v>320</v>
      </c>
      <c r="C760" s="53" t="s">
        <v>172</v>
      </c>
      <c r="D760" s="127">
        <v>100</v>
      </c>
      <c r="E760" s="127">
        <v>100</v>
      </c>
      <c r="F760" s="127">
        <v>100</v>
      </c>
      <c r="G760" s="127">
        <v>100</v>
      </c>
      <c r="H760" s="127">
        <f>SUM('PACC 2025'!$D760:$G760)</f>
        <v>400</v>
      </c>
      <c r="I760" s="62">
        <v>397.5</v>
      </c>
      <c r="J760" s="27">
        <f>'PACC 2025'!$I760*'PACC 2025'!$H760</f>
        <v>159000</v>
      </c>
      <c r="K760" s="56"/>
      <c r="L760" s="52"/>
      <c r="M760" s="52"/>
      <c r="N760" s="52"/>
      <c r="O760" s="53" t="s">
        <v>16988</v>
      </c>
    </row>
    <row r="761" spans="1:16" ht="15.75" customHeight="1" x14ac:dyDescent="0.35">
      <c r="A761" s="18" t="s">
        <v>36</v>
      </c>
      <c r="B761" s="19"/>
      <c r="C761" s="19"/>
      <c r="D761" s="316"/>
      <c r="E761" s="316"/>
      <c r="F761" s="316"/>
      <c r="G761" s="316"/>
      <c r="H761" s="316"/>
      <c r="I761" s="68"/>
      <c r="J761" s="21"/>
      <c r="K761" s="22">
        <f>SUM(J758:J760)</f>
        <v>199000</v>
      </c>
      <c r="L761" s="19"/>
      <c r="M761" s="19"/>
      <c r="N761" s="19"/>
      <c r="O761" s="147"/>
    </row>
    <row r="762" spans="1:16" s="30" customFormat="1" ht="15.75" customHeight="1" x14ac:dyDescent="0.35">
      <c r="A762" s="52" t="s">
        <v>37</v>
      </c>
      <c r="B762" s="288" t="s">
        <v>17546</v>
      </c>
      <c r="C762" s="53" t="s">
        <v>99</v>
      </c>
      <c r="D762" s="200">
        <v>2</v>
      </c>
      <c r="E762" s="127"/>
      <c r="F762" s="127"/>
      <c r="G762" s="127"/>
      <c r="H762" s="127">
        <f>+Table_1[[#This Row],[Column7]]+Table_1[[#This Row],[Column6]]+Table_1[[#This Row],[Column5]]+Table_1[[#This Row],[Column4]]</f>
        <v>2</v>
      </c>
      <c r="I762" s="287">
        <v>87000</v>
      </c>
      <c r="J762" s="55">
        <f>'PACC 2025'!$I762*'PACC 2025'!$H762</f>
        <v>174000</v>
      </c>
      <c r="K762" s="56"/>
      <c r="L762" s="52"/>
      <c r="M762" s="52"/>
      <c r="N762" s="53"/>
      <c r="O762" s="111" t="s">
        <v>17302</v>
      </c>
      <c r="P762" s="144"/>
    </row>
    <row r="763" spans="1:16" s="30" customFormat="1" ht="15.75" customHeight="1" x14ac:dyDescent="0.35">
      <c r="A763" s="52" t="s">
        <v>37</v>
      </c>
      <c r="B763" s="288" t="s">
        <v>17547</v>
      </c>
      <c r="C763" s="53" t="s">
        <v>99</v>
      </c>
      <c r="D763" s="200">
        <v>5</v>
      </c>
      <c r="E763" s="127"/>
      <c r="F763" s="127"/>
      <c r="G763" s="127"/>
      <c r="H763" s="127">
        <f>+Table_1[[#This Row],[Column7]]+Table_1[[#This Row],[Column6]]+Table_1[[#This Row],[Column5]]+Table_1[[#This Row],[Column4]]</f>
        <v>5</v>
      </c>
      <c r="I763" s="287">
        <v>110000</v>
      </c>
      <c r="J763" s="55">
        <f>'PACC 2025'!$I763*'PACC 2025'!$H763</f>
        <v>550000</v>
      </c>
      <c r="K763" s="56"/>
      <c r="L763" s="52"/>
      <c r="M763" s="52"/>
      <c r="N763" s="53"/>
      <c r="O763" s="53"/>
      <c r="P763" s="144"/>
    </row>
    <row r="764" spans="1:16" s="30" customFormat="1" ht="15.75" customHeight="1" x14ac:dyDescent="0.35">
      <c r="A764" s="52" t="s">
        <v>37</v>
      </c>
      <c r="B764" s="288" t="s">
        <v>321</v>
      </c>
      <c r="C764" s="53" t="s">
        <v>99</v>
      </c>
      <c r="D764" s="200">
        <v>2</v>
      </c>
      <c r="E764" s="127"/>
      <c r="F764" s="127"/>
      <c r="G764" s="127"/>
      <c r="H764" s="127">
        <f>+Table_1[[#This Row],[Column7]]+Table_1[[#This Row],[Column6]]+Table_1[[#This Row],[Column5]]+Table_1[[#This Row],[Column4]]</f>
        <v>2</v>
      </c>
      <c r="I764" s="287">
        <v>35000</v>
      </c>
      <c r="J764" s="55">
        <f>'PACC 2025'!$I764*'PACC 2025'!$H764</f>
        <v>70000</v>
      </c>
      <c r="K764" s="56"/>
      <c r="L764" s="52"/>
      <c r="M764" s="52"/>
      <c r="N764" s="53"/>
      <c r="O764" s="111" t="s">
        <v>17302</v>
      </c>
      <c r="P764" s="144"/>
    </row>
    <row r="765" spans="1:16" s="30" customFormat="1" ht="15.75" customHeight="1" x14ac:dyDescent="0.35">
      <c r="A765" s="52" t="s">
        <v>37</v>
      </c>
      <c r="B765" s="288" t="s">
        <v>321</v>
      </c>
      <c r="C765" s="53" t="s">
        <v>99</v>
      </c>
      <c r="D765" s="200">
        <v>1</v>
      </c>
      <c r="E765" s="127"/>
      <c r="F765" s="127"/>
      <c r="G765" s="127"/>
      <c r="H765" s="127">
        <f>+Table_1[[#This Row],[Column7]]+Table_1[[#This Row],[Column6]]+Table_1[[#This Row],[Column5]]+Table_1[[#This Row],[Column4]]</f>
        <v>1</v>
      </c>
      <c r="I765" s="287">
        <v>35000</v>
      </c>
      <c r="J765" s="55">
        <f>'PACC 2025'!$I765*'PACC 2025'!$H765</f>
        <v>35000</v>
      </c>
      <c r="K765" s="56"/>
      <c r="L765" s="52"/>
      <c r="M765" s="52"/>
      <c r="N765" s="53"/>
      <c r="O765" s="111" t="s">
        <v>17439</v>
      </c>
      <c r="P765" s="144"/>
    </row>
    <row r="766" spans="1:16" s="30" customFormat="1" ht="15.75" customHeight="1" x14ac:dyDescent="0.35">
      <c r="A766" s="52" t="s">
        <v>37</v>
      </c>
      <c r="B766" s="288" t="s">
        <v>323</v>
      </c>
      <c r="C766" s="53" t="s">
        <v>99</v>
      </c>
      <c r="D766" s="200">
        <v>1</v>
      </c>
      <c r="E766" s="127"/>
      <c r="F766" s="127"/>
      <c r="G766" s="127"/>
      <c r="H766" s="127">
        <f>+Table_1[[#This Row],[Column7]]+Table_1[[#This Row],[Column6]]+Table_1[[#This Row],[Column5]]+Table_1[[#This Row],[Column4]]</f>
        <v>1</v>
      </c>
      <c r="I766" s="287">
        <v>3436</v>
      </c>
      <c r="J766" s="55">
        <f>'PACC 2025'!$I766*'PACC 2025'!$H766</f>
        <v>3436</v>
      </c>
      <c r="K766" s="56"/>
      <c r="L766" s="52"/>
      <c r="M766" s="52"/>
      <c r="N766" s="53"/>
      <c r="O766" s="111" t="s">
        <v>17264</v>
      </c>
      <c r="P766" s="144"/>
    </row>
    <row r="767" spans="1:16" s="30" customFormat="1" ht="15.75" customHeight="1" x14ac:dyDescent="0.35">
      <c r="A767" s="52" t="s">
        <v>37</v>
      </c>
      <c r="B767" s="288" t="s">
        <v>325</v>
      </c>
      <c r="C767" s="53" t="s">
        <v>99</v>
      </c>
      <c r="D767" s="200">
        <v>6</v>
      </c>
      <c r="E767" s="127"/>
      <c r="F767" s="127"/>
      <c r="G767" s="127"/>
      <c r="H767" s="127">
        <f>+Table_1[[#This Row],[Column7]]+Table_1[[#This Row],[Column6]]+Table_1[[#This Row],[Column5]]+Table_1[[#This Row],[Column4]]</f>
        <v>6</v>
      </c>
      <c r="I767" s="287">
        <v>15000</v>
      </c>
      <c r="J767" s="55">
        <f>'PACC 2025'!$I767*'PACC 2025'!$H767</f>
        <v>90000</v>
      </c>
      <c r="K767" s="56"/>
      <c r="L767" s="52"/>
      <c r="M767" s="52"/>
      <c r="N767" s="53"/>
      <c r="O767" s="111" t="s">
        <v>17264</v>
      </c>
      <c r="P767" s="144"/>
    </row>
    <row r="768" spans="1:16" s="30" customFormat="1" ht="15.75" customHeight="1" x14ac:dyDescent="0.35">
      <c r="A768" s="52" t="s">
        <v>37</v>
      </c>
      <c r="B768" s="288" t="s">
        <v>17548</v>
      </c>
      <c r="C768" s="53" t="s">
        <v>99</v>
      </c>
      <c r="D768" s="200">
        <v>3</v>
      </c>
      <c r="E768" s="127"/>
      <c r="F768" s="127"/>
      <c r="G768" s="127"/>
      <c r="H768" s="127">
        <f>+Table_1[[#This Row],[Column7]]+Table_1[[#This Row],[Column6]]+Table_1[[#This Row],[Column5]]+Table_1[[#This Row],[Column4]]</f>
        <v>3</v>
      </c>
      <c r="I768" s="287">
        <v>138000</v>
      </c>
      <c r="J768" s="55">
        <f>'PACC 2025'!$I768*'PACC 2025'!$H768</f>
        <v>414000</v>
      </c>
      <c r="K768" s="56"/>
      <c r="L768" s="52"/>
      <c r="M768" s="52"/>
      <c r="N768" s="53"/>
      <c r="O768" s="111" t="s">
        <v>17264</v>
      </c>
      <c r="P768" s="144"/>
    </row>
    <row r="769" spans="1:16" s="30" customFormat="1" ht="15.75" customHeight="1" x14ac:dyDescent="0.35">
      <c r="A769" s="52" t="s">
        <v>37</v>
      </c>
      <c r="B769" s="288" t="s">
        <v>17277</v>
      </c>
      <c r="C769" s="53" t="s">
        <v>99</v>
      </c>
      <c r="D769" s="200">
        <v>6</v>
      </c>
      <c r="E769" s="127"/>
      <c r="F769" s="127"/>
      <c r="G769" s="127"/>
      <c r="H769" s="127">
        <f>+Table_1[[#This Row],[Column7]]+Table_1[[#This Row],[Column6]]+Table_1[[#This Row],[Column5]]+Table_1[[#This Row],[Column4]]</f>
        <v>6</v>
      </c>
      <c r="I769" s="287">
        <v>80000</v>
      </c>
      <c r="J769" s="55">
        <f>'PACC 2025'!$I769*'PACC 2025'!$H769</f>
        <v>480000</v>
      </c>
      <c r="K769" s="56"/>
      <c r="L769" s="52"/>
      <c r="M769" s="52"/>
      <c r="N769" s="53"/>
      <c r="O769" s="111" t="s">
        <v>17276</v>
      </c>
      <c r="P769" s="144"/>
    </row>
    <row r="770" spans="1:16" s="30" customFormat="1" ht="15.75" customHeight="1" x14ac:dyDescent="0.35">
      <c r="A770" s="52" t="s">
        <v>37</v>
      </c>
      <c r="B770" s="288" t="s">
        <v>17549</v>
      </c>
      <c r="C770" s="53" t="s">
        <v>99</v>
      </c>
      <c r="D770" s="200"/>
      <c r="E770" s="127">
        <v>1</v>
      </c>
      <c r="F770" s="127"/>
      <c r="G770" s="127"/>
      <c r="H770" s="127">
        <f>+Table_1[[#This Row],[Column7]]+Table_1[[#This Row],[Column6]]+Table_1[[#This Row],[Column5]]+Table_1[[#This Row],[Column4]]</f>
        <v>1</v>
      </c>
      <c r="I770" s="287">
        <v>770000</v>
      </c>
      <c r="J770" s="55">
        <f>'PACC 2025'!$I770*'PACC 2025'!$H770</f>
        <v>770000</v>
      </c>
      <c r="K770" s="56"/>
      <c r="L770" s="52"/>
      <c r="M770" s="52"/>
      <c r="N770" s="53"/>
      <c r="O770" s="53" t="s">
        <v>16965</v>
      </c>
      <c r="P770" s="144"/>
    </row>
    <row r="771" spans="1:16" s="30" customFormat="1" ht="15.75" customHeight="1" x14ac:dyDescent="0.35">
      <c r="A771" s="52" t="s">
        <v>37</v>
      </c>
      <c r="B771" s="288" t="s">
        <v>17550</v>
      </c>
      <c r="C771" s="53" t="s">
        <v>99</v>
      </c>
      <c r="D771" s="200"/>
      <c r="E771" s="127">
        <v>1</v>
      </c>
      <c r="F771" s="127"/>
      <c r="G771" s="127"/>
      <c r="H771" s="127">
        <f>+Table_1[[#This Row],[Column7]]+Table_1[[#This Row],[Column6]]+Table_1[[#This Row],[Column5]]+Table_1[[#This Row],[Column4]]</f>
        <v>1</v>
      </c>
      <c r="I771" s="287">
        <v>33000</v>
      </c>
      <c r="J771" s="55">
        <f>'PACC 2025'!$I771*'PACC 2025'!$H771</f>
        <v>33000</v>
      </c>
      <c r="K771" s="56"/>
      <c r="L771" s="52"/>
      <c r="M771" s="52"/>
      <c r="N771" s="53"/>
      <c r="O771" s="53" t="s">
        <v>16965</v>
      </c>
      <c r="P771" s="144"/>
    </row>
    <row r="772" spans="1:16" s="30" customFormat="1" ht="15.75" customHeight="1" x14ac:dyDescent="0.35">
      <c r="A772" s="52" t="s">
        <v>37</v>
      </c>
      <c r="B772" s="288" t="s">
        <v>17551</v>
      </c>
      <c r="C772" s="53" t="s">
        <v>99</v>
      </c>
      <c r="D772" s="200"/>
      <c r="E772" s="127">
        <v>1</v>
      </c>
      <c r="F772" s="127"/>
      <c r="G772" s="127"/>
      <c r="H772" s="127">
        <f>+Table_1[[#This Row],[Column7]]+Table_1[[#This Row],[Column6]]+Table_1[[#This Row],[Column5]]+Table_1[[#This Row],[Column4]]</f>
        <v>1</v>
      </c>
      <c r="I772" s="287">
        <v>440000</v>
      </c>
      <c r="J772" s="55">
        <f>'PACC 2025'!$I772*'PACC 2025'!$H772</f>
        <v>440000</v>
      </c>
      <c r="K772" s="56"/>
      <c r="L772" s="52"/>
      <c r="M772" s="52"/>
      <c r="N772" s="53"/>
      <c r="O772" s="53" t="s">
        <v>16965</v>
      </c>
      <c r="P772" s="144"/>
    </row>
    <row r="773" spans="1:16" s="30" customFormat="1" ht="15.75" customHeight="1" x14ac:dyDescent="0.35">
      <c r="A773" s="52" t="s">
        <v>37</v>
      </c>
      <c r="B773" s="288" t="s">
        <v>17552</v>
      </c>
      <c r="C773" s="53" t="s">
        <v>99</v>
      </c>
      <c r="D773" s="200"/>
      <c r="E773" s="127">
        <v>50</v>
      </c>
      <c r="F773" s="127"/>
      <c r="G773" s="127"/>
      <c r="H773" s="127">
        <f>+Table_1[[#This Row],[Column7]]+Table_1[[#This Row],[Column6]]+Table_1[[#This Row],[Column5]]+Table_1[[#This Row],[Column4]]</f>
        <v>50</v>
      </c>
      <c r="I773" s="287">
        <v>45100</v>
      </c>
      <c r="J773" s="55">
        <f>'PACC 2025'!$I773*'PACC 2025'!$H773</f>
        <v>2255000</v>
      </c>
      <c r="K773" s="56"/>
      <c r="L773" s="52"/>
      <c r="M773" s="52"/>
      <c r="N773" s="53"/>
      <c r="O773" s="53" t="s">
        <v>16965</v>
      </c>
      <c r="P773" s="144"/>
    </row>
    <row r="774" spans="1:16" s="30" customFormat="1" ht="15.75" customHeight="1" x14ac:dyDescent="0.35">
      <c r="A774" s="52" t="s">
        <v>37</v>
      </c>
      <c r="B774" s="288" t="s">
        <v>17553</v>
      </c>
      <c r="C774" s="53" t="s">
        <v>99</v>
      </c>
      <c r="D774" s="200"/>
      <c r="E774" s="127">
        <v>10</v>
      </c>
      <c r="F774" s="127"/>
      <c r="G774" s="127"/>
      <c r="H774" s="127">
        <f>+Table_1[[#This Row],[Column7]]+Table_1[[#This Row],[Column6]]+Table_1[[#This Row],[Column5]]+Table_1[[#This Row],[Column4]]</f>
        <v>10</v>
      </c>
      <c r="I774" s="287">
        <v>66000</v>
      </c>
      <c r="J774" s="55">
        <f>'PACC 2025'!$I774*'PACC 2025'!$H774</f>
        <v>660000</v>
      </c>
      <c r="K774" s="56"/>
      <c r="L774" s="52"/>
      <c r="M774" s="52"/>
      <c r="N774" s="53"/>
      <c r="O774" s="53" t="s">
        <v>16965</v>
      </c>
      <c r="P774" s="144"/>
    </row>
    <row r="775" spans="1:16" s="30" customFormat="1" ht="15.75" customHeight="1" x14ac:dyDescent="0.35">
      <c r="A775" s="52" t="s">
        <v>37</v>
      </c>
      <c r="B775" s="288" t="s">
        <v>17554</v>
      </c>
      <c r="C775" s="53" t="s">
        <v>99</v>
      </c>
      <c r="D775" s="200"/>
      <c r="E775" s="127">
        <v>10</v>
      </c>
      <c r="F775" s="127"/>
      <c r="G775" s="127"/>
      <c r="H775" s="127">
        <f>+Table_1[[#This Row],[Column7]]+Table_1[[#This Row],[Column6]]+Table_1[[#This Row],[Column5]]+Table_1[[#This Row],[Column4]]</f>
        <v>10</v>
      </c>
      <c r="I775" s="287">
        <v>26284.5</v>
      </c>
      <c r="J775" s="55">
        <f>'PACC 2025'!$I775*'PACC 2025'!$H775</f>
        <v>262845</v>
      </c>
      <c r="K775" s="56"/>
      <c r="L775" s="52"/>
      <c r="M775" s="52"/>
      <c r="N775" s="53"/>
      <c r="O775" s="53" t="s">
        <v>16965</v>
      </c>
      <c r="P775" s="144"/>
    </row>
    <row r="776" spans="1:16" s="30" customFormat="1" ht="15.75" customHeight="1" x14ac:dyDescent="0.35">
      <c r="A776" s="52" t="s">
        <v>37</v>
      </c>
      <c r="B776" s="288" t="s">
        <v>17555</v>
      </c>
      <c r="C776" s="53" t="s">
        <v>99</v>
      </c>
      <c r="D776" s="200"/>
      <c r="E776" s="127">
        <v>1</v>
      </c>
      <c r="F776" s="127"/>
      <c r="G776" s="127"/>
      <c r="H776" s="127">
        <f>+Table_1[[#This Row],[Column7]]+Table_1[[#This Row],[Column6]]+Table_1[[#This Row],[Column5]]+Table_1[[#This Row],[Column4]]</f>
        <v>1</v>
      </c>
      <c r="I776" s="287">
        <v>53056.3</v>
      </c>
      <c r="J776" s="55">
        <f>'PACC 2025'!$I776*'PACC 2025'!$H776</f>
        <v>53056.3</v>
      </c>
      <c r="K776" s="56"/>
      <c r="L776" s="52"/>
      <c r="M776" s="52"/>
      <c r="N776" s="53"/>
      <c r="O776" s="53" t="s">
        <v>16965</v>
      </c>
      <c r="P776" s="144"/>
    </row>
    <row r="777" spans="1:16" s="30" customFormat="1" ht="15.75" customHeight="1" x14ac:dyDescent="0.35">
      <c r="A777" s="52" t="s">
        <v>37</v>
      </c>
      <c r="B777" s="288" t="s">
        <v>17556</v>
      </c>
      <c r="C777" s="53" t="s">
        <v>99</v>
      </c>
      <c r="D777" s="200"/>
      <c r="E777" s="127">
        <v>5</v>
      </c>
      <c r="F777" s="127"/>
      <c r="G777" s="127"/>
      <c r="H777" s="127">
        <f>+Table_1[[#This Row],[Column7]]+Table_1[[#This Row],[Column6]]+Table_1[[#This Row],[Column5]]+Table_1[[#This Row],[Column4]]</f>
        <v>5</v>
      </c>
      <c r="I777" s="287">
        <v>48675</v>
      </c>
      <c r="J777" s="55">
        <f>'PACC 2025'!$I777*'PACC 2025'!$H777</f>
        <v>243375</v>
      </c>
      <c r="K777" s="56"/>
      <c r="L777" s="52"/>
      <c r="M777" s="52"/>
      <c r="N777" s="53"/>
      <c r="O777" s="53" t="s">
        <v>16965</v>
      </c>
      <c r="P777" s="144"/>
    </row>
    <row r="778" spans="1:16" s="30" customFormat="1" ht="15.75" customHeight="1" x14ac:dyDescent="0.35">
      <c r="A778" s="52" t="s">
        <v>37</v>
      </c>
      <c r="B778" s="288" t="s">
        <v>17557</v>
      </c>
      <c r="C778" s="53" t="s">
        <v>99</v>
      </c>
      <c r="D778" s="200"/>
      <c r="E778" s="127">
        <v>3</v>
      </c>
      <c r="F778" s="127"/>
      <c r="G778" s="127"/>
      <c r="H778" s="127">
        <f>+Table_1[[#This Row],[Column7]]+Table_1[[#This Row],[Column6]]+Table_1[[#This Row],[Column5]]+Table_1[[#This Row],[Column4]]</f>
        <v>3</v>
      </c>
      <c r="I778" s="287">
        <v>82500</v>
      </c>
      <c r="J778" s="55">
        <f>'PACC 2025'!$I778*'PACC 2025'!$H778</f>
        <v>247500</v>
      </c>
      <c r="K778" s="56"/>
      <c r="L778" s="52"/>
      <c r="M778" s="52"/>
      <c r="N778" s="53"/>
      <c r="O778" s="53" t="s">
        <v>16965</v>
      </c>
      <c r="P778" s="144"/>
    </row>
    <row r="779" spans="1:16" s="30" customFormat="1" ht="15.75" customHeight="1" x14ac:dyDescent="0.35">
      <c r="A779" s="52" t="s">
        <v>37</v>
      </c>
      <c r="B779" s="288" t="s">
        <v>17558</v>
      </c>
      <c r="C779" s="53" t="s">
        <v>99</v>
      </c>
      <c r="D779" s="200"/>
      <c r="E779" s="127">
        <v>3</v>
      </c>
      <c r="F779" s="127"/>
      <c r="G779" s="127"/>
      <c r="H779" s="127">
        <f>+Table_1[[#This Row],[Column7]]+Table_1[[#This Row],[Column6]]+Table_1[[#This Row],[Column5]]+Table_1[[#This Row],[Column4]]</f>
        <v>3</v>
      </c>
      <c r="I779" s="287">
        <v>125000</v>
      </c>
      <c r="J779" s="55">
        <f>'PACC 2025'!$I779*'PACC 2025'!$H779</f>
        <v>375000</v>
      </c>
      <c r="K779" s="56"/>
      <c r="L779" s="52"/>
      <c r="M779" s="52"/>
      <c r="N779" s="53"/>
      <c r="O779" s="53" t="s">
        <v>16965</v>
      </c>
      <c r="P779" s="144"/>
    </row>
    <row r="780" spans="1:16" s="30" customFormat="1" ht="15.75" customHeight="1" x14ac:dyDescent="0.35">
      <c r="A780" s="52" t="s">
        <v>37</v>
      </c>
      <c r="B780" s="288" t="s">
        <v>522</v>
      </c>
      <c r="C780" s="53" t="s">
        <v>99</v>
      </c>
      <c r="D780" s="200"/>
      <c r="E780" s="127">
        <v>1</v>
      </c>
      <c r="F780" s="127"/>
      <c r="G780" s="127"/>
      <c r="H780" s="127">
        <f>+Table_1[[#This Row],[Column7]]+Table_1[[#This Row],[Column6]]+Table_1[[#This Row],[Column5]]+Table_1[[#This Row],[Column4]]</f>
        <v>1</v>
      </c>
      <c r="I780" s="287">
        <v>550000</v>
      </c>
      <c r="J780" s="55">
        <f>'PACC 2025'!$I780*'PACC 2025'!$H780</f>
        <v>550000</v>
      </c>
      <c r="K780" s="56"/>
      <c r="L780" s="52"/>
      <c r="M780" s="52"/>
      <c r="N780" s="53"/>
      <c r="O780" s="53" t="s">
        <v>16965</v>
      </c>
      <c r="P780" s="144"/>
    </row>
    <row r="781" spans="1:16" s="30" customFormat="1" ht="15.5" x14ac:dyDescent="0.35">
      <c r="A781" s="52" t="s">
        <v>37</v>
      </c>
      <c r="B781" s="219" t="s">
        <v>324</v>
      </c>
      <c r="C781" s="53" t="s">
        <v>99</v>
      </c>
      <c r="D781" s="200"/>
      <c r="E781" s="53">
        <f>1-1</f>
        <v>0</v>
      </c>
      <c r="F781" s="53"/>
      <c r="G781" s="53"/>
      <c r="H781" s="127">
        <f>+Table_1[[#This Row],[Column7]]+Table_1[[#This Row],[Column6]]+Table_1[[#This Row],[Column5]]+Table_1[[#This Row],[Column4]]</f>
        <v>0</v>
      </c>
      <c r="I781" s="62">
        <v>100000</v>
      </c>
      <c r="J781" s="27">
        <f>'PACC 2025'!$I781*'PACC 2025'!$H781</f>
        <v>0</v>
      </c>
      <c r="K781" s="52"/>
      <c r="L781" s="52"/>
      <c r="M781" s="52"/>
      <c r="N781" s="52"/>
      <c r="O781" s="111" t="s">
        <v>17030</v>
      </c>
    </row>
    <row r="782" spans="1:16" s="30" customFormat="1" ht="15.5" x14ac:dyDescent="0.35">
      <c r="A782" s="52" t="s">
        <v>37</v>
      </c>
      <c r="B782" s="219" t="s">
        <v>17393</v>
      </c>
      <c r="C782" s="53" t="s">
        <v>99</v>
      </c>
      <c r="D782" s="324">
        <f>2-2</f>
        <v>0</v>
      </c>
      <c r="E782" s="127"/>
      <c r="F782" s="127"/>
      <c r="G782" s="127"/>
      <c r="H782" s="127">
        <f>SUM('PACC 2025'!$D782:$G782)</f>
        <v>0</v>
      </c>
      <c r="I782" s="54">
        <v>87000</v>
      </c>
      <c r="J782" s="55">
        <f>'PACC 2025'!$I782*'PACC 2025'!$H782</f>
        <v>0</v>
      </c>
      <c r="K782" s="52"/>
      <c r="L782" s="52"/>
      <c r="M782" s="52"/>
      <c r="N782" s="52"/>
      <c r="O782" s="111" t="s">
        <v>17302</v>
      </c>
      <c r="P782" s="144"/>
    </row>
    <row r="783" spans="1:16" s="30" customFormat="1" ht="15.5" x14ac:dyDescent="0.35">
      <c r="A783" s="52" t="s">
        <v>37</v>
      </c>
      <c r="B783" s="219" t="s">
        <v>321</v>
      </c>
      <c r="C783" s="53" t="s">
        <v>99</v>
      </c>
      <c r="D783" s="324">
        <f>2-2</f>
        <v>0</v>
      </c>
      <c r="E783" s="127"/>
      <c r="F783" s="127"/>
      <c r="G783" s="127"/>
      <c r="H783" s="127">
        <f>SUM('PACC 2025'!$D783:$G783)</f>
        <v>0</v>
      </c>
      <c r="I783" s="54">
        <v>10000</v>
      </c>
      <c r="J783" s="55">
        <f>'PACC 2025'!$I783*'PACC 2025'!$H783</f>
        <v>0</v>
      </c>
      <c r="K783" s="52"/>
      <c r="L783" s="52"/>
      <c r="M783" s="52"/>
      <c r="N783" s="52"/>
      <c r="O783" s="111" t="s">
        <v>17302</v>
      </c>
      <c r="P783" s="144"/>
    </row>
    <row r="784" spans="1:16" s="30" customFormat="1" ht="15.5" x14ac:dyDescent="0.35">
      <c r="A784" s="52" t="s">
        <v>37</v>
      </c>
      <c r="B784" s="219" t="s">
        <v>324</v>
      </c>
      <c r="C784" s="53" t="s">
        <v>99</v>
      </c>
      <c r="D784" s="324">
        <f>2-2</f>
        <v>0</v>
      </c>
      <c r="E784" s="127"/>
      <c r="F784" s="127"/>
      <c r="G784" s="127"/>
      <c r="H784" s="127">
        <f>SUM('PACC 2025'!$D784:$G784)</f>
        <v>0</v>
      </c>
      <c r="I784" s="54">
        <v>110000</v>
      </c>
      <c r="J784" s="55">
        <f>'PACC 2025'!$I784*'PACC 2025'!$H784</f>
        <v>0</v>
      </c>
      <c r="K784" s="52"/>
      <c r="L784" s="52"/>
      <c r="M784" s="52"/>
      <c r="N784" s="52"/>
      <c r="O784" s="111" t="s">
        <v>17302</v>
      </c>
      <c r="P784" s="144"/>
    </row>
    <row r="785" spans="1:16" s="30" customFormat="1" ht="15.5" x14ac:dyDescent="0.35">
      <c r="A785" s="52" t="s">
        <v>37</v>
      </c>
      <c r="B785" s="219" t="s">
        <v>321</v>
      </c>
      <c r="C785" s="53" t="s">
        <v>99</v>
      </c>
      <c r="D785" s="200"/>
      <c r="E785" s="324">
        <f>1-1</f>
        <v>0</v>
      </c>
      <c r="F785" s="127"/>
      <c r="G785" s="127"/>
      <c r="H785" s="127">
        <f>SUM('PACC 2025'!$D785:$G785)</f>
        <v>0</v>
      </c>
      <c r="I785" s="62">
        <v>35000</v>
      </c>
      <c r="J785" s="55">
        <f>'PACC 2025'!$I785*'PACC 2025'!$H785</f>
        <v>0</v>
      </c>
      <c r="K785" s="52"/>
      <c r="L785" s="52"/>
      <c r="M785" s="52"/>
      <c r="N785" s="52"/>
      <c r="O785" s="111" t="s">
        <v>17439</v>
      </c>
      <c r="P785" s="144"/>
    </row>
    <row r="786" spans="1:16" s="30" customFormat="1" ht="15.5" x14ac:dyDescent="0.35">
      <c r="A786" s="52" t="s">
        <v>37</v>
      </c>
      <c r="B786" s="219" t="s">
        <v>324</v>
      </c>
      <c r="C786" s="53" t="s">
        <v>99</v>
      </c>
      <c r="D786" s="200"/>
      <c r="E786" s="349">
        <f>2-2</f>
        <v>0</v>
      </c>
      <c r="F786" s="53"/>
      <c r="G786" s="53"/>
      <c r="H786" s="127">
        <f>SUM('PACC 2025'!$D786:$G786)</f>
        <v>0</v>
      </c>
      <c r="I786" s="62">
        <v>100000</v>
      </c>
      <c r="J786" s="55">
        <f>'PACC 2025'!$I786*'PACC 2025'!$H786</f>
        <v>0</v>
      </c>
      <c r="K786" s="52"/>
      <c r="L786" s="52"/>
      <c r="M786" s="52"/>
      <c r="N786" s="52"/>
      <c r="O786" s="111" t="s">
        <v>17439</v>
      </c>
      <c r="P786" s="144"/>
    </row>
    <row r="787" spans="1:16" s="30" customFormat="1" ht="15.5" x14ac:dyDescent="0.35">
      <c r="A787" s="52" t="s">
        <v>37</v>
      </c>
      <c r="B787" s="52" t="s">
        <v>16915</v>
      </c>
      <c r="C787" s="53" t="s">
        <v>99</v>
      </c>
      <c r="D787" s="200"/>
      <c r="E787" s="53"/>
      <c r="F787" s="53"/>
      <c r="G787" s="53"/>
      <c r="H787" s="127">
        <f>SUM('PACC 2025'!$E787:$G787)</f>
        <v>0</v>
      </c>
      <c r="I787" s="62">
        <v>700000</v>
      </c>
      <c r="J787" s="55">
        <f>'PACC 2025'!$I787*'PACC 2025'!$H787</f>
        <v>0</v>
      </c>
      <c r="K787" s="52"/>
      <c r="L787" s="52"/>
      <c r="M787" s="52"/>
      <c r="N787" s="52"/>
      <c r="O787" s="111"/>
    </row>
    <row r="788" spans="1:16" s="30" customFormat="1" ht="15.5" x14ac:dyDescent="0.35">
      <c r="A788" s="52" t="s">
        <v>37</v>
      </c>
      <c r="B788" s="219" t="s">
        <v>324</v>
      </c>
      <c r="C788" s="53" t="s">
        <v>99</v>
      </c>
      <c r="D788" s="200"/>
      <c r="E788" s="349">
        <f>1-1</f>
        <v>0</v>
      </c>
      <c r="F788" s="53"/>
      <c r="G788" s="53"/>
      <c r="H788" s="127">
        <f>SUM('PACC 2025'!$D788:$G788)</f>
        <v>0</v>
      </c>
      <c r="I788" s="62">
        <v>100000</v>
      </c>
      <c r="J788" s="55">
        <f>'PACC 2025'!$I788*'PACC 2025'!$H788</f>
        <v>0</v>
      </c>
      <c r="K788" s="52"/>
      <c r="L788" s="52"/>
      <c r="M788" s="52"/>
      <c r="N788" s="52"/>
      <c r="O788" s="111" t="s">
        <v>17264</v>
      </c>
    </row>
    <row r="789" spans="1:16" s="30" customFormat="1" ht="15.5" x14ac:dyDescent="0.35">
      <c r="A789" s="52" t="s">
        <v>37</v>
      </c>
      <c r="B789" s="219" t="s">
        <v>323</v>
      </c>
      <c r="C789" s="53" t="s">
        <v>99</v>
      </c>
      <c r="D789" s="200"/>
      <c r="E789" s="349">
        <f>1-1</f>
        <v>0</v>
      </c>
      <c r="F789" s="53"/>
      <c r="G789" s="53"/>
      <c r="H789" s="127">
        <f>SUM('PACC 2025'!$D789:$G789)</f>
        <v>0</v>
      </c>
      <c r="I789" s="62">
        <v>3436</v>
      </c>
      <c r="J789" s="55">
        <f>'PACC 2025'!$I789*'PACC 2025'!$H789</f>
        <v>0</v>
      </c>
      <c r="K789" s="52"/>
      <c r="L789" s="52"/>
      <c r="M789" s="52"/>
      <c r="N789" s="52"/>
      <c r="O789" s="111" t="s">
        <v>17264</v>
      </c>
      <c r="P789" s="144"/>
    </row>
    <row r="790" spans="1:16" s="30" customFormat="1" ht="15.5" x14ac:dyDescent="0.35">
      <c r="A790" s="52" t="s">
        <v>37</v>
      </c>
      <c r="B790" s="219" t="s">
        <v>325</v>
      </c>
      <c r="C790" s="53" t="s">
        <v>99</v>
      </c>
      <c r="D790" s="200"/>
      <c r="E790" s="349">
        <f>6-6</f>
        <v>0</v>
      </c>
      <c r="F790" s="53"/>
      <c r="G790" s="53"/>
      <c r="H790" s="127">
        <f>SUM('PACC 2025'!$D790:$G790)</f>
        <v>0</v>
      </c>
      <c r="I790" s="62">
        <v>15000</v>
      </c>
      <c r="J790" s="55">
        <f>'PACC 2025'!$I790*'PACC 2025'!$H790</f>
        <v>0</v>
      </c>
      <c r="K790" s="52"/>
      <c r="L790" s="52"/>
      <c r="M790" s="52"/>
      <c r="N790" s="52"/>
      <c r="O790" s="111" t="s">
        <v>17264</v>
      </c>
    </row>
    <row r="791" spans="1:16" s="30" customFormat="1" ht="15.5" x14ac:dyDescent="0.35">
      <c r="A791" s="52" t="s">
        <v>37</v>
      </c>
      <c r="B791" s="219" t="s">
        <v>17265</v>
      </c>
      <c r="C791" s="53" t="s">
        <v>99</v>
      </c>
      <c r="D791" s="200"/>
      <c r="E791" s="349">
        <f>3-3</f>
        <v>0</v>
      </c>
      <c r="F791" s="53"/>
      <c r="G791" s="53"/>
      <c r="H791" s="127">
        <f>SUM('PACC 2025'!$D791:$G791)</f>
        <v>0</v>
      </c>
      <c r="I791" s="62">
        <v>100000</v>
      </c>
      <c r="J791" s="55">
        <f>'PACC 2025'!$I791*'PACC 2025'!$H791</f>
        <v>0</v>
      </c>
      <c r="K791" s="52"/>
      <c r="L791" s="52"/>
      <c r="M791" s="52"/>
      <c r="N791" s="52"/>
      <c r="O791" s="111" t="s">
        <v>17264</v>
      </c>
    </row>
    <row r="792" spans="1:16" s="30" customFormat="1" ht="15.5" x14ac:dyDescent="0.35">
      <c r="A792" s="52" t="s">
        <v>37</v>
      </c>
      <c r="B792" s="219" t="s">
        <v>17277</v>
      </c>
      <c r="C792" s="53" t="s">
        <v>99</v>
      </c>
      <c r="D792" s="200"/>
      <c r="E792" s="324">
        <f>6-6</f>
        <v>0</v>
      </c>
      <c r="F792" s="127"/>
      <c r="G792" s="127"/>
      <c r="H792" s="127">
        <f>SUM('PACC 2025'!$D792:$G792)</f>
        <v>0</v>
      </c>
      <c r="I792" s="62">
        <v>80000</v>
      </c>
      <c r="J792" s="55">
        <f>'PACC 2025'!$I792*'PACC 2025'!$H792</f>
        <v>0</v>
      </c>
      <c r="K792" s="52"/>
      <c r="L792" s="52"/>
      <c r="M792" s="52"/>
      <c r="N792" s="52"/>
      <c r="O792" s="111" t="s">
        <v>17276</v>
      </c>
      <c r="P792" s="144"/>
    </row>
    <row r="793" spans="1:16" s="30" customFormat="1" ht="15.75" customHeight="1" x14ac:dyDescent="0.35">
      <c r="A793" s="52" t="s">
        <v>37</v>
      </c>
      <c r="B793" s="219" t="s">
        <v>323</v>
      </c>
      <c r="C793" s="53" t="s">
        <v>99</v>
      </c>
      <c r="D793" s="200"/>
      <c r="E793" s="349">
        <f>2-2</f>
        <v>0</v>
      </c>
      <c r="F793" s="53"/>
      <c r="G793" s="53"/>
      <c r="H793" s="127">
        <f>SUM('PACC 2025'!$D793:$G793)</f>
        <v>0</v>
      </c>
      <c r="I793" s="62">
        <v>3436</v>
      </c>
      <c r="J793" s="27">
        <f>'PACC 2025'!$I793*'PACC 2025'!$H793</f>
        <v>0</v>
      </c>
      <c r="K793" s="52"/>
      <c r="L793" s="52"/>
      <c r="M793" s="52"/>
      <c r="N793" s="52"/>
      <c r="O793" s="111" t="s">
        <v>17030</v>
      </c>
    </row>
    <row r="794" spans="1:16" s="30" customFormat="1" ht="15.75" customHeight="1" x14ac:dyDescent="0.35">
      <c r="A794" s="52" t="s">
        <v>37</v>
      </c>
      <c r="B794" s="219" t="s">
        <v>325</v>
      </c>
      <c r="C794" s="53" t="s">
        <v>99</v>
      </c>
      <c r="D794" s="200"/>
      <c r="E794" s="349">
        <f>3-3</f>
        <v>0</v>
      </c>
      <c r="F794" s="53"/>
      <c r="G794" s="53"/>
      <c r="H794" s="127">
        <f>SUM('PACC 2025'!$D794:$G794)</f>
        <v>0</v>
      </c>
      <c r="I794" s="62">
        <v>15000</v>
      </c>
      <c r="J794" s="27">
        <f>'PACC 2025'!$I794*'PACC 2025'!$H794</f>
        <v>0</v>
      </c>
      <c r="K794" s="52"/>
      <c r="L794" s="52"/>
      <c r="M794" s="52"/>
      <c r="N794" s="52"/>
      <c r="O794" s="111" t="s">
        <v>17029</v>
      </c>
    </row>
    <row r="795" spans="1:16" s="30" customFormat="1" ht="15.75" customHeight="1" x14ac:dyDescent="0.35">
      <c r="A795" s="52" t="s">
        <v>37</v>
      </c>
      <c r="B795" s="52" t="s">
        <v>16916</v>
      </c>
      <c r="C795" s="53" t="s">
        <v>99</v>
      </c>
      <c r="D795" s="200"/>
      <c r="E795" s="53"/>
      <c r="F795" s="53"/>
      <c r="G795" s="53"/>
      <c r="H795" s="127">
        <f>SUM('PACC 2025'!$E795:$G795)</f>
        <v>0</v>
      </c>
      <c r="I795" s="62">
        <v>28000</v>
      </c>
      <c r="J795" s="55">
        <f>'PACC 2025'!$I795*'PACC 2025'!$H795</f>
        <v>0</v>
      </c>
      <c r="K795" s="52"/>
      <c r="L795" s="52"/>
      <c r="M795" s="52"/>
      <c r="N795" s="52"/>
      <c r="O795" s="111"/>
    </row>
    <row r="796" spans="1:16" ht="15.75" customHeight="1" x14ac:dyDescent="0.35">
      <c r="A796" s="18" t="s">
        <v>37</v>
      </c>
      <c r="B796" s="19"/>
      <c r="C796" s="19"/>
      <c r="D796" s="316"/>
      <c r="E796" s="316"/>
      <c r="F796" s="316"/>
      <c r="G796" s="316"/>
      <c r="H796" s="316"/>
      <c r="I796" s="68"/>
      <c r="J796" s="21"/>
      <c r="K796" s="22">
        <f>SUM(J762:J795)</f>
        <v>7706212.2999999998</v>
      </c>
      <c r="L796" s="19"/>
      <c r="M796" s="19"/>
      <c r="N796" s="19"/>
      <c r="O796" s="147"/>
    </row>
    <row r="797" spans="1:16" s="81" customFormat="1" ht="30.65" customHeight="1" x14ac:dyDescent="0.35">
      <c r="A797" s="60" t="s">
        <v>511</v>
      </c>
      <c r="B797" s="60" t="s">
        <v>512</v>
      </c>
      <c r="C797" s="205" t="s">
        <v>99</v>
      </c>
      <c r="D797" s="195"/>
      <c r="E797" s="75"/>
      <c r="F797" s="87"/>
      <c r="G797" s="75"/>
      <c r="H797" s="75">
        <f>SUM('PACC 2025'!$E797:$G797)</f>
        <v>0</v>
      </c>
      <c r="I797" s="67">
        <v>15000</v>
      </c>
      <c r="J797" s="27">
        <f>'PACC 2025'!$I797*'PACC 2025'!$H797</f>
        <v>0</v>
      </c>
      <c r="K797" s="17"/>
      <c r="L797" s="26"/>
      <c r="M797" s="26"/>
      <c r="N797" s="205"/>
      <c r="O797" s="205"/>
    </row>
    <row r="798" spans="1:16" s="81" customFormat="1" ht="30.65" customHeight="1" x14ac:dyDescent="0.35">
      <c r="A798" s="60" t="s">
        <v>511</v>
      </c>
      <c r="B798" s="60" t="s">
        <v>513</v>
      </c>
      <c r="C798" s="205" t="s">
        <v>99</v>
      </c>
      <c r="D798" s="195"/>
      <c r="E798" s="75"/>
      <c r="F798" s="87"/>
      <c r="G798" s="75"/>
      <c r="H798" s="75">
        <f>SUM('PACC 2025'!$E798:$G798)</f>
        <v>0</v>
      </c>
      <c r="I798" s="67">
        <v>7000</v>
      </c>
      <c r="J798" s="27">
        <f>'PACC 2025'!$I798*'PACC 2025'!$H798</f>
        <v>0</v>
      </c>
      <c r="K798" s="17"/>
      <c r="L798" s="26"/>
      <c r="M798" s="26"/>
      <c r="N798" s="205"/>
      <c r="O798" s="205"/>
    </row>
    <row r="799" spans="1:16" s="81" customFormat="1" ht="30.65" customHeight="1" x14ac:dyDescent="0.35">
      <c r="A799" s="60" t="s">
        <v>511</v>
      </c>
      <c r="B799" s="60" t="s">
        <v>514</v>
      </c>
      <c r="C799" s="205" t="s">
        <v>99</v>
      </c>
      <c r="D799" s="195"/>
      <c r="E799" s="75"/>
      <c r="F799" s="87"/>
      <c r="G799" s="75"/>
      <c r="H799" s="75">
        <f>SUM('PACC 2025'!$E799:$G799)</f>
        <v>0</v>
      </c>
      <c r="I799" s="67">
        <v>23000</v>
      </c>
      <c r="J799" s="27">
        <f>'PACC 2025'!$I799*'PACC 2025'!$H799</f>
        <v>0</v>
      </c>
      <c r="K799" s="17"/>
      <c r="L799" s="26"/>
      <c r="M799" s="26"/>
      <c r="N799" s="205"/>
      <c r="O799" s="205"/>
    </row>
    <row r="800" spans="1:16" s="81" customFormat="1" ht="30.65" customHeight="1" x14ac:dyDescent="0.35">
      <c r="A800" s="60" t="s">
        <v>511</v>
      </c>
      <c r="B800" s="60" t="s">
        <v>515</v>
      </c>
      <c r="C800" s="205" t="s">
        <v>99</v>
      </c>
      <c r="D800" s="195"/>
      <c r="E800" s="75"/>
      <c r="F800" s="87"/>
      <c r="G800" s="75"/>
      <c r="H800" s="75">
        <f>SUM('PACC 2025'!$E800:$G800)</f>
        <v>0</v>
      </c>
      <c r="I800" s="67">
        <v>150</v>
      </c>
      <c r="J800" s="27">
        <f>'PACC 2025'!$I800*'PACC 2025'!$H800</f>
        <v>0</v>
      </c>
      <c r="K800" s="17"/>
      <c r="L800" s="26"/>
      <c r="M800" s="26"/>
      <c r="N800" s="205"/>
      <c r="O800" s="205"/>
    </row>
    <row r="801" spans="1:16" s="81" customFormat="1" ht="30.65" customHeight="1" x14ac:dyDescent="0.35">
      <c r="A801" s="60" t="s">
        <v>511</v>
      </c>
      <c r="B801" s="60" t="s">
        <v>516</v>
      </c>
      <c r="C801" s="205" t="s">
        <v>99</v>
      </c>
      <c r="D801" s="195"/>
      <c r="E801" s="75"/>
      <c r="F801" s="87"/>
      <c r="G801" s="75"/>
      <c r="H801" s="75">
        <f>SUM('PACC 2025'!$E801:$G801)</f>
        <v>0</v>
      </c>
      <c r="I801" s="67">
        <v>120</v>
      </c>
      <c r="J801" s="27">
        <f>'PACC 2025'!$I801*'PACC 2025'!$H801</f>
        <v>0</v>
      </c>
      <c r="K801" s="17"/>
      <c r="L801" s="26"/>
      <c r="M801" s="26"/>
      <c r="N801" s="205"/>
      <c r="O801" s="205"/>
    </row>
    <row r="802" spans="1:16" s="81" customFormat="1" ht="30.65" customHeight="1" x14ac:dyDescent="0.35">
      <c r="A802" s="60" t="s">
        <v>511</v>
      </c>
      <c r="B802" s="60" t="s">
        <v>517</v>
      </c>
      <c r="C802" s="205" t="s">
        <v>99</v>
      </c>
      <c r="D802" s="195"/>
      <c r="E802" s="75"/>
      <c r="F802" s="87"/>
      <c r="G802" s="75"/>
      <c r="H802" s="75">
        <f>SUM('PACC 2025'!$E802:$G802)</f>
        <v>0</v>
      </c>
      <c r="I802" s="67">
        <v>250</v>
      </c>
      <c r="J802" s="27">
        <f>'PACC 2025'!$I802*'PACC 2025'!$H802</f>
        <v>0</v>
      </c>
      <c r="K802" s="17"/>
      <c r="L802" s="26"/>
      <c r="M802" s="26"/>
      <c r="N802" s="205"/>
      <c r="O802" s="205"/>
    </row>
    <row r="803" spans="1:16" s="81" customFormat="1" ht="30.65" customHeight="1" x14ac:dyDescent="0.35">
      <c r="A803" s="60" t="s">
        <v>511</v>
      </c>
      <c r="B803" s="60" t="s">
        <v>518</v>
      </c>
      <c r="C803" s="205" t="s">
        <v>99</v>
      </c>
      <c r="D803" s="195"/>
      <c r="E803" s="75"/>
      <c r="F803" s="87"/>
      <c r="G803" s="75"/>
      <c r="H803" s="75">
        <f>SUM('PACC 2025'!$E803:$G803)</f>
        <v>0</v>
      </c>
      <c r="I803" s="67">
        <v>200</v>
      </c>
      <c r="J803" s="27">
        <f>'PACC 2025'!$I803*'PACC 2025'!$H803</f>
        <v>0</v>
      </c>
      <c r="K803" s="17"/>
      <c r="L803" s="26"/>
      <c r="M803" s="26"/>
      <c r="N803" s="205"/>
      <c r="O803" s="205"/>
    </row>
    <row r="804" spans="1:16" s="81" customFormat="1" ht="30.65" customHeight="1" x14ac:dyDescent="0.35">
      <c r="A804" s="60" t="s">
        <v>511</v>
      </c>
      <c r="B804" s="60" t="s">
        <v>519</v>
      </c>
      <c r="C804" s="205" t="s">
        <v>99</v>
      </c>
      <c r="D804" s="195"/>
      <c r="E804" s="75"/>
      <c r="F804" s="87"/>
      <c r="G804" s="75"/>
      <c r="H804" s="75">
        <f>SUM('PACC 2025'!$E804:$G804)</f>
        <v>0</v>
      </c>
      <c r="I804" s="67">
        <v>42037.5</v>
      </c>
      <c r="J804" s="27">
        <f>'PACC 2025'!$I804*'PACC 2025'!$H804</f>
        <v>0</v>
      </c>
      <c r="K804" s="17"/>
      <c r="L804" s="26"/>
      <c r="M804" s="26"/>
      <c r="N804" s="205"/>
      <c r="O804" s="205"/>
    </row>
    <row r="805" spans="1:16" s="81" customFormat="1" ht="30.65" customHeight="1" x14ac:dyDescent="0.35">
      <c r="A805" s="60" t="s">
        <v>511</v>
      </c>
      <c r="B805" s="60" t="s">
        <v>520</v>
      </c>
      <c r="C805" s="205" t="s">
        <v>99</v>
      </c>
      <c r="D805" s="195"/>
      <c r="E805" s="75"/>
      <c r="F805" s="87"/>
      <c r="G805" s="75"/>
      <c r="H805" s="75">
        <f>SUM('PACC 2025'!$E805:$G805)</f>
        <v>0</v>
      </c>
      <c r="I805" s="67">
        <v>26865.94</v>
      </c>
      <c r="J805" s="27">
        <f>'PACC 2025'!$I805*'PACC 2025'!$H805</f>
        <v>0</v>
      </c>
      <c r="K805" s="17"/>
      <c r="L805" s="26"/>
      <c r="M805" s="26"/>
      <c r="N805" s="205"/>
      <c r="O805" s="205"/>
    </row>
    <row r="806" spans="1:16" s="81" customFormat="1" ht="30.65" customHeight="1" x14ac:dyDescent="0.35">
      <c r="A806" s="60" t="s">
        <v>511</v>
      </c>
      <c r="B806" s="60" t="s">
        <v>521</v>
      </c>
      <c r="C806" s="205" t="s">
        <v>99</v>
      </c>
      <c r="D806" s="195"/>
      <c r="E806" s="75"/>
      <c r="F806" s="87"/>
      <c r="G806" s="75"/>
      <c r="H806" s="75">
        <f>SUM('PACC 2025'!$E806:$G806)</f>
        <v>0</v>
      </c>
      <c r="I806" s="67">
        <v>67850</v>
      </c>
      <c r="J806" s="27">
        <f>'PACC 2025'!$I806*'PACC 2025'!$H806</f>
        <v>0</v>
      </c>
      <c r="K806" s="17"/>
      <c r="L806" s="26"/>
      <c r="M806" s="26"/>
      <c r="N806" s="205"/>
      <c r="O806" s="205"/>
    </row>
    <row r="807" spans="1:16" s="81" customFormat="1" ht="15.75" customHeight="1" x14ac:dyDescent="0.35">
      <c r="A807" s="60" t="s">
        <v>511</v>
      </c>
      <c r="B807" s="70" t="s">
        <v>522</v>
      </c>
      <c r="C807" s="205" t="s">
        <v>99</v>
      </c>
      <c r="D807" s="195"/>
      <c r="E807" s="75"/>
      <c r="F807" s="87"/>
      <c r="G807" s="75"/>
      <c r="H807" s="75">
        <f>SUM('PACC 2025'!$E807:$G807)</f>
        <v>0</v>
      </c>
      <c r="I807" s="67">
        <v>200000</v>
      </c>
      <c r="J807" s="27">
        <f>'PACC 2025'!$I807*'PACC 2025'!$H807</f>
        <v>0</v>
      </c>
      <c r="K807" s="17"/>
      <c r="L807" s="26"/>
      <c r="M807" s="26"/>
      <c r="N807" s="205"/>
      <c r="O807" s="205"/>
    </row>
    <row r="808" spans="1:16" s="81" customFormat="1" ht="15.75" customHeight="1" x14ac:dyDescent="0.35">
      <c r="A808" s="86" t="s">
        <v>511</v>
      </c>
      <c r="B808" s="19"/>
      <c r="C808" s="19"/>
      <c r="D808" s="316"/>
      <c r="E808" s="316"/>
      <c r="F808" s="316"/>
      <c r="G808" s="316"/>
      <c r="H808" s="316"/>
      <c r="I808" s="68"/>
      <c r="J808" s="21"/>
      <c r="K808" s="22">
        <f>SUM(J797:J807)</f>
        <v>0</v>
      </c>
      <c r="L808" s="19"/>
      <c r="M808" s="19"/>
      <c r="N808" s="19"/>
      <c r="O808" s="147"/>
    </row>
    <row r="809" spans="1:16" s="30" customFormat="1" ht="15.75" customHeight="1" x14ac:dyDescent="0.35">
      <c r="A809" s="60" t="s">
        <v>38</v>
      </c>
      <c r="B809" s="290" t="s">
        <v>17561</v>
      </c>
      <c r="C809" s="61" t="s">
        <v>99</v>
      </c>
      <c r="D809" s="317">
        <v>50</v>
      </c>
      <c r="E809" s="200"/>
      <c r="F809" s="317"/>
      <c r="G809" s="317"/>
      <c r="H809" s="317">
        <f>SUM('PACC 2025'!$D809:$G809)</f>
        <v>50</v>
      </c>
      <c r="I809" s="62">
        <v>45000</v>
      </c>
      <c r="J809" s="63">
        <f>'PACC 2025'!$I809*'PACC 2025'!$H809</f>
        <v>2250000</v>
      </c>
      <c r="K809" s="64"/>
      <c r="L809" s="60"/>
      <c r="M809" s="60"/>
      <c r="N809" s="61"/>
      <c r="O809" s="61" t="s">
        <v>16965</v>
      </c>
      <c r="P809" s="144"/>
    </row>
    <row r="810" spans="1:16" s="30" customFormat="1" ht="15.75" customHeight="1" x14ac:dyDescent="0.35">
      <c r="A810" s="60" t="s">
        <v>38</v>
      </c>
      <c r="B810" s="290" t="s">
        <v>17562</v>
      </c>
      <c r="C810" s="61" t="s">
        <v>99</v>
      </c>
      <c r="D810" s="317">
        <v>1</v>
      </c>
      <c r="E810" s="200"/>
      <c r="F810" s="317"/>
      <c r="G810" s="317"/>
      <c r="H810" s="317">
        <f>SUM('PACC 2025'!$D810:$G810)</f>
        <v>1</v>
      </c>
      <c r="I810" s="62">
        <v>800000</v>
      </c>
      <c r="J810" s="63">
        <f>'PACC 2025'!$I810*'PACC 2025'!$H810</f>
        <v>800000</v>
      </c>
      <c r="K810" s="64"/>
      <c r="L810" s="60"/>
      <c r="M810" s="60"/>
      <c r="N810" s="61"/>
      <c r="O810" s="61" t="s">
        <v>16965</v>
      </c>
      <c r="P810" s="144"/>
    </row>
    <row r="811" spans="1:16" s="30" customFormat="1" ht="15.75" customHeight="1" x14ac:dyDescent="0.35">
      <c r="A811" s="60" t="s">
        <v>38</v>
      </c>
      <c r="B811" s="290" t="s">
        <v>17563</v>
      </c>
      <c r="C811" s="61" t="s">
        <v>99</v>
      </c>
      <c r="D811" s="317"/>
      <c r="E811" s="200"/>
      <c r="F811" s="317">
        <v>7</v>
      </c>
      <c r="G811" s="317"/>
      <c r="H811" s="317">
        <f>SUM('PACC 2025'!$D811:$G811)</f>
        <v>7</v>
      </c>
      <c r="I811" s="62">
        <v>21567</v>
      </c>
      <c r="J811" s="63">
        <f>'PACC 2025'!$I811*'PACC 2025'!$H811</f>
        <v>150969</v>
      </c>
      <c r="K811" s="64"/>
      <c r="L811" s="60"/>
      <c r="M811" s="60"/>
      <c r="N811" s="61"/>
      <c r="O811" s="61" t="s">
        <v>17559</v>
      </c>
      <c r="P811" s="144"/>
    </row>
    <row r="812" spans="1:16" s="30" customFormat="1" ht="15.75" customHeight="1" x14ac:dyDescent="0.35">
      <c r="A812" s="60" t="s">
        <v>38</v>
      </c>
      <c r="B812" s="290" t="s">
        <v>337</v>
      </c>
      <c r="C812" s="61" t="s">
        <v>99</v>
      </c>
      <c r="D812" s="317"/>
      <c r="E812" s="200"/>
      <c r="F812" s="317">
        <v>3</v>
      </c>
      <c r="G812" s="317"/>
      <c r="H812" s="317">
        <f>SUM('PACC 2025'!$D812:$G812)</f>
        <v>3</v>
      </c>
      <c r="I812" s="62">
        <v>56000</v>
      </c>
      <c r="J812" s="63">
        <f>'PACC 2025'!$I812*'PACC 2025'!$H812</f>
        <v>168000</v>
      </c>
      <c r="K812" s="64"/>
      <c r="L812" s="60"/>
      <c r="M812" s="60"/>
      <c r="N812" s="61"/>
      <c r="O812" s="61" t="s">
        <v>17559</v>
      </c>
      <c r="P812" s="144"/>
    </row>
    <row r="813" spans="1:16" s="30" customFormat="1" ht="15.75" customHeight="1" x14ac:dyDescent="0.35">
      <c r="A813" s="60" t="s">
        <v>38</v>
      </c>
      <c r="B813" s="290" t="s">
        <v>17564</v>
      </c>
      <c r="C813" s="61" t="s">
        <v>99</v>
      </c>
      <c r="D813" s="317">
        <v>50</v>
      </c>
      <c r="E813" s="200"/>
      <c r="F813" s="317"/>
      <c r="G813" s="317"/>
      <c r="H813" s="317">
        <f>SUM('PACC 2025'!$D813:$G813)</f>
        <v>50</v>
      </c>
      <c r="I813" s="62">
        <v>5000</v>
      </c>
      <c r="J813" s="63">
        <f>'PACC 2025'!$I813*'PACC 2025'!$H813</f>
        <v>250000</v>
      </c>
      <c r="K813" s="64"/>
      <c r="L813" s="60"/>
      <c r="M813" s="60"/>
      <c r="N813" s="61"/>
      <c r="O813" s="61" t="s">
        <v>16965</v>
      </c>
      <c r="P813" s="144"/>
    </row>
    <row r="814" spans="1:16" s="30" customFormat="1" ht="15.75" customHeight="1" x14ac:dyDescent="0.35">
      <c r="A814" s="60" t="s">
        <v>38</v>
      </c>
      <c r="B814" s="290" t="s">
        <v>17521</v>
      </c>
      <c r="C814" s="61" t="s">
        <v>99</v>
      </c>
      <c r="D814" s="317">
        <v>3</v>
      </c>
      <c r="E814" s="200"/>
      <c r="F814" s="317"/>
      <c r="G814" s="317"/>
      <c r="H814" s="317">
        <f>SUM('PACC 2025'!$D814:$G814)</f>
        <v>3</v>
      </c>
      <c r="I814" s="62">
        <v>65000</v>
      </c>
      <c r="J814" s="63">
        <f>'PACC 2025'!$I814*'PACC 2025'!$H814</f>
        <v>195000</v>
      </c>
      <c r="K814" s="64"/>
      <c r="L814" s="60"/>
      <c r="M814" s="60"/>
      <c r="N814" s="61"/>
      <c r="O814" s="61" t="s">
        <v>16965</v>
      </c>
      <c r="P814" s="144"/>
    </row>
    <row r="815" spans="1:16" s="30" customFormat="1" ht="15.75" customHeight="1" x14ac:dyDescent="0.35">
      <c r="A815" s="60" t="s">
        <v>38</v>
      </c>
      <c r="B815" s="290" t="s">
        <v>17565</v>
      </c>
      <c r="C815" s="61" t="s">
        <v>99</v>
      </c>
      <c r="D815" s="317">
        <v>1</v>
      </c>
      <c r="E815" s="200"/>
      <c r="F815" s="317"/>
      <c r="G815" s="317"/>
      <c r="H815" s="317">
        <f>SUM('PACC 2025'!$D815:$G815)</f>
        <v>1</v>
      </c>
      <c r="I815" s="62">
        <v>7820000</v>
      </c>
      <c r="J815" s="63">
        <f>'PACC 2025'!$I815*'PACC 2025'!$H815</f>
        <v>7820000</v>
      </c>
      <c r="K815" s="64"/>
      <c r="L815" s="60"/>
      <c r="M815" s="60"/>
      <c r="N815" s="61"/>
      <c r="O815" s="61" t="s">
        <v>16965</v>
      </c>
      <c r="P815" s="144"/>
    </row>
    <row r="816" spans="1:16" s="30" customFormat="1" ht="15.75" customHeight="1" x14ac:dyDescent="0.35">
      <c r="A816" s="60" t="s">
        <v>38</v>
      </c>
      <c r="B816" s="290" t="s">
        <v>16963</v>
      </c>
      <c r="C816" s="61" t="s">
        <v>99</v>
      </c>
      <c r="D816" s="317"/>
      <c r="E816" s="200">
        <v>1</v>
      </c>
      <c r="F816" s="317"/>
      <c r="G816" s="317"/>
      <c r="H816" s="317">
        <f>SUM('PACC 2025'!$D816:$G816)</f>
        <v>1</v>
      </c>
      <c r="I816" s="62">
        <v>4862646</v>
      </c>
      <c r="J816" s="63">
        <f>'PACC 2025'!$I816*'PACC 2025'!$H816</f>
        <v>4862646</v>
      </c>
      <c r="K816" s="64"/>
      <c r="L816" s="60"/>
      <c r="M816" s="60"/>
      <c r="N816" s="61"/>
      <c r="O816" s="61" t="s">
        <v>16965</v>
      </c>
      <c r="P816" s="144"/>
    </row>
    <row r="817" spans="1:16" s="30" customFormat="1" ht="15.75" customHeight="1" x14ac:dyDescent="0.35">
      <c r="A817" s="60" t="s">
        <v>38</v>
      </c>
      <c r="B817" s="290" t="s">
        <v>331</v>
      </c>
      <c r="C817" s="61" t="s">
        <v>99</v>
      </c>
      <c r="D817" s="317"/>
      <c r="E817" s="200"/>
      <c r="F817" s="317">
        <v>3</v>
      </c>
      <c r="G817" s="317"/>
      <c r="H817" s="317">
        <f>SUM('PACC 2025'!$D817:$G817)</f>
        <v>3</v>
      </c>
      <c r="I817" s="62">
        <v>119300</v>
      </c>
      <c r="J817" s="63">
        <f>'PACC 2025'!$I817*'PACC 2025'!$H817</f>
        <v>357900</v>
      </c>
      <c r="K817" s="64"/>
      <c r="L817" s="60"/>
      <c r="M817" s="60"/>
      <c r="N817" s="61"/>
      <c r="O817" s="61" t="s">
        <v>17559</v>
      </c>
      <c r="P817" s="144"/>
    </row>
    <row r="818" spans="1:16" s="30" customFormat="1" ht="15.75" customHeight="1" x14ac:dyDescent="0.35">
      <c r="A818" s="60" t="s">
        <v>38</v>
      </c>
      <c r="B818" s="290" t="s">
        <v>337</v>
      </c>
      <c r="C818" s="61" t="s">
        <v>99</v>
      </c>
      <c r="D818" s="317"/>
      <c r="E818" s="200"/>
      <c r="F818" s="317">
        <v>10</v>
      </c>
      <c r="G818" s="317"/>
      <c r="H818" s="317">
        <f>SUM('PACC 2025'!$D818:$G818)</f>
        <v>10</v>
      </c>
      <c r="I818" s="62">
        <v>56000</v>
      </c>
      <c r="J818" s="63">
        <f>'PACC 2025'!$I818*'PACC 2025'!$H818</f>
        <v>560000</v>
      </c>
      <c r="K818" s="64"/>
      <c r="L818" s="60"/>
      <c r="M818" s="60"/>
      <c r="N818" s="61"/>
      <c r="O818" s="61" t="s">
        <v>17559</v>
      </c>
      <c r="P818" s="144"/>
    </row>
    <row r="819" spans="1:16" s="30" customFormat="1" ht="15.75" customHeight="1" x14ac:dyDescent="0.35">
      <c r="A819" s="60" t="s">
        <v>38</v>
      </c>
      <c r="B819" s="290" t="s">
        <v>329</v>
      </c>
      <c r="C819" s="61" t="s">
        <v>99</v>
      </c>
      <c r="D819" s="317">
        <v>46</v>
      </c>
      <c r="E819" s="200"/>
      <c r="F819" s="317"/>
      <c r="G819" s="317"/>
      <c r="H819" s="317">
        <f>SUM('PACC 2025'!$D819:$G819)</f>
        <v>46</v>
      </c>
      <c r="I819" s="62">
        <v>157943.39000000001</v>
      </c>
      <c r="J819" s="63">
        <f>'PACC 2025'!$I819*'PACC 2025'!$H819</f>
        <v>7265395.9400000004</v>
      </c>
      <c r="K819" s="64"/>
      <c r="L819" s="60"/>
      <c r="M819" s="60"/>
      <c r="N819" s="61"/>
      <c r="O819" s="61" t="s">
        <v>16965</v>
      </c>
      <c r="P819" s="144"/>
    </row>
    <row r="820" spans="1:16" s="30" customFormat="1" ht="15.75" customHeight="1" x14ac:dyDescent="0.35">
      <c r="A820" s="60" t="s">
        <v>38</v>
      </c>
      <c r="B820" s="290" t="s">
        <v>17566</v>
      </c>
      <c r="C820" s="61" t="s">
        <v>99</v>
      </c>
      <c r="D820" s="317">
        <v>12</v>
      </c>
      <c r="E820" s="200"/>
      <c r="F820" s="317"/>
      <c r="G820" s="317"/>
      <c r="H820" s="317">
        <f>SUM('PACC 2025'!$D820:$G820)</f>
        <v>12</v>
      </c>
      <c r="I820" s="62">
        <v>140268.85999999999</v>
      </c>
      <c r="J820" s="63">
        <f>'PACC 2025'!$I820*'PACC 2025'!$H820</f>
        <v>1683226.3199999998</v>
      </c>
      <c r="K820" s="64"/>
      <c r="L820" s="60"/>
      <c r="M820" s="60"/>
      <c r="N820" s="61"/>
      <c r="O820" s="61" t="s">
        <v>16965</v>
      </c>
      <c r="P820" s="144"/>
    </row>
    <row r="821" spans="1:16" s="30" customFormat="1" ht="15.75" customHeight="1" x14ac:dyDescent="0.35">
      <c r="A821" s="60" t="s">
        <v>38</v>
      </c>
      <c r="B821" s="290" t="s">
        <v>331</v>
      </c>
      <c r="C821" s="61" t="s">
        <v>99</v>
      </c>
      <c r="D821" s="317">
        <v>52</v>
      </c>
      <c r="E821" s="200"/>
      <c r="F821" s="317"/>
      <c r="G821" s="317"/>
      <c r="H821" s="317">
        <f>SUM('PACC 2025'!$D821:$G821)</f>
        <v>52</v>
      </c>
      <c r="I821" s="62">
        <v>112862.48</v>
      </c>
      <c r="J821" s="63">
        <f>'PACC 2025'!$I821*'PACC 2025'!$H821</f>
        <v>5868848.96</v>
      </c>
      <c r="K821" s="64"/>
      <c r="L821" s="60"/>
      <c r="M821" s="60"/>
      <c r="N821" s="61"/>
      <c r="O821" s="61" t="s">
        <v>16965</v>
      </c>
      <c r="P821" s="144"/>
    </row>
    <row r="822" spans="1:16" s="30" customFormat="1" ht="15.75" customHeight="1" x14ac:dyDescent="0.35">
      <c r="A822" s="60" t="s">
        <v>38</v>
      </c>
      <c r="B822" s="290" t="s">
        <v>332</v>
      </c>
      <c r="C822" s="61" t="s">
        <v>99</v>
      </c>
      <c r="D822" s="317">
        <v>2</v>
      </c>
      <c r="E822" s="200"/>
      <c r="F822" s="317"/>
      <c r="G822" s="317"/>
      <c r="H822" s="317">
        <f>SUM('PACC 2025'!$D822:$G822)</f>
        <v>2</v>
      </c>
      <c r="I822" s="62">
        <v>514750</v>
      </c>
      <c r="J822" s="63">
        <f>'PACC 2025'!$I822*'PACC 2025'!$H822</f>
        <v>1029500</v>
      </c>
      <c r="K822" s="64"/>
      <c r="L822" s="60"/>
      <c r="M822" s="60"/>
      <c r="N822" s="61"/>
      <c r="O822" s="61" t="s">
        <v>16965</v>
      </c>
      <c r="P822" s="144"/>
    </row>
    <row r="823" spans="1:16" s="30" customFormat="1" ht="15.75" customHeight="1" x14ac:dyDescent="0.35">
      <c r="A823" s="60" t="s">
        <v>38</v>
      </c>
      <c r="B823" s="290" t="s">
        <v>333</v>
      </c>
      <c r="C823" s="61" t="s">
        <v>99</v>
      </c>
      <c r="D823" s="317">
        <v>6</v>
      </c>
      <c r="E823" s="200"/>
      <c r="F823" s="317"/>
      <c r="G823" s="317"/>
      <c r="H823" s="317">
        <f>SUM('PACC 2025'!$D823:$G823)</f>
        <v>6</v>
      </c>
      <c r="I823" s="62">
        <v>82000</v>
      </c>
      <c r="J823" s="63">
        <f>'PACC 2025'!$I823*'PACC 2025'!$H823</f>
        <v>492000</v>
      </c>
      <c r="K823" s="64"/>
      <c r="L823" s="60"/>
      <c r="M823" s="60"/>
      <c r="N823" s="61"/>
      <c r="O823" s="61" t="s">
        <v>16965</v>
      </c>
      <c r="P823" s="144"/>
    </row>
    <row r="824" spans="1:16" s="30" customFormat="1" ht="15.75" customHeight="1" x14ac:dyDescent="0.35">
      <c r="A824" s="60" t="s">
        <v>38</v>
      </c>
      <c r="B824" s="290" t="s">
        <v>17567</v>
      </c>
      <c r="C824" s="61" t="s">
        <v>99</v>
      </c>
      <c r="D824" s="317">
        <v>1</v>
      </c>
      <c r="E824" s="200"/>
      <c r="F824" s="317"/>
      <c r="G824" s="317"/>
      <c r="H824" s="317">
        <f>SUM('PACC 2025'!$D824:$G824)</f>
        <v>1</v>
      </c>
      <c r="I824" s="62">
        <v>4000000</v>
      </c>
      <c r="J824" s="63">
        <f>'PACC 2025'!$I824*'PACC 2025'!$H824</f>
        <v>4000000</v>
      </c>
      <c r="K824" s="64"/>
      <c r="L824" s="60"/>
      <c r="M824" s="60"/>
      <c r="N824" s="61"/>
      <c r="O824" s="61" t="s">
        <v>16965</v>
      </c>
      <c r="P824" s="144"/>
    </row>
    <row r="825" spans="1:16" s="30" customFormat="1" ht="15.75" customHeight="1" x14ac:dyDescent="0.35">
      <c r="A825" s="60" t="s">
        <v>38</v>
      </c>
      <c r="B825" s="290" t="s">
        <v>334</v>
      </c>
      <c r="C825" s="61" t="s">
        <v>99</v>
      </c>
      <c r="D825" s="317">
        <v>2</v>
      </c>
      <c r="E825" s="200"/>
      <c r="F825" s="317"/>
      <c r="G825" s="317"/>
      <c r="H825" s="317">
        <f>SUM('PACC 2025'!$D825:$G825)</f>
        <v>2</v>
      </c>
      <c r="I825" s="62">
        <v>514750</v>
      </c>
      <c r="J825" s="63">
        <f>'PACC 2025'!$I825*'PACC 2025'!$H825</f>
        <v>1029500</v>
      </c>
      <c r="K825" s="64"/>
      <c r="L825" s="60"/>
      <c r="M825" s="60"/>
      <c r="N825" s="61"/>
      <c r="O825" s="61" t="s">
        <v>16965</v>
      </c>
      <c r="P825" s="144"/>
    </row>
    <row r="826" spans="1:16" s="30" customFormat="1" ht="15.75" customHeight="1" x14ac:dyDescent="0.35">
      <c r="A826" s="60" t="s">
        <v>38</v>
      </c>
      <c r="B826" s="290" t="s">
        <v>17563</v>
      </c>
      <c r="C826" s="61" t="s">
        <v>99</v>
      </c>
      <c r="D826" s="317">
        <v>75</v>
      </c>
      <c r="E826" s="200"/>
      <c r="F826" s="317"/>
      <c r="G826" s="317"/>
      <c r="H826" s="317">
        <f>SUM('PACC 2025'!$D826:$G826)</f>
        <v>75</v>
      </c>
      <c r="I826" s="62">
        <v>21567</v>
      </c>
      <c r="J826" s="63">
        <f>'PACC 2025'!$I826*'PACC 2025'!$H826</f>
        <v>1617525</v>
      </c>
      <c r="K826" s="64"/>
      <c r="L826" s="60"/>
      <c r="M826" s="60"/>
      <c r="N826" s="61"/>
      <c r="O826" s="61" t="s">
        <v>16965</v>
      </c>
      <c r="P826" s="144"/>
    </row>
    <row r="827" spans="1:16" s="30" customFormat="1" ht="15.75" customHeight="1" x14ac:dyDescent="0.35">
      <c r="A827" s="60" t="s">
        <v>38</v>
      </c>
      <c r="B827" s="290" t="s">
        <v>335</v>
      </c>
      <c r="C827" s="61" t="s">
        <v>99</v>
      </c>
      <c r="D827" s="317">
        <v>2</v>
      </c>
      <c r="E827" s="200"/>
      <c r="F827" s="317"/>
      <c r="G827" s="317"/>
      <c r="H827" s="317">
        <f>SUM('PACC 2025'!$D827:$G827)</f>
        <v>2</v>
      </c>
      <c r="I827" s="62">
        <v>242967</v>
      </c>
      <c r="J827" s="63">
        <f>'PACC 2025'!$I827*'PACC 2025'!$H827</f>
        <v>485934</v>
      </c>
      <c r="K827" s="64"/>
      <c r="L827" s="60"/>
      <c r="M827" s="60"/>
      <c r="N827" s="61"/>
      <c r="O827" s="61" t="s">
        <v>16965</v>
      </c>
      <c r="P827" s="144"/>
    </row>
    <row r="828" spans="1:16" s="30" customFormat="1" ht="15.75" customHeight="1" x14ac:dyDescent="0.35">
      <c r="A828" s="60" t="s">
        <v>38</v>
      </c>
      <c r="B828" s="290" t="s">
        <v>336</v>
      </c>
      <c r="C828" s="61" t="s">
        <v>99</v>
      </c>
      <c r="D828" s="317">
        <v>3</v>
      </c>
      <c r="E828" s="200"/>
      <c r="F828" s="317"/>
      <c r="G828" s="317"/>
      <c r="H828" s="317">
        <f>SUM('PACC 2025'!$D828:$G828)</f>
        <v>3</v>
      </c>
      <c r="I828" s="62">
        <v>242967</v>
      </c>
      <c r="J828" s="63">
        <f>'PACC 2025'!$I828*'PACC 2025'!$H828</f>
        <v>728901</v>
      </c>
      <c r="K828" s="64"/>
      <c r="L828" s="60"/>
      <c r="M828" s="60"/>
      <c r="N828" s="61"/>
      <c r="O828" s="61" t="s">
        <v>16965</v>
      </c>
      <c r="P828" s="144"/>
    </row>
    <row r="829" spans="1:16" s="30" customFormat="1" ht="15.75" customHeight="1" x14ac:dyDescent="0.35">
      <c r="A829" s="60" t="s">
        <v>38</v>
      </c>
      <c r="B829" s="290" t="s">
        <v>17568</v>
      </c>
      <c r="C829" s="61" t="s">
        <v>99</v>
      </c>
      <c r="D829" s="317">
        <v>2</v>
      </c>
      <c r="E829" s="200"/>
      <c r="F829" s="317"/>
      <c r="G829" s="317"/>
      <c r="H829" s="317">
        <f>SUM('PACC 2025'!$D829:$G829)</f>
        <v>2</v>
      </c>
      <c r="I829" s="62">
        <v>255200</v>
      </c>
      <c r="J829" s="63">
        <f>'PACC 2025'!$I829*'PACC 2025'!$H829</f>
        <v>510400</v>
      </c>
      <c r="K829" s="64"/>
      <c r="L829" s="60"/>
      <c r="M829" s="60"/>
      <c r="N829" s="61"/>
      <c r="O829" s="61" t="s">
        <v>16965</v>
      </c>
      <c r="P829" s="144"/>
    </row>
    <row r="830" spans="1:16" s="30" customFormat="1" ht="15.75" customHeight="1" x14ac:dyDescent="0.35">
      <c r="A830" s="60" t="s">
        <v>38</v>
      </c>
      <c r="B830" s="290" t="s">
        <v>16918</v>
      </c>
      <c r="C830" s="61" t="s">
        <v>99</v>
      </c>
      <c r="D830" s="317">
        <v>1</v>
      </c>
      <c r="E830" s="200"/>
      <c r="F830" s="317"/>
      <c r="G830" s="317"/>
      <c r="H830" s="317">
        <f>SUM('PACC 2025'!$D830:$G830)</f>
        <v>1</v>
      </c>
      <c r="I830" s="62">
        <v>918201.24</v>
      </c>
      <c r="J830" s="63">
        <f>'PACC 2025'!$I830*'PACC 2025'!$H830</f>
        <v>918201.24</v>
      </c>
      <c r="K830" s="64"/>
      <c r="L830" s="60"/>
      <c r="M830" s="60"/>
      <c r="N830" s="61"/>
      <c r="O830" s="61" t="s">
        <v>16965</v>
      </c>
      <c r="P830" s="144"/>
    </row>
    <row r="831" spans="1:16" s="30" customFormat="1" ht="15.75" customHeight="1" x14ac:dyDescent="0.35">
      <c r="A831" s="60" t="s">
        <v>38</v>
      </c>
      <c r="B831" s="290" t="s">
        <v>16919</v>
      </c>
      <c r="C831" s="61" t="s">
        <v>99</v>
      </c>
      <c r="D831" s="317">
        <v>1</v>
      </c>
      <c r="E831" s="200"/>
      <c r="F831" s="317"/>
      <c r="G831" s="317"/>
      <c r="H831" s="317">
        <f>SUM('PACC 2025'!$D831:$G831)</f>
        <v>1</v>
      </c>
      <c r="I831" s="62">
        <v>800000</v>
      </c>
      <c r="J831" s="63">
        <f>'PACC 2025'!$I831*'PACC 2025'!$H831</f>
        <v>800000</v>
      </c>
      <c r="K831" s="64"/>
      <c r="L831" s="60"/>
      <c r="M831" s="60"/>
      <c r="N831" s="61"/>
      <c r="O831" s="61" t="s">
        <v>16965</v>
      </c>
      <c r="P831" s="144"/>
    </row>
    <row r="832" spans="1:16" s="30" customFormat="1" ht="15.75" customHeight="1" x14ac:dyDescent="0.35">
      <c r="A832" s="60" t="s">
        <v>38</v>
      </c>
      <c r="B832" s="290" t="s">
        <v>17569</v>
      </c>
      <c r="C832" s="61" t="s">
        <v>99</v>
      </c>
      <c r="D832" s="317">
        <v>1</v>
      </c>
      <c r="E832" s="200"/>
      <c r="F832" s="317"/>
      <c r="G832" s="317"/>
      <c r="H832" s="317">
        <f>SUM('PACC 2025'!$D832:$G832)</f>
        <v>1</v>
      </c>
      <c r="I832" s="62">
        <v>22125</v>
      </c>
      <c r="J832" s="63">
        <f>'PACC 2025'!$I832*'PACC 2025'!$H832</f>
        <v>22125</v>
      </c>
      <c r="K832" s="64"/>
      <c r="L832" s="60"/>
      <c r="M832" s="60"/>
      <c r="N832" s="61"/>
      <c r="O832" s="61" t="s">
        <v>16965</v>
      </c>
      <c r="P832" s="144"/>
    </row>
    <row r="833" spans="1:16" s="30" customFormat="1" ht="15.75" customHeight="1" x14ac:dyDescent="0.35">
      <c r="A833" s="60" t="s">
        <v>38</v>
      </c>
      <c r="B833" s="290" t="s">
        <v>17570</v>
      </c>
      <c r="C833" s="61" t="s">
        <v>99</v>
      </c>
      <c r="D833" s="317">
        <v>1</v>
      </c>
      <c r="E833" s="200"/>
      <c r="F833" s="317"/>
      <c r="G833" s="317"/>
      <c r="H833" s="317">
        <f>SUM('PACC 2025'!$D833:$G833)</f>
        <v>1</v>
      </c>
      <c r="I833" s="62">
        <v>6600000</v>
      </c>
      <c r="J833" s="63">
        <f>'PACC 2025'!$I833*'PACC 2025'!$H833</f>
        <v>6600000</v>
      </c>
      <c r="K833" s="64"/>
      <c r="L833" s="60"/>
      <c r="M833" s="60"/>
      <c r="N833" s="61"/>
      <c r="O833" s="61" t="s">
        <v>16965</v>
      </c>
      <c r="P833" s="144"/>
    </row>
    <row r="834" spans="1:16" s="30" customFormat="1" ht="15.75" customHeight="1" x14ac:dyDescent="0.35">
      <c r="A834" s="60" t="s">
        <v>38</v>
      </c>
      <c r="B834" s="290" t="s">
        <v>330</v>
      </c>
      <c r="C834" s="61" t="s">
        <v>99</v>
      </c>
      <c r="D834" s="317">
        <v>1</v>
      </c>
      <c r="E834" s="200"/>
      <c r="F834" s="317"/>
      <c r="G834" s="317"/>
      <c r="H834" s="317">
        <f>SUM('PACC 2025'!$D834:$G834)</f>
        <v>1</v>
      </c>
      <c r="I834" s="62">
        <v>1770000</v>
      </c>
      <c r="J834" s="63">
        <f>'PACC 2025'!$I834*'PACC 2025'!$H834</f>
        <v>1770000</v>
      </c>
      <c r="K834" s="64"/>
      <c r="L834" s="60"/>
      <c r="M834" s="60"/>
      <c r="N834" s="61"/>
      <c r="O834" s="61" t="s">
        <v>16965</v>
      </c>
      <c r="P834" s="144"/>
    </row>
    <row r="835" spans="1:16" s="30" customFormat="1" ht="15.75" customHeight="1" x14ac:dyDescent="0.35">
      <c r="A835" s="60" t="s">
        <v>38</v>
      </c>
      <c r="B835" s="290" t="s">
        <v>17571</v>
      </c>
      <c r="C835" s="61" t="s">
        <v>99</v>
      </c>
      <c r="D835" s="317"/>
      <c r="E835" s="350">
        <v>1</v>
      </c>
      <c r="F835" s="317"/>
      <c r="G835" s="317"/>
      <c r="H835" s="317">
        <f>SUM('PACC 2025'!$D835:$G835)</f>
        <v>1</v>
      </c>
      <c r="I835" s="62">
        <v>1700000</v>
      </c>
      <c r="J835" s="63">
        <f>'PACC 2025'!$I835*'PACC 2025'!$H835</f>
        <v>1700000</v>
      </c>
      <c r="K835" s="64"/>
      <c r="L835" s="60"/>
      <c r="M835" s="60"/>
      <c r="N835" s="61"/>
      <c r="O835" s="61" t="s">
        <v>16965</v>
      </c>
      <c r="P835" s="144"/>
    </row>
    <row r="836" spans="1:16" s="30" customFormat="1" ht="15.75" customHeight="1" x14ac:dyDescent="0.35">
      <c r="A836" s="60" t="s">
        <v>38</v>
      </c>
      <c r="B836" s="60" t="s">
        <v>337</v>
      </c>
      <c r="C836" s="61" t="s">
        <v>99</v>
      </c>
      <c r="D836" s="317"/>
      <c r="E836" s="200"/>
      <c r="F836" s="317"/>
      <c r="G836" s="317"/>
      <c r="H836" s="317">
        <f>SUM('PACC 2025'!$D836:$G836)</f>
        <v>0</v>
      </c>
      <c r="I836" s="62">
        <v>56000</v>
      </c>
      <c r="J836" s="63">
        <f>'PACC 2025'!$I836*'PACC 2025'!$H836</f>
        <v>0</v>
      </c>
      <c r="K836" s="64"/>
      <c r="L836" s="60"/>
      <c r="M836" s="60"/>
      <c r="N836" s="61"/>
      <c r="O836" s="61" t="s">
        <v>16965</v>
      </c>
    </row>
    <row r="837" spans="1:16" s="30" customFormat="1" ht="15.75" customHeight="1" x14ac:dyDescent="0.35">
      <c r="A837" s="60" t="s">
        <v>38</v>
      </c>
      <c r="B837" s="244" t="s">
        <v>17520</v>
      </c>
      <c r="C837" s="61" t="s">
        <v>99</v>
      </c>
      <c r="D837" s="317"/>
      <c r="E837" s="351">
        <f>50-50</f>
        <v>0</v>
      </c>
      <c r="F837" s="200"/>
      <c r="G837" s="317"/>
      <c r="H837" s="127">
        <f>SUM('PACC 2025'!$D837:$G837)</f>
        <v>0</v>
      </c>
      <c r="I837" s="62">
        <v>5000</v>
      </c>
      <c r="J837" s="27">
        <f>'PACC 2025'!$I837*'PACC 2025'!$H837</f>
        <v>0</v>
      </c>
      <c r="K837" s="64"/>
      <c r="L837" s="60"/>
      <c r="M837" s="60"/>
      <c r="N837" s="61"/>
      <c r="O837" s="61" t="s">
        <v>16965</v>
      </c>
    </row>
    <row r="838" spans="1:16" s="30" customFormat="1" ht="15.75" customHeight="1" x14ac:dyDescent="0.35">
      <c r="A838" s="60" t="s">
        <v>38</v>
      </c>
      <c r="B838" s="244" t="s">
        <v>17521</v>
      </c>
      <c r="C838" s="61" t="s">
        <v>99</v>
      </c>
      <c r="D838" s="317"/>
      <c r="E838" s="351">
        <f>3-3</f>
        <v>0</v>
      </c>
      <c r="F838" s="200"/>
      <c r="G838" s="317"/>
      <c r="H838" s="127">
        <f>SUM('PACC 2025'!$D838:$G838)</f>
        <v>0</v>
      </c>
      <c r="I838" s="62">
        <v>65000</v>
      </c>
      <c r="J838" s="27">
        <f>'PACC 2025'!$I838*'PACC 2025'!$H838</f>
        <v>0</v>
      </c>
      <c r="K838" s="64"/>
      <c r="L838" s="60"/>
      <c r="M838" s="60"/>
      <c r="N838" s="61"/>
      <c r="O838" s="61" t="s">
        <v>16965</v>
      </c>
    </row>
    <row r="839" spans="1:16" s="30" customFormat="1" ht="15.75" customHeight="1" x14ac:dyDescent="0.35">
      <c r="A839" s="60" t="s">
        <v>38</v>
      </c>
      <c r="B839" s="60" t="s">
        <v>16962</v>
      </c>
      <c r="C839" s="61" t="s">
        <v>99</v>
      </c>
      <c r="D839" s="317"/>
      <c r="E839" s="351">
        <f>1-1</f>
        <v>0</v>
      </c>
      <c r="F839" s="200"/>
      <c r="G839" s="317"/>
      <c r="H839" s="127">
        <f>SUM('PACC 2025'!$D839:$G839)</f>
        <v>0</v>
      </c>
      <c r="I839" s="62">
        <v>7420000</v>
      </c>
      <c r="J839" s="27">
        <f>'PACC 2025'!$I839*'PACC 2025'!$H839</f>
        <v>0</v>
      </c>
      <c r="K839" s="64"/>
      <c r="L839" s="60"/>
      <c r="M839" s="60"/>
      <c r="N839" s="61"/>
      <c r="O839" s="61" t="s">
        <v>16965</v>
      </c>
    </row>
    <row r="840" spans="1:16" s="30" customFormat="1" ht="15.75" customHeight="1" x14ac:dyDescent="0.35">
      <c r="A840" s="60" t="s">
        <v>38</v>
      </c>
      <c r="B840" s="244" t="s">
        <v>17478</v>
      </c>
      <c r="C840" s="61" t="s">
        <v>99</v>
      </c>
      <c r="D840" s="351">
        <f>50-50</f>
        <v>0</v>
      </c>
      <c r="E840" s="200"/>
      <c r="F840" s="200"/>
      <c r="G840" s="317"/>
      <c r="H840" s="127">
        <f>SUM('PACC 2025'!$D840:$G840)</f>
        <v>0</v>
      </c>
      <c r="I840" s="62">
        <v>45000</v>
      </c>
      <c r="J840" s="27">
        <f>'PACC 2025'!$I840*'PACC 2025'!$H840</f>
        <v>0</v>
      </c>
      <c r="K840" s="64"/>
      <c r="L840" s="60"/>
      <c r="M840" s="60"/>
      <c r="N840" s="61"/>
      <c r="O840" s="61" t="s">
        <v>16965</v>
      </c>
    </row>
    <row r="841" spans="1:16" s="30" customFormat="1" ht="15.75" customHeight="1" x14ac:dyDescent="0.35">
      <c r="A841" s="60" t="s">
        <v>38</v>
      </c>
      <c r="B841" s="60" t="s">
        <v>16963</v>
      </c>
      <c r="C841" s="61" t="s">
        <v>99</v>
      </c>
      <c r="D841" s="317"/>
      <c r="E841" s="351">
        <f>1-1</f>
        <v>0</v>
      </c>
      <c r="F841" s="200"/>
      <c r="G841" s="317"/>
      <c r="H841" s="127">
        <f>SUM('PACC 2025'!$D841:$G841)</f>
        <v>0</v>
      </c>
      <c r="I841" s="62">
        <v>4862646</v>
      </c>
      <c r="J841" s="27">
        <f>'PACC 2025'!$I841*'PACC 2025'!$H841</f>
        <v>0</v>
      </c>
      <c r="K841" s="64"/>
      <c r="L841" s="60"/>
      <c r="M841" s="60"/>
      <c r="N841" s="61"/>
      <c r="O841" s="61" t="s">
        <v>16965</v>
      </c>
    </row>
    <row r="842" spans="1:16" s="30" customFormat="1" ht="15.5" x14ac:dyDescent="0.35">
      <c r="A842" s="60" t="s">
        <v>38</v>
      </c>
      <c r="B842" s="60" t="s">
        <v>16964</v>
      </c>
      <c r="C842" s="61" t="s">
        <v>99</v>
      </c>
      <c r="D842" s="317"/>
      <c r="E842" s="200"/>
      <c r="F842" s="317">
        <v>0</v>
      </c>
      <c r="G842" s="317"/>
      <c r="H842" s="317">
        <f>SUM('PACC 2025'!$D842:$G842)</f>
        <v>0</v>
      </c>
      <c r="I842" s="62">
        <v>3000000</v>
      </c>
      <c r="J842" s="63">
        <f>'PACC 2025'!$I842*'PACC 2025'!$H842</f>
        <v>0</v>
      </c>
      <c r="K842" s="64"/>
      <c r="L842" s="60"/>
      <c r="M842" s="60"/>
      <c r="N842" s="61"/>
      <c r="O842" s="61" t="s">
        <v>16965</v>
      </c>
    </row>
    <row r="843" spans="1:16" s="30" customFormat="1" ht="15.75" customHeight="1" x14ac:dyDescent="0.35">
      <c r="A843" s="60" t="s">
        <v>38</v>
      </c>
      <c r="B843" s="244" t="s">
        <v>17518</v>
      </c>
      <c r="C843" s="61" t="s">
        <v>99</v>
      </c>
      <c r="D843" s="351">
        <f>1-1</f>
        <v>0</v>
      </c>
      <c r="E843" s="200"/>
      <c r="F843" s="200"/>
      <c r="G843" s="317"/>
      <c r="H843" s="127">
        <f>SUM('PACC 2025'!$D843:$G843)</f>
        <v>0</v>
      </c>
      <c r="I843" s="62">
        <v>800000</v>
      </c>
      <c r="J843" s="27">
        <f>'PACC 2025'!$I843*'PACC 2025'!$H843</f>
        <v>0</v>
      </c>
      <c r="K843" s="64"/>
      <c r="L843" s="60"/>
      <c r="M843" s="60"/>
      <c r="N843" s="61"/>
      <c r="O843" s="61" t="s">
        <v>16965</v>
      </c>
    </row>
    <row r="844" spans="1:16" s="30" customFormat="1" ht="15.75" customHeight="1" x14ac:dyDescent="0.35">
      <c r="A844" s="60" t="s">
        <v>38</v>
      </c>
      <c r="B844" s="60" t="s">
        <v>330</v>
      </c>
      <c r="C844" s="61" t="s">
        <v>99</v>
      </c>
      <c r="D844" s="317"/>
      <c r="E844" s="200"/>
      <c r="F844" s="317"/>
      <c r="G844" s="317"/>
      <c r="H844" s="317">
        <f>SUM('PACC 2025'!$D844:$G844)</f>
        <v>0</v>
      </c>
      <c r="I844" s="62">
        <v>1770000</v>
      </c>
      <c r="J844" s="63">
        <f>'PACC 2025'!$I844*'PACC 2025'!$H844</f>
        <v>0</v>
      </c>
      <c r="K844" s="64"/>
      <c r="L844" s="60"/>
      <c r="M844" s="60"/>
      <c r="N844" s="61"/>
      <c r="O844" s="61"/>
    </row>
    <row r="845" spans="1:16" s="30" customFormat="1" ht="15.75" customHeight="1" x14ac:dyDescent="0.35">
      <c r="A845" s="60" t="s">
        <v>38</v>
      </c>
      <c r="B845" s="60" t="s">
        <v>16918</v>
      </c>
      <c r="C845" s="61" t="s">
        <v>99</v>
      </c>
      <c r="D845" s="317"/>
      <c r="E845" s="200"/>
      <c r="F845" s="317"/>
      <c r="G845" s="317"/>
      <c r="H845" s="317">
        <f>SUM('PACC 2025'!$D845:$G845)</f>
        <v>0</v>
      </c>
      <c r="I845" s="62">
        <v>918201.24</v>
      </c>
      <c r="J845" s="63">
        <f>'PACC 2025'!$I845*'PACC 2025'!$H845</f>
        <v>0</v>
      </c>
      <c r="K845" s="64"/>
      <c r="L845" s="60"/>
      <c r="M845" s="60"/>
      <c r="N845" s="61"/>
      <c r="O845" s="61"/>
    </row>
    <row r="846" spans="1:16" s="30" customFormat="1" ht="31" x14ac:dyDescent="0.35">
      <c r="A846" s="60" t="s">
        <v>38</v>
      </c>
      <c r="B846" s="60" t="s">
        <v>16919</v>
      </c>
      <c r="C846" s="61" t="s">
        <v>99</v>
      </c>
      <c r="D846" s="317"/>
      <c r="E846" s="200"/>
      <c r="F846" s="317"/>
      <c r="G846" s="317"/>
      <c r="H846" s="317">
        <f>SUM('PACC 2025'!$D846:$G846)</f>
        <v>0</v>
      </c>
      <c r="I846" s="62">
        <v>800000</v>
      </c>
      <c r="J846" s="63">
        <f>'PACC 2025'!$I846*'PACC 2025'!$H846</f>
        <v>0</v>
      </c>
      <c r="K846" s="64"/>
      <c r="L846" s="60"/>
      <c r="M846" s="60"/>
      <c r="N846" s="61"/>
      <c r="O846" s="61"/>
    </row>
    <row r="847" spans="1:16" s="30" customFormat="1" ht="15.5" x14ac:dyDescent="0.35">
      <c r="A847" s="60" t="s">
        <v>38</v>
      </c>
      <c r="B847" s="60" t="s">
        <v>331</v>
      </c>
      <c r="C847" s="61" t="s">
        <v>99</v>
      </c>
      <c r="D847" s="317"/>
      <c r="E847" s="351">
        <f>3-3</f>
        <v>0</v>
      </c>
      <c r="F847" s="317"/>
      <c r="G847" s="317"/>
      <c r="H847" s="127">
        <f>SUM('PACC 2025'!$D847:$G847)</f>
        <v>0</v>
      </c>
      <c r="I847" s="62">
        <v>119300</v>
      </c>
      <c r="J847" s="27">
        <f>'PACC 2025'!$I847*'PACC 2025'!$H847</f>
        <v>0</v>
      </c>
      <c r="K847" s="64"/>
      <c r="L847" s="60"/>
      <c r="M847" s="60"/>
      <c r="N847" s="61"/>
      <c r="O847" s="61" t="s">
        <v>17276</v>
      </c>
    </row>
    <row r="848" spans="1:16" s="30" customFormat="1" ht="15.5" x14ac:dyDescent="0.35">
      <c r="A848" s="60" t="s">
        <v>38</v>
      </c>
      <c r="B848" s="60" t="s">
        <v>337</v>
      </c>
      <c r="C848" s="61" t="s">
        <v>99</v>
      </c>
      <c r="D848" s="317"/>
      <c r="E848" s="347">
        <f>10-10</f>
        <v>0</v>
      </c>
      <c r="F848" s="317"/>
      <c r="G848" s="317"/>
      <c r="H848" s="127">
        <f>SUM('PACC 2025'!$D848:$G848)</f>
        <v>0</v>
      </c>
      <c r="I848" s="62">
        <v>56000</v>
      </c>
      <c r="J848" s="27">
        <f>'PACC 2025'!$I848*'PACC 2025'!$H848</f>
        <v>0</v>
      </c>
      <c r="K848" s="64"/>
      <c r="L848" s="60"/>
      <c r="M848" s="60"/>
      <c r="N848" s="61"/>
      <c r="O848" s="61" t="s">
        <v>17276</v>
      </c>
    </row>
    <row r="849" spans="1:16" s="30" customFormat="1" ht="15.5" x14ac:dyDescent="0.35">
      <c r="A849" s="60" t="s">
        <v>38</v>
      </c>
      <c r="B849" s="244" t="s">
        <v>17519</v>
      </c>
      <c r="C849" s="61" t="s">
        <v>99</v>
      </c>
      <c r="D849" s="351">
        <f>7-7</f>
        <v>0</v>
      </c>
      <c r="E849" s="200"/>
      <c r="F849" s="317"/>
      <c r="G849" s="317"/>
      <c r="H849" s="127">
        <f>SUM('PACC 2025'!$D849:$G849)</f>
        <v>0</v>
      </c>
      <c r="I849" s="62">
        <v>21567</v>
      </c>
      <c r="J849" s="27">
        <f>'PACC 2025'!$I849*'PACC 2025'!$H849</f>
        <v>0</v>
      </c>
      <c r="K849" s="64"/>
      <c r="L849" s="60"/>
      <c r="M849" s="60"/>
      <c r="N849" s="61"/>
      <c r="O849" s="111" t="s">
        <v>17264</v>
      </c>
    </row>
    <row r="850" spans="1:16" s="30" customFormat="1" ht="15.5" x14ac:dyDescent="0.35">
      <c r="A850" s="60" t="s">
        <v>38</v>
      </c>
      <c r="B850" s="60" t="s">
        <v>337</v>
      </c>
      <c r="C850" s="61" t="s">
        <v>99</v>
      </c>
      <c r="D850" s="351">
        <f>3-3</f>
        <v>0</v>
      </c>
      <c r="E850" s="200"/>
      <c r="F850" s="317"/>
      <c r="G850" s="317"/>
      <c r="H850" s="127">
        <f>SUM('PACC 2025'!$D850:$G850)</f>
        <v>0</v>
      </c>
      <c r="I850" s="62">
        <v>56000</v>
      </c>
      <c r="J850" s="27">
        <f>'PACC 2025'!$I850*'PACC 2025'!$H850</f>
        <v>0</v>
      </c>
      <c r="K850" s="64"/>
      <c r="L850" s="60"/>
      <c r="M850" s="60"/>
      <c r="N850" s="61"/>
      <c r="O850" s="111" t="s">
        <v>17264</v>
      </c>
    </row>
    <row r="851" spans="1:16" ht="15.75" customHeight="1" x14ac:dyDescent="0.35">
      <c r="A851" s="18" t="s">
        <v>38</v>
      </c>
      <c r="B851" s="19" t="s">
        <v>131</v>
      </c>
      <c r="C851" s="19"/>
      <c r="D851" s="316"/>
      <c r="E851" s="316"/>
      <c r="F851" s="316"/>
      <c r="G851" s="316"/>
      <c r="H851" s="316"/>
      <c r="I851" s="68"/>
      <c r="J851" s="21"/>
      <c r="K851" s="22">
        <f>SUM(J809:J850)</f>
        <v>53936072.460000001</v>
      </c>
      <c r="L851" s="19"/>
      <c r="M851" s="19"/>
      <c r="N851" s="19"/>
      <c r="O851" s="147"/>
      <c r="P851" s="49">
        <f>15777646-Table_1[[#This Row],[Column11]]</f>
        <v>-38158426.460000001</v>
      </c>
    </row>
    <row r="852" spans="1:16" s="30" customFormat="1" ht="15.75" customHeight="1" x14ac:dyDescent="0.35">
      <c r="A852" s="52" t="s">
        <v>39</v>
      </c>
      <c r="B852" s="52" t="s">
        <v>111</v>
      </c>
      <c r="C852" s="53" t="s">
        <v>99</v>
      </c>
      <c r="D852" s="320">
        <v>150</v>
      </c>
      <c r="E852" s="320"/>
      <c r="F852" s="320">
        <v>100</v>
      </c>
      <c r="G852" s="321"/>
      <c r="H852" s="127">
        <f>SUM('PACC 2025'!$D852:$G852)</f>
        <v>250</v>
      </c>
      <c r="I852" s="62">
        <v>200</v>
      </c>
      <c r="J852" s="27">
        <f>'PACC 2025'!$I852*'PACC 2025'!$H852</f>
        <v>50000</v>
      </c>
      <c r="K852" s="56"/>
      <c r="L852" s="52"/>
      <c r="M852" s="52"/>
      <c r="N852" s="52"/>
      <c r="O852" s="53" t="s">
        <v>17045</v>
      </c>
    </row>
    <row r="853" spans="1:16" s="30" customFormat="1" ht="15.75" customHeight="1" x14ac:dyDescent="0.35">
      <c r="A853" s="52" t="s">
        <v>39</v>
      </c>
      <c r="B853" s="52" t="s">
        <v>322</v>
      </c>
      <c r="C853" s="53" t="s">
        <v>103</v>
      </c>
      <c r="D853" s="320"/>
      <c r="E853" s="320">
        <v>2</v>
      </c>
      <c r="F853" s="320"/>
      <c r="G853" s="127"/>
      <c r="H853" s="127">
        <f>SUM('PACC 2025'!$D853:$G853)</f>
        <v>2</v>
      </c>
      <c r="I853" s="62">
        <v>4000</v>
      </c>
      <c r="J853" s="27">
        <f>'PACC 2025'!$I853*'PACC 2025'!$H853</f>
        <v>8000</v>
      </c>
      <c r="K853" s="56"/>
      <c r="L853" s="52"/>
      <c r="M853" s="52"/>
      <c r="N853" s="52"/>
      <c r="O853" s="53" t="s">
        <v>17045</v>
      </c>
    </row>
    <row r="854" spans="1:16" s="30" customFormat="1" ht="15.75" customHeight="1" x14ac:dyDescent="0.35">
      <c r="A854" s="52" t="s">
        <v>39</v>
      </c>
      <c r="B854" s="232" t="s">
        <v>17394</v>
      </c>
      <c r="C854" s="53" t="s">
        <v>99</v>
      </c>
      <c r="D854" s="127"/>
      <c r="E854" s="127"/>
      <c r="F854" s="127"/>
      <c r="G854" s="127"/>
      <c r="H854" s="127">
        <f>SUM('PACC 2025'!$D854:$G854)</f>
        <v>0</v>
      </c>
      <c r="I854" s="54">
        <v>10980</v>
      </c>
      <c r="J854" s="55">
        <f>'PACC 2025'!$I854*'PACC 2025'!$H854</f>
        <v>0</v>
      </c>
      <c r="K854" s="56"/>
      <c r="L854" s="52"/>
      <c r="M854" s="52"/>
      <c r="N854" s="52"/>
      <c r="O854" s="53" t="s">
        <v>17302</v>
      </c>
      <c r="P854" s="144"/>
    </row>
    <row r="855" spans="1:16" s="30" customFormat="1" ht="15.75" customHeight="1" x14ac:dyDescent="0.35">
      <c r="A855" s="52" t="s">
        <v>39</v>
      </c>
      <c r="B855" s="232" t="s">
        <v>17395</v>
      </c>
      <c r="C855" s="53" t="s">
        <v>98</v>
      </c>
      <c r="D855" s="127"/>
      <c r="E855" s="127"/>
      <c r="F855" s="127"/>
      <c r="G855" s="127"/>
      <c r="H855" s="127">
        <f>SUM('PACC 2025'!$D855:$G855)</f>
        <v>0</v>
      </c>
      <c r="I855" s="54">
        <v>4950</v>
      </c>
      <c r="J855" s="55">
        <f>'PACC 2025'!$I855*'PACC 2025'!$H855</f>
        <v>0</v>
      </c>
      <c r="K855" s="56"/>
      <c r="L855" s="52"/>
      <c r="M855" s="52"/>
      <c r="N855" s="52"/>
      <c r="O855" s="53" t="s">
        <v>17302</v>
      </c>
      <c r="P855" s="144"/>
    </row>
    <row r="856" spans="1:16" s="30" customFormat="1" ht="15.75" customHeight="1" x14ac:dyDescent="0.35">
      <c r="A856" s="52" t="s">
        <v>39</v>
      </c>
      <c r="B856" s="189" t="s">
        <v>17091</v>
      </c>
      <c r="C856" s="53" t="s">
        <v>103</v>
      </c>
      <c r="D856" s="320">
        <v>10</v>
      </c>
      <c r="E856" s="320"/>
      <c r="F856" s="320"/>
      <c r="G856" s="326"/>
      <c r="H856" s="127">
        <f>SUM('PACC 2025'!$D856:$G856)</f>
        <v>10</v>
      </c>
      <c r="I856" s="62">
        <v>9500</v>
      </c>
      <c r="J856" s="55">
        <f>'PACC 2025'!$I856*'PACC 2025'!$H856</f>
        <v>95000</v>
      </c>
      <c r="K856" s="56"/>
      <c r="L856" s="53" t="s">
        <v>17045</v>
      </c>
      <c r="M856" s="52"/>
      <c r="N856" s="52"/>
      <c r="O856" s="53" t="s">
        <v>17045</v>
      </c>
      <c r="P856" s="144"/>
    </row>
    <row r="857" spans="1:16" s="30" customFormat="1" ht="15.75" customHeight="1" x14ac:dyDescent="0.35">
      <c r="A857" s="52" t="s">
        <v>39</v>
      </c>
      <c r="B857" s="189" t="s">
        <v>17092</v>
      </c>
      <c r="C857" s="53" t="s">
        <v>103</v>
      </c>
      <c r="D857" s="320">
        <v>10</v>
      </c>
      <c r="E857" s="320"/>
      <c r="F857" s="320"/>
      <c r="G857" s="326"/>
      <c r="H857" s="127">
        <f>SUM('PACC 2025'!$D857:$G857)</f>
        <v>10</v>
      </c>
      <c r="I857" s="62">
        <v>9200</v>
      </c>
      <c r="J857" s="55">
        <f>'PACC 2025'!$I857*'PACC 2025'!$H857</f>
        <v>92000</v>
      </c>
      <c r="K857" s="56"/>
      <c r="L857" s="53" t="s">
        <v>17045</v>
      </c>
      <c r="M857" s="52"/>
      <c r="N857" s="52"/>
      <c r="O857" s="53" t="s">
        <v>17045</v>
      </c>
      <c r="P857" s="144"/>
    </row>
    <row r="858" spans="1:16" s="30" customFormat="1" ht="15.75" customHeight="1" x14ac:dyDescent="0.35">
      <c r="A858" s="52" t="s">
        <v>39</v>
      </c>
      <c r="B858" s="189" t="s">
        <v>17093</v>
      </c>
      <c r="C858" s="53" t="s">
        <v>103</v>
      </c>
      <c r="D858" s="352">
        <v>10</v>
      </c>
      <c r="E858" s="320"/>
      <c r="F858" s="320"/>
      <c r="G858" s="326"/>
      <c r="H858" s="127">
        <f>SUM('PACC 2025'!$D858:$G858)</f>
        <v>10</v>
      </c>
      <c r="I858" s="62">
        <v>15000</v>
      </c>
      <c r="J858" s="55">
        <f>'PACC 2025'!$I858*'PACC 2025'!$H858</f>
        <v>150000</v>
      </c>
      <c r="K858" s="56"/>
      <c r="L858" s="53" t="s">
        <v>17045</v>
      </c>
      <c r="M858" s="52"/>
      <c r="N858" s="52"/>
      <c r="O858" s="53" t="s">
        <v>17045</v>
      </c>
      <c r="P858" s="144"/>
    </row>
    <row r="859" spans="1:16" s="30" customFormat="1" ht="15.75" customHeight="1" x14ac:dyDescent="0.35">
      <c r="A859" s="52" t="s">
        <v>39</v>
      </c>
      <c r="B859" s="189" t="s">
        <v>17094</v>
      </c>
      <c r="C859" s="53" t="s">
        <v>103</v>
      </c>
      <c r="D859" s="352">
        <v>5</v>
      </c>
      <c r="E859" s="320"/>
      <c r="F859" s="320"/>
      <c r="G859" s="326"/>
      <c r="H859" s="127">
        <f>SUM('PACC 2025'!$D859:$G859)</f>
        <v>5</v>
      </c>
      <c r="I859" s="62">
        <v>18500</v>
      </c>
      <c r="J859" s="55">
        <f>'PACC 2025'!$I859*'PACC 2025'!$H859</f>
        <v>92500</v>
      </c>
      <c r="K859" s="56"/>
      <c r="L859" s="53" t="s">
        <v>17045</v>
      </c>
      <c r="M859" s="52"/>
      <c r="N859" s="52"/>
      <c r="O859" s="53" t="s">
        <v>17045</v>
      </c>
      <c r="P859" s="144"/>
    </row>
    <row r="860" spans="1:16" s="30" customFormat="1" ht="15.75" customHeight="1" x14ac:dyDescent="0.35">
      <c r="A860" s="52" t="s">
        <v>39</v>
      </c>
      <c r="B860" s="189" t="s">
        <v>17095</v>
      </c>
      <c r="C860" s="53" t="s">
        <v>103</v>
      </c>
      <c r="D860" s="352">
        <v>5</v>
      </c>
      <c r="E860" s="320"/>
      <c r="F860" s="320"/>
      <c r="G860" s="326"/>
      <c r="H860" s="127">
        <f>SUM('PACC 2025'!$D860:$G860)</f>
        <v>5</v>
      </c>
      <c r="I860" s="62">
        <v>18500</v>
      </c>
      <c r="J860" s="55">
        <f>'PACC 2025'!$I860*'PACC 2025'!$H860</f>
        <v>92500</v>
      </c>
      <c r="K860" s="56"/>
      <c r="L860" s="53" t="s">
        <v>17045</v>
      </c>
      <c r="M860" s="52"/>
      <c r="N860" s="52"/>
      <c r="O860" s="53" t="s">
        <v>17045</v>
      </c>
      <c r="P860" s="144"/>
    </row>
    <row r="861" spans="1:16" s="30" customFormat="1" ht="15.75" customHeight="1" x14ac:dyDescent="0.35">
      <c r="A861" s="52" t="s">
        <v>39</v>
      </c>
      <c r="B861" s="189" t="s">
        <v>17096</v>
      </c>
      <c r="C861" s="53" t="s">
        <v>103</v>
      </c>
      <c r="D861" s="352">
        <v>5</v>
      </c>
      <c r="E861" s="320"/>
      <c r="F861" s="320"/>
      <c r="G861" s="326"/>
      <c r="H861" s="127">
        <f>SUM('PACC 2025'!$D861:$G861)</f>
        <v>5</v>
      </c>
      <c r="I861" s="62">
        <v>18500</v>
      </c>
      <c r="J861" s="55">
        <f>'PACC 2025'!$I861*'PACC 2025'!$H861</f>
        <v>92500</v>
      </c>
      <c r="K861" s="56"/>
      <c r="L861" s="53" t="s">
        <v>17045</v>
      </c>
      <c r="M861" s="52"/>
      <c r="N861" s="52"/>
      <c r="O861" s="53" t="s">
        <v>17045</v>
      </c>
      <c r="P861" s="144"/>
    </row>
    <row r="862" spans="1:16" s="30" customFormat="1" ht="15.75" customHeight="1" x14ac:dyDescent="0.35">
      <c r="A862" s="52" t="s">
        <v>39</v>
      </c>
      <c r="B862" s="189" t="s">
        <v>17097</v>
      </c>
      <c r="C862" s="53" t="s">
        <v>103</v>
      </c>
      <c r="D862" s="352">
        <v>8</v>
      </c>
      <c r="E862" s="320"/>
      <c r="F862" s="320"/>
      <c r="G862" s="326"/>
      <c r="H862" s="127">
        <f>SUM('PACC 2025'!$D862:$G862)</f>
        <v>8</v>
      </c>
      <c r="I862" s="62">
        <v>6500</v>
      </c>
      <c r="J862" s="55">
        <f>'PACC 2025'!$I862*'PACC 2025'!$H862</f>
        <v>52000</v>
      </c>
      <c r="K862" s="56"/>
      <c r="L862" s="53" t="s">
        <v>17045</v>
      </c>
      <c r="M862" s="52"/>
      <c r="N862" s="52"/>
      <c r="O862" s="53" t="s">
        <v>17045</v>
      </c>
      <c r="P862" s="144"/>
    </row>
    <row r="863" spans="1:16" s="30" customFormat="1" ht="15.75" customHeight="1" x14ac:dyDescent="0.35">
      <c r="A863" s="52" t="s">
        <v>39</v>
      </c>
      <c r="B863" s="52" t="s">
        <v>17408</v>
      </c>
      <c r="C863" s="53" t="s">
        <v>98</v>
      </c>
      <c r="D863" s="127"/>
      <c r="E863" s="127">
        <v>2</v>
      </c>
      <c r="F863" s="127"/>
      <c r="G863" s="127"/>
      <c r="H863" s="127">
        <f>SUM('PACC 2025'!$D863:$G863)</f>
        <v>2</v>
      </c>
      <c r="I863" s="54">
        <v>15000</v>
      </c>
      <c r="J863" s="55">
        <f>'PACC 2025'!$I863*'PACC 2025'!$H863</f>
        <v>30000</v>
      </c>
      <c r="K863" s="56"/>
      <c r="L863" s="53" t="s">
        <v>17302</v>
      </c>
      <c r="M863" s="52"/>
      <c r="N863" s="52"/>
      <c r="O863" s="53" t="s">
        <v>17302</v>
      </c>
      <c r="P863" s="144"/>
    </row>
    <row r="864" spans="1:16" s="30" customFormat="1" ht="15.75" customHeight="1" x14ac:dyDescent="0.35">
      <c r="A864" s="52" t="s">
        <v>39</v>
      </c>
      <c r="B864" s="242" t="s">
        <v>338</v>
      </c>
      <c r="C864" s="53" t="s">
        <v>99</v>
      </c>
      <c r="D864" s="320"/>
      <c r="E864" s="325"/>
      <c r="F864" s="352">
        <v>3</v>
      </c>
      <c r="G864" s="127"/>
      <c r="H864" s="127">
        <f>SUM('PACC 2025'!$D864:$G864)</f>
        <v>3</v>
      </c>
      <c r="I864" s="62">
        <v>12000</v>
      </c>
      <c r="J864" s="55">
        <f>'PACC 2025'!$I864*'PACC 2025'!$H864</f>
        <v>36000</v>
      </c>
      <c r="K864" s="56"/>
      <c r="L864" s="52"/>
      <c r="M864" s="52"/>
      <c r="N864" s="53"/>
      <c r="O864" s="53" t="s">
        <v>17045</v>
      </c>
    </row>
    <row r="865" spans="1:15" s="30" customFormat="1" ht="15.75" customHeight="1" x14ac:dyDescent="0.35">
      <c r="A865" s="74" t="s">
        <v>39</v>
      </c>
      <c r="B865" s="272" t="s">
        <v>371</v>
      </c>
      <c r="C865" s="111" t="s">
        <v>99</v>
      </c>
      <c r="D865" s="319"/>
      <c r="E865" s="325"/>
      <c r="F865" s="381">
        <v>2</v>
      </c>
      <c r="G865" s="330"/>
      <c r="H865" s="127">
        <f>SUM('PACC 2025'!$D865:$G865)</f>
        <v>2</v>
      </c>
      <c r="I865" s="156">
        <v>670</v>
      </c>
      <c r="J865" s="55">
        <f>'PACC 2025'!$I865*'PACC 2025'!$H865</f>
        <v>1340</v>
      </c>
      <c r="K865" s="56"/>
      <c r="L865" s="52"/>
      <c r="M865" s="52"/>
      <c r="N865" s="53"/>
      <c r="O865" s="53" t="s">
        <v>17045</v>
      </c>
    </row>
    <row r="866" spans="1:15" ht="15.75" customHeight="1" x14ac:dyDescent="0.35">
      <c r="A866" s="18" t="s">
        <v>39</v>
      </c>
      <c r="B866" s="19"/>
      <c r="C866" s="19"/>
      <c r="D866" s="316"/>
      <c r="E866" s="316"/>
      <c r="F866" s="316"/>
      <c r="G866" s="316"/>
      <c r="H866" s="316"/>
      <c r="I866" s="68"/>
      <c r="J866" s="21"/>
      <c r="K866" s="22">
        <f>SUM(J852:J865)</f>
        <v>791840</v>
      </c>
      <c r="L866" s="19"/>
      <c r="M866" s="19"/>
      <c r="N866" s="19"/>
      <c r="O866" s="147"/>
    </row>
    <row r="867" spans="1:15" s="30" customFormat="1" ht="15.75" customHeight="1" x14ac:dyDescent="0.35">
      <c r="A867" s="26" t="s">
        <v>17088</v>
      </c>
      <c r="B867" s="26" t="s">
        <v>17089</v>
      </c>
      <c r="C867" s="153" t="s">
        <v>99</v>
      </c>
      <c r="D867" s="153">
        <v>800</v>
      </c>
      <c r="E867" s="153"/>
      <c r="F867" s="153"/>
      <c r="G867" s="153"/>
      <c r="H867" s="127">
        <f>SUM('PACC 2025'!$D867:$G867)</f>
        <v>800</v>
      </c>
      <c r="I867" s="54">
        <v>950</v>
      </c>
      <c r="J867" s="27">
        <f>'PACC 2025'!$I867*'PACC 2025'!$H867</f>
        <v>760000</v>
      </c>
      <c r="K867" s="56"/>
      <c r="L867" s="52"/>
      <c r="M867" s="52"/>
      <c r="N867" s="52"/>
      <c r="O867" s="53" t="s">
        <v>17045</v>
      </c>
    </row>
    <row r="868" spans="1:15" s="143" customFormat="1" ht="15.75" customHeight="1" x14ac:dyDescent="0.35">
      <c r="A868" s="157" t="s">
        <v>17088</v>
      </c>
      <c r="B868" s="19"/>
      <c r="C868" s="19"/>
      <c r="D868" s="316"/>
      <c r="E868" s="316"/>
      <c r="F868" s="316"/>
      <c r="G868" s="316"/>
      <c r="H868" s="316"/>
      <c r="I868" s="68"/>
      <c r="J868" s="21"/>
      <c r="K868" s="22">
        <f>+J867</f>
        <v>760000</v>
      </c>
      <c r="L868" s="19"/>
      <c r="M868" s="19"/>
      <c r="N868" s="19"/>
      <c r="O868" s="147"/>
    </row>
    <row r="869" spans="1:15" s="30" customFormat="1" ht="15.75" customHeight="1" x14ac:dyDescent="0.35">
      <c r="A869" s="52" t="s">
        <v>40</v>
      </c>
      <c r="B869" s="242" t="s">
        <v>17530</v>
      </c>
      <c r="C869" s="239" t="s">
        <v>99</v>
      </c>
      <c r="D869" s="320">
        <v>350</v>
      </c>
      <c r="E869" s="320"/>
      <c r="F869" s="320">
        <v>350</v>
      </c>
      <c r="G869" s="321"/>
      <c r="H869" s="127">
        <f>SUM('PACC 2025'!$D869:$G869)</f>
        <v>700</v>
      </c>
      <c r="I869" s="62">
        <v>303.02</v>
      </c>
      <c r="J869" s="27">
        <f>'PACC 2025'!$I869*'PACC 2025'!$H869</f>
        <v>212114</v>
      </c>
      <c r="K869" s="56"/>
      <c r="L869" s="52"/>
      <c r="M869" s="52"/>
      <c r="N869" s="52"/>
      <c r="O869" s="53" t="s">
        <v>17045</v>
      </c>
    </row>
    <row r="870" spans="1:15" s="30" customFormat="1" ht="15.75" customHeight="1" x14ac:dyDescent="0.35">
      <c r="A870" s="52" t="s">
        <v>40</v>
      </c>
      <c r="B870" s="242" t="s">
        <v>17531</v>
      </c>
      <c r="C870" s="239" t="s">
        <v>99</v>
      </c>
      <c r="D870" s="320">
        <v>50</v>
      </c>
      <c r="E870" s="320"/>
      <c r="F870" s="320">
        <v>50</v>
      </c>
      <c r="G870" s="321"/>
      <c r="H870" s="127">
        <f>SUM('PACC 2025'!$D870:$G870)</f>
        <v>100</v>
      </c>
      <c r="I870" s="62">
        <v>400</v>
      </c>
      <c r="J870" s="27">
        <f>'PACC 2025'!$I870*'PACC 2025'!$H870</f>
        <v>40000</v>
      </c>
      <c r="K870" s="56"/>
      <c r="L870" s="52"/>
      <c r="M870" s="52"/>
      <c r="N870" s="52"/>
      <c r="O870" s="53" t="s">
        <v>17045</v>
      </c>
    </row>
    <row r="871" spans="1:15" s="30" customFormat="1" ht="15.75" customHeight="1" x14ac:dyDescent="0.35">
      <c r="A871" s="52" t="s">
        <v>40</v>
      </c>
      <c r="B871" s="52" t="s">
        <v>339</v>
      </c>
      <c r="C871" s="53" t="s">
        <v>103</v>
      </c>
      <c r="D871" s="320">
        <v>300</v>
      </c>
      <c r="E871" s="320"/>
      <c r="F871" s="320">
        <v>400</v>
      </c>
      <c r="G871" s="321"/>
      <c r="H871" s="127">
        <f>SUM('PACC 2025'!$D871:$G871)</f>
        <v>700</v>
      </c>
      <c r="I871" s="62">
        <v>250</v>
      </c>
      <c r="J871" s="27">
        <f>'PACC 2025'!$I871*'PACC 2025'!$H871</f>
        <v>175000</v>
      </c>
      <c r="K871" s="56"/>
      <c r="L871" s="52"/>
      <c r="M871" s="52"/>
      <c r="N871" s="52"/>
      <c r="O871" s="53" t="s">
        <v>17045</v>
      </c>
    </row>
    <row r="872" spans="1:15" s="30" customFormat="1" ht="15.75" customHeight="1" x14ac:dyDescent="0.35">
      <c r="A872" s="52" t="s">
        <v>40</v>
      </c>
      <c r="B872" s="60" t="s">
        <v>16905</v>
      </c>
      <c r="C872" s="53" t="s">
        <v>103</v>
      </c>
      <c r="D872" s="320">
        <v>300</v>
      </c>
      <c r="E872" s="320"/>
      <c r="F872" s="320">
        <v>400</v>
      </c>
      <c r="G872" s="321"/>
      <c r="H872" s="127">
        <f>SUM('PACC 2025'!$D872:$G872)</f>
        <v>700</v>
      </c>
      <c r="I872" s="62">
        <v>250</v>
      </c>
      <c r="J872" s="27">
        <f>'PACC 2025'!$I872*'PACC 2025'!$H872</f>
        <v>175000</v>
      </c>
      <c r="K872" s="56"/>
      <c r="L872" s="52"/>
      <c r="M872" s="52"/>
      <c r="N872" s="52"/>
      <c r="O872" s="53" t="s">
        <v>17045</v>
      </c>
    </row>
    <row r="873" spans="1:15" s="30" customFormat="1" ht="15.75" customHeight="1" x14ac:dyDescent="0.35">
      <c r="A873" s="52" t="s">
        <v>40</v>
      </c>
      <c r="B873" s="60" t="s">
        <v>16906</v>
      </c>
      <c r="C873" s="53" t="s">
        <v>103</v>
      </c>
      <c r="D873" s="320">
        <v>300</v>
      </c>
      <c r="E873" s="320"/>
      <c r="F873" s="320">
        <v>400</v>
      </c>
      <c r="G873" s="321"/>
      <c r="H873" s="127">
        <f>SUM('PACC 2025'!$D873:$G873)</f>
        <v>700</v>
      </c>
      <c r="I873" s="62">
        <v>250</v>
      </c>
      <c r="J873" s="27">
        <f>'PACC 2025'!$I873*'PACC 2025'!$H873</f>
        <v>175000</v>
      </c>
      <c r="K873" s="56"/>
      <c r="L873" s="52"/>
      <c r="M873" s="52"/>
      <c r="N873" s="52"/>
      <c r="O873" s="53" t="s">
        <v>17045</v>
      </c>
    </row>
    <row r="874" spans="1:15" s="30" customFormat="1" ht="15.75" customHeight="1" x14ac:dyDescent="0.35">
      <c r="A874" s="52" t="s">
        <v>40</v>
      </c>
      <c r="B874" s="52" t="s">
        <v>340</v>
      </c>
      <c r="C874" s="53" t="s">
        <v>103</v>
      </c>
      <c r="D874" s="320">
        <v>50</v>
      </c>
      <c r="E874" s="320"/>
      <c r="F874" s="320">
        <v>100</v>
      </c>
      <c r="G874" s="321"/>
      <c r="H874" s="127">
        <f>SUM('PACC 2025'!$D874:$G874)</f>
        <v>150</v>
      </c>
      <c r="I874" s="62">
        <v>145</v>
      </c>
      <c r="J874" s="27">
        <f>'PACC 2025'!$I874*'PACC 2025'!$H874</f>
        <v>21750</v>
      </c>
      <c r="K874" s="56"/>
      <c r="L874" s="52"/>
      <c r="M874" s="52"/>
      <c r="N874" s="52"/>
      <c r="O874" s="53" t="s">
        <v>17045</v>
      </c>
    </row>
    <row r="875" spans="1:15" s="30" customFormat="1" ht="18.649999999999999" customHeight="1" x14ac:dyDescent="0.35">
      <c r="A875" s="52" t="s">
        <v>40</v>
      </c>
      <c r="B875" s="52" t="s">
        <v>347</v>
      </c>
      <c r="C875" s="53" t="s">
        <v>103</v>
      </c>
      <c r="D875" s="320"/>
      <c r="E875" s="320">
        <v>700</v>
      </c>
      <c r="F875" s="320">
        <v>700</v>
      </c>
      <c r="G875" s="321"/>
      <c r="H875" s="127">
        <f>SUM('PACC 2025'!$D875:$G875)</f>
        <v>1400</v>
      </c>
      <c r="I875" s="62">
        <v>55</v>
      </c>
      <c r="J875" s="27">
        <f>'PACC 2025'!$I875*'PACC 2025'!$H875</f>
        <v>77000</v>
      </c>
      <c r="K875" s="56"/>
      <c r="L875" s="52"/>
      <c r="M875" s="52"/>
      <c r="N875" s="53"/>
      <c r="O875" s="53" t="s">
        <v>17045</v>
      </c>
    </row>
    <row r="876" spans="1:15" s="30" customFormat="1" ht="15.75" customHeight="1" x14ac:dyDescent="0.35">
      <c r="A876" s="52" t="s">
        <v>40</v>
      </c>
      <c r="B876" s="52" t="s">
        <v>348</v>
      </c>
      <c r="C876" s="239" t="s">
        <v>99</v>
      </c>
      <c r="D876" s="320"/>
      <c r="E876" s="320"/>
      <c r="F876" s="320">
        <v>150</v>
      </c>
      <c r="G876" s="321"/>
      <c r="H876" s="127">
        <f>SUM('PACC 2025'!$D876:$G876)</f>
        <v>150</v>
      </c>
      <c r="I876" s="62">
        <v>850</v>
      </c>
      <c r="J876" s="27">
        <f>'PACC 2025'!$I876*'PACC 2025'!$H876</f>
        <v>127500</v>
      </c>
      <c r="K876" s="56"/>
      <c r="L876" s="52"/>
      <c r="M876" s="52"/>
      <c r="N876" s="53"/>
      <c r="O876" s="53" t="s">
        <v>17045</v>
      </c>
    </row>
    <row r="877" spans="1:15" s="30" customFormat="1" ht="15.75" customHeight="1" x14ac:dyDescent="0.35">
      <c r="A877" s="52" t="s">
        <v>40</v>
      </c>
      <c r="B877" s="52" t="s">
        <v>349</v>
      </c>
      <c r="C877" s="239" t="s">
        <v>99</v>
      </c>
      <c r="D877" s="353">
        <f>250-250</f>
        <v>0</v>
      </c>
      <c r="E877" s="320"/>
      <c r="F877" s="320"/>
      <c r="G877" s="321"/>
      <c r="H877" s="127">
        <f>SUM('PACC 2025'!$D877:$G877)</f>
        <v>0</v>
      </c>
      <c r="I877" s="62">
        <v>774</v>
      </c>
      <c r="J877" s="27">
        <f>'PACC 2025'!$I877*'PACC 2025'!$H877</f>
        <v>0</v>
      </c>
      <c r="K877" s="56"/>
      <c r="L877" s="52"/>
      <c r="M877" s="52"/>
      <c r="N877" s="52"/>
      <c r="O877" s="53" t="s">
        <v>17045</v>
      </c>
    </row>
    <row r="878" spans="1:15" s="30" customFormat="1" ht="15.75" customHeight="1" x14ac:dyDescent="0.35">
      <c r="A878" s="52" t="s">
        <v>40</v>
      </c>
      <c r="B878" s="52" t="s">
        <v>17090</v>
      </c>
      <c r="C878" s="53" t="s">
        <v>99</v>
      </c>
      <c r="D878" s="320">
        <v>1000</v>
      </c>
      <c r="E878" s="320"/>
      <c r="F878" s="320">
        <v>1000</v>
      </c>
      <c r="G878" s="321"/>
      <c r="H878" s="127">
        <f>SUM('PACC 2025'!$D878:$G878)</f>
        <v>2000</v>
      </c>
      <c r="I878" s="62">
        <v>3</v>
      </c>
      <c r="J878" s="27">
        <f>'PACC 2025'!$I878*'PACC 2025'!$H878</f>
        <v>6000</v>
      </c>
      <c r="K878" s="56"/>
      <c r="L878" s="52"/>
      <c r="M878" s="52"/>
      <c r="N878" s="52"/>
      <c r="O878" s="53" t="s">
        <v>17045</v>
      </c>
    </row>
    <row r="879" spans="1:15" s="30" customFormat="1" ht="15.75" customHeight="1" x14ac:dyDescent="0.35">
      <c r="A879" s="52" t="s">
        <v>40</v>
      </c>
      <c r="B879" s="52" t="s">
        <v>350</v>
      </c>
      <c r="C879" s="53" t="s">
        <v>99</v>
      </c>
      <c r="D879" s="320">
        <v>1000</v>
      </c>
      <c r="E879" s="320"/>
      <c r="F879" s="320">
        <v>1000</v>
      </c>
      <c r="G879" s="321"/>
      <c r="H879" s="127">
        <f>SUM('PACC 2025'!$D879:$G879)</f>
        <v>2000</v>
      </c>
      <c r="I879" s="62">
        <v>2.97</v>
      </c>
      <c r="J879" s="27">
        <f>'PACC 2025'!$I879*'PACC 2025'!$H879</f>
        <v>5940</v>
      </c>
      <c r="K879" s="56"/>
      <c r="L879" s="52"/>
      <c r="M879" s="52"/>
      <c r="N879" s="52"/>
      <c r="O879" s="53" t="s">
        <v>17045</v>
      </c>
    </row>
    <row r="880" spans="1:15" s="30" customFormat="1" ht="15.75" customHeight="1" x14ac:dyDescent="0.35">
      <c r="A880" s="52" t="s">
        <v>40</v>
      </c>
      <c r="B880" s="52" t="s">
        <v>351</v>
      </c>
      <c r="C880" s="53" t="s">
        <v>99</v>
      </c>
      <c r="D880" s="320">
        <v>2000</v>
      </c>
      <c r="E880" s="320"/>
      <c r="F880" s="320">
        <v>2000</v>
      </c>
      <c r="G880" s="321"/>
      <c r="H880" s="127">
        <f>SUM('PACC 2025'!$D880:$G880)</f>
        <v>4000</v>
      </c>
      <c r="I880" s="62">
        <v>11</v>
      </c>
      <c r="J880" s="27">
        <f>'PACC 2025'!$I880*'PACC 2025'!$H880</f>
        <v>44000</v>
      </c>
      <c r="K880" s="56"/>
      <c r="L880" s="52"/>
      <c r="M880" s="52"/>
      <c r="N880" s="52"/>
      <c r="O880" s="53" t="s">
        <v>17045</v>
      </c>
    </row>
    <row r="881" spans="1:15" s="30" customFormat="1" ht="15.75" customHeight="1" x14ac:dyDescent="0.35">
      <c r="A881" s="52" t="s">
        <v>40</v>
      </c>
      <c r="B881" s="52" t="s">
        <v>352</v>
      </c>
      <c r="C881" s="53" t="s">
        <v>99</v>
      </c>
      <c r="D881" s="320"/>
      <c r="E881" s="320"/>
      <c r="F881" s="320"/>
      <c r="G881" s="321"/>
      <c r="H881" s="127">
        <f>SUM('PACC 2025'!$D881:$G881)</f>
        <v>0</v>
      </c>
      <c r="I881" s="62">
        <v>16</v>
      </c>
      <c r="J881" s="55">
        <f>'PACC 2025'!$I881*'PACC 2025'!$H881</f>
        <v>0</v>
      </c>
      <c r="K881" s="56"/>
      <c r="L881" s="52"/>
      <c r="M881" s="52"/>
      <c r="N881" s="52"/>
      <c r="O881" s="53" t="s">
        <v>17045</v>
      </c>
    </row>
    <row r="882" spans="1:15" s="30" customFormat="1" ht="15.75" customHeight="1" x14ac:dyDescent="0.35">
      <c r="A882" s="52" t="s">
        <v>40</v>
      </c>
      <c r="B882" s="52" t="s">
        <v>353</v>
      </c>
      <c r="C882" s="53" t="s">
        <v>99</v>
      </c>
      <c r="D882" s="320">
        <v>2000</v>
      </c>
      <c r="E882" s="320"/>
      <c r="F882" s="320">
        <v>2000</v>
      </c>
      <c r="G882" s="321"/>
      <c r="H882" s="127">
        <f>SUM('PACC 2025'!$D882:$G882)</f>
        <v>4000</v>
      </c>
      <c r="I882" s="62">
        <v>11</v>
      </c>
      <c r="J882" s="27">
        <f>'PACC 2025'!$I882*'PACC 2025'!$H882</f>
        <v>44000</v>
      </c>
      <c r="K882" s="56"/>
      <c r="L882" s="52"/>
      <c r="M882" s="52"/>
      <c r="N882" s="52"/>
      <c r="O882" s="53" t="s">
        <v>17045</v>
      </c>
    </row>
    <row r="883" spans="1:15" s="30" customFormat="1" ht="15.75" customHeight="1" x14ac:dyDescent="0.35">
      <c r="A883" s="52" t="s">
        <v>40</v>
      </c>
      <c r="B883" s="52" t="s">
        <v>354</v>
      </c>
      <c r="C883" s="53" t="s">
        <v>99</v>
      </c>
      <c r="D883" s="320">
        <v>400</v>
      </c>
      <c r="E883" s="320"/>
      <c r="F883" s="320">
        <v>400</v>
      </c>
      <c r="G883" s="321"/>
      <c r="H883" s="127">
        <f>SUM('PACC 2025'!$D883:$G883)</f>
        <v>800</v>
      </c>
      <c r="I883" s="62">
        <v>11</v>
      </c>
      <c r="J883" s="27">
        <f>'PACC 2025'!$I883*'PACC 2025'!$H883</f>
        <v>8800</v>
      </c>
      <c r="K883" s="56"/>
      <c r="L883" s="52"/>
      <c r="M883" s="52"/>
      <c r="N883" s="52"/>
      <c r="O883" s="53" t="s">
        <v>17045</v>
      </c>
    </row>
    <row r="884" spans="1:15" s="30" customFormat="1" ht="15.75" customHeight="1" x14ac:dyDescent="0.35">
      <c r="A884" s="52" t="s">
        <v>40</v>
      </c>
      <c r="B884" s="52" t="s">
        <v>355</v>
      </c>
      <c r="C884" s="239" t="s">
        <v>99</v>
      </c>
      <c r="D884" s="353">
        <f>100-100</f>
        <v>0</v>
      </c>
      <c r="E884" s="320"/>
      <c r="F884" s="320">
        <v>100</v>
      </c>
      <c r="G884" s="321"/>
      <c r="H884" s="127">
        <f>SUM('PACC 2025'!$D884:$G884)</f>
        <v>100</v>
      </c>
      <c r="I884" s="62">
        <v>5000</v>
      </c>
      <c r="J884" s="27">
        <f>'PACC 2025'!$I884*'PACC 2025'!$H884</f>
        <v>500000</v>
      </c>
      <c r="K884" s="56"/>
      <c r="L884" s="52"/>
      <c r="M884" s="52"/>
      <c r="N884" s="52"/>
      <c r="O884" s="53" t="s">
        <v>17045</v>
      </c>
    </row>
    <row r="885" spans="1:15" s="30" customFormat="1" ht="15.75" customHeight="1" x14ac:dyDescent="0.35">
      <c r="A885" s="52" t="s">
        <v>40</v>
      </c>
      <c r="B885" s="52" t="s">
        <v>356</v>
      </c>
      <c r="C885" s="53" t="s">
        <v>103</v>
      </c>
      <c r="D885" s="320">
        <v>200</v>
      </c>
      <c r="E885" s="320"/>
      <c r="F885" s="320">
        <v>100</v>
      </c>
      <c r="G885" s="321"/>
      <c r="H885" s="127">
        <f>SUM('PACC 2025'!$D885:$G885)</f>
        <v>300</v>
      </c>
      <c r="I885" s="62">
        <v>481.44</v>
      </c>
      <c r="J885" s="27">
        <f>'PACC 2025'!$I885*'PACC 2025'!$H885</f>
        <v>144432</v>
      </c>
      <c r="K885" s="56"/>
      <c r="L885" s="52"/>
      <c r="M885" s="52"/>
      <c r="N885" s="53"/>
      <c r="O885" s="53" t="s">
        <v>17045</v>
      </c>
    </row>
    <row r="886" spans="1:15" s="30" customFormat="1" ht="15.75" customHeight="1" x14ac:dyDescent="0.35">
      <c r="A886" s="52" t="s">
        <v>40</v>
      </c>
      <c r="B886" s="52" t="s">
        <v>357</v>
      </c>
      <c r="C886" s="53" t="s">
        <v>358</v>
      </c>
      <c r="D886" s="320"/>
      <c r="E886" s="320"/>
      <c r="F886" s="320">
        <v>2</v>
      </c>
      <c r="G886" s="321"/>
      <c r="H886" s="127">
        <f>SUM('PACC 2025'!$D886:$G886)</f>
        <v>2</v>
      </c>
      <c r="I886" s="62">
        <v>615</v>
      </c>
      <c r="J886" s="27">
        <f>'PACC 2025'!$I886*'PACC 2025'!$H886</f>
        <v>1230</v>
      </c>
      <c r="K886" s="56"/>
      <c r="L886" s="52"/>
      <c r="M886" s="52"/>
      <c r="N886" s="52"/>
      <c r="O886" s="53" t="s">
        <v>17045</v>
      </c>
    </row>
    <row r="887" spans="1:15" s="30" customFormat="1" ht="15.75" customHeight="1" x14ac:dyDescent="0.35">
      <c r="A887" s="52" t="s">
        <v>40</v>
      </c>
      <c r="B887" s="242" t="s">
        <v>17532</v>
      </c>
      <c r="C887" s="239" t="s">
        <v>99</v>
      </c>
      <c r="D887" s="352">
        <v>1000</v>
      </c>
      <c r="E887" s="352"/>
      <c r="F887" s="352">
        <v>1000</v>
      </c>
      <c r="G887" s="354"/>
      <c r="H887" s="127">
        <f>SUM('PACC 2025'!$D887:$G887)</f>
        <v>2000</v>
      </c>
      <c r="I887" s="243">
        <v>240</v>
      </c>
      <c r="J887" s="27">
        <f>'PACC 2025'!$I887*'PACC 2025'!$H887</f>
        <v>480000</v>
      </c>
      <c r="K887" s="56"/>
      <c r="L887" s="52"/>
      <c r="M887" s="52"/>
      <c r="N887" s="53"/>
      <c r="O887" s="53" t="s">
        <v>17045</v>
      </c>
    </row>
    <row r="888" spans="1:15" s="30" customFormat="1" ht="15.75" customHeight="1" x14ac:dyDescent="0.35">
      <c r="A888" s="52" t="s">
        <v>40</v>
      </c>
      <c r="B888" s="242" t="s">
        <v>17533</v>
      </c>
      <c r="C888" s="239" t="s">
        <v>99</v>
      </c>
      <c r="D888" s="352">
        <v>100</v>
      </c>
      <c r="E888" s="352"/>
      <c r="F888" s="352">
        <v>100</v>
      </c>
      <c r="G888" s="354"/>
      <c r="H888" s="127">
        <f>SUM('PACC 2025'!$D888:$G888)</f>
        <v>200</v>
      </c>
      <c r="I888" s="243">
        <v>240</v>
      </c>
      <c r="J888" s="27">
        <f>'PACC 2025'!$I888*'PACC 2025'!$H888</f>
        <v>48000</v>
      </c>
      <c r="K888" s="56"/>
      <c r="L888" s="52"/>
      <c r="M888" s="52"/>
      <c r="N888" s="52"/>
      <c r="O888" s="53" t="s">
        <v>17045</v>
      </c>
    </row>
    <row r="889" spans="1:15" s="30" customFormat="1" ht="15.75" customHeight="1" x14ac:dyDescent="0.35">
      <c r="A889" s="52" t="s">
        <v>40</v>
      </c>
      <c r="B889" s="242" t="s">
        <v>17534</v>
      </c>
      <c r="C889" s="239" t="s">
        <v>99</v>
      </c>
      <c r="D889" s="352"/>
      <c r="E889" s="352"/>
      <c r="F889" s="352">
        <v>150</v>
      </c>
      <c r="G889" s="354"/>
      <c r="H889" s="127">
        <f>SUM('PACC 2025'!$D889:$G889)</f>
        <v>150</v>
      </c>
      <c r="I889" s="243">
        <v>240</v>
      </c>
      <c r="J889" s="27">
        <f>'PACC 2025'!$I889*'PACC 2025'!$H889</f>
        <v>36000</v>
      </c>
      <c r="K889" s="56"/>
      <c r="L889" s="52"/>
      <c r="M889" s="52"/>
      <c r="N889" s="52"/>
      <c r="O889" s="53" t="s">
        <v>17045</v>
      </c>
    </row>
    <row r="890" spans="1:15" s="30" customFormat="1" ht="18.75" customHeight="1" x14ac:dyDescent="0.35">
      <c r="A890" s="52" t="s">
        <v>40</v>
      </c>
      <c r="B890" s="52" t="s">
        <v>359</v>
      </c>
      <c r="C890" s="53" t="s">
        <v>99</v>
      </c>
      <c r="D890" s="320"/>
      <c r="E890" s="320">
        <v>200</v>
      </c>
      <c r="F890" s="320"/>
      <c r="G890" s="321"/>
      <c r="H890" s="127">
        <f>SUM('PACC 2025'!$D890:$G890)</f>
        <v>200</v>
      </c>
      <c r="I890" s="62">
        <v>26.9</v>
      </c>
      <c r="J890" s="27">
        <f>'PACC 2025'!$I890*'PACC 2025'!$H890</f>
        <v>5380</v>
      </c>
      <c r="K890" s="56"/>
      <c r="L890" s="52"/>
      <c r="M890" s="52"/>
      <c r="N890" s="52"/>
      <c r="O890" s="53" t="s">
        <v>17045</v>
      </c>
    </row>
    <row r="891" spans="1:15" s="30" customFormat="1" ht="18.75" customHeight="1" x14ac:dyDescent="0.35">
      <c r="A891" s="52" t="s">
        <v>40</v>
      </c>
      <c r="B891" s="52" t="s">
        <v>360</v>
      </c>
      <c r="C891" s="53" t="s">
        <v>99</v>
      </c>
      <c r="D891" s="355"/>
      <c r="E891" s="320">
        <v>500</v>
      </c>
      <c r="F891" s="355"/>
      <c r="G891" s="321"/>
      <c r="H891" s="127">
        <f>SUM('PACC 2025'!$D891:$G891)</f>
        <v>500</v>
      </c>
      <c r="I891" s="62">
        <v>26.9</v>
      </c>
      <c r="J891" s="27">
        <f>'PACC 2025'!$I891*'PACC 2025'!$H891</f>
        <v>13450</v>
      </c>
      <c r="K891" s="56"/>
      <c r="L891" s="52"/>
      <c r="M891" s="52"/>
      <c r="N891" s="52"/>
      <c r="O891" s="53" t="s">
        <v>17045</v>
      </c>
    </row>
    <row r="892" spans="1:15" s="30" customFormat="1" ht="15.75" customHeight="1" x14ac:dyDescent="0.35">
      <c r="A892" s="52" t="s">
        <v>40</v>
      </c>
      <c r="B892" s="242" t="s">
        <v>17535</v>
      </c>
      <c r="C892" s="239" t="s">
        <v>99</v>
      </c>
      <c r="D892" s="320">
        <v>700</v>
      </c>
      <c r="E892" s="320"/>
      <c r="F892" s="320">
        <v>350</v>
      </c>
      <c r="G892" s="321"/>
      <c r="H892" s="127">
        <f>SUM('PACC 2025'!$D892:$G892)</f>
        <v>1050</v>
      </c>
      <c r="I892" s="62">
        <v>70</v>
      </c>
      <c r="J892" s="27">
        <f>'PACC 2025'!$I892*'PACC 2025'!$H892</f>
        <v>73500</v>
      </c>
      <c r="K892" s="56"/>
      <c r="L892" s="52"/>
      <c r="M892" s="52"/>
      <c r="N892" s="52"/>
      <c r="O892" s="53" t="s">
        <v>17045</v>
      </c>
    </row>
    <row r="893" spans="1:15" s="30" customFormat="1" ht="15.75" customHeight="1" x14ac:dyDescent="0.35">
      <c r="A893" s="52" t="s">
        <v>40</v>
      </c>
      <c r="B893" s="52" t="s">
        <v>361</v>
      </c>
      <c r="C893" s="53" t="s">
        <v>99</v>
      </c>
      <c r="D893" s="320">
        <v>800</v>
      </c>
      <c r="E893" s="320"/>
      <c r="F893" s="320">
        <v>800</v>
      </c>
      <c r="G893" s="321"/>
      <c r="H893" s="127">
        <f>SUM('PACC 2025'!$D893:$G893)</f>
        <v>1600</v>
      </c>
      <c r="I893" s="62">
        <v>35</v>
      </c>
      <c r="J893" s="27">
        <f>'PACC 2025'!$I893*'PACC 2025'!$H893</f>
        <v>56000</v>
      </c>
      <c r="K893" s="56"/>
      <c r="L893" s="52"/>
      <c r="M893" s="52"/>
      <c r="N893" s="52"/>
      <c r="O893" s="53" t="s">
        <v>17045</v>
      </c>
    </row>
    <row r="894" spans="1:15" s="30" customFormat="1" ht="15.75" customHeight="1" x14ac:dyDescent="0.35">
      <c r="A894" s="52" t="s">
        <v>40</v>
      </c>
      <c r="B894" s="52" t="s">
        <v>362</v>
      </c>
      <c r="C894" s="53" t="s">
        <v>99</v>
      </c>
      <c r="D894" s="320">
        <v>800</v>
      </c>
      <c r="E894" s="320"/>
      <c r="F894" s="320">
        <v>800</v>
      </c>
      <c r="G894" s="321"/>
      <c r="H894" s="127">
        <f>SUM('PACC 2025'!$D894:$G894)</f>
        <v>1600</v>
      </c>
      <c r="I894" s="62">
        <v>33</v>
      </c>
      <c r="J894" s="27">
        <f>'PACC 2025'!$I894*'PACC 2025'!$H894</f>
        <v>52800</v>
      </c>
      <c r="K894" s="56"/>
      <c r="L894" s="52"/>
      <c r="M894" s="52"/>
      <c r="N894" s="52"/>
      <c r="O894" s="53" t="s">
        <v>17045</v>
      </c>
    </row>
    <row r="895" spans="1:15" s="30" customFormat="1" ht="18" customHeight="1" x14ac:dyDescent="0.35">
      <c r="A895" s="52" t="s">
        <v>40</v>
      </c>
      <c r="B895" s="52" t="s">
        <v>363</v>
      </c>
      <c r="C895" s="53" t="s">
        <v>99</v>
      </c>
      <c r="D895" s="320">
        <v>500</v>
      </c>
      <c r="E895" s="320"/>
      <c r="F895" s="320">
        <v>500</v>
      </c>
      <c r="G895" s="321"/>
      <c r="H895" s="127">
        <f>SUM('PACC 2025'!$D895:$G895)</f>
        <v>1000</v>
      </c>
      <c r="I895" s="62">
        <v>30</v>
      </c>
      <c r="J895" s="27">
        <f>'PACC 2025'!$I895*'PACC 2025'!$H895</f>
        <v>30000</v>
      </c>
      <c r="K895" s="56"/>
      <c r="L895" s="52"/>
      <c r="M895" s="52"/>
      <c r="N895" s="52"/>
      <c r="O895" s="53" t="s">
        <v>17045</v>
      </c>
    </row>
    <row r="896" spans="1:15" s="30" customFormat="1" ht="15.75" customHeight="1" x14ac:dyDescent="0.35">
      <c r="A896" s="52" t="s">
        <v>40</v>
      </c>
      <c r="B896" s="52" t="s">
        <v>364</v>
      </c>
      <c r="C896" s="53" t="s">
        <v>99</v>
      </c>
      <c r="D896" s="320">
        <v>200</v>
      </c>
      <c r="E896" s="320"/>
      <c r="F896" s="320">
        <v>200</v>
      </c>
      <c r="G896" s="321"/>
      <c r="H896" s="127">
        <f>SUM('PACC 2025'!$D896:$G896)</f>
        <v>400</v>
      </c>
      <c r="I896" s="62">
        <v>26</v>
      </c>
      <c r="J896" s="27">
        <f>'PACC 2025'!$I896*'PACC 2025'!$H896</f>
        <v>10400</v>
      </c>
      <c r="K896" s="56"/>
      <c r="L896" s="52"/>
      <c r="M896" s="52"/>
      <c r="N896" s="52"/>
      <c r="O896" s="53" t="s">
        <v>17045</v>
      </c>
    </row>
    <row r="897" spans="1:15" s="30" customFormat="1" ht="15.75" customHeight="1" x14ac:dyDescent="0.35">
      <c r="A897" s="74" t="s">
        <v>40</v>
      </c>
      <c r="B897" s="74" t="s">
        <v>365</v>
      </c>
      <c r="C897" s="111" t="s">
        <v>99</v>
      </c>
      <c r="D897" s="319">
        <v>800</v>
      </c>
      <c r="E897" s="319"/>
      <c r="F897" s="319">
        <v>800</v>
      </c>
      <c r="G897" s="356"/>
      <c r="H897" s="127">
        <f>SUM('PACC 2025'!$D897:$G897)</f>
        <v>1600</v>
      </c>
      <c r="I897" s="156">
        <v>30</v>
      </c>
      <c r="J897" s="27">
        <f>'PACC 2025'!$I897*'PACC 2025'!$H897</f>
        <v>48000</v>
      </c>
      <c r="K897" s="56"/>
      <c r="L897" s="52"/>
      <c r="M897" s="52"/>
      <c r="N897" s="52"/>
      <c r="O897" s="53" t="s">
        <v>17045</v>
      </c>
    </row>
    <row r="898" spans="1:15" s="30" customFormat="1" ht="15.75" customHeight="1" x14ac:dyDescent="0.35">
      <c r="A898" s="52" t="s">
        <v>40</v>
      </c>
      <c r="B898" s="52" t="s">
        <v>366</v>
      </c>
      <c r="C898" s="53" t="s">
        <v>99</v>
      </c>
      <c r="D898" s="320">
        <v>1500</v>
      </c>
      <c r="E898" s="320"/>
      <c r="F898" s="320">
        <v>1500</v>
      </c>
      <c r="G898" s="321"/>
      <c r="H898" s="127">
        <f>SUM('PACC 2025'!$D898:$G898)</f>
        <v>3000</v>
      </c>
      <c r="I898" s="62">
        <v>25</v>
      </c>
      <c r="J898" s="27">
        <f>'PACC 2025'!$I898*'PACC 2025'!$H898</f>
        <v>75000</v>
      </c>
      <c r="K898" s="56"/>
      <c r="L898" s="52"/>
      <c r="M898" s="52"/>
      <c r="N898" s="53"/>
      <c r="O898" s="53" t="s">
        <v>17045</v>
      </c>
    </row>
    <row r="899" spans="1:15" s="30" customFormat="1" ht="15.75" customHeight="1" x14ac:dyDescent="0.35">
      <c r="A899" s="52" t="s">
        <v>40</v>
      </c>
      <c r="B899" s="52" t="s">
        <v>367</v>
      </c>
      <c r="C899" s="53" t="s">
        <v>99</v>
      </c>
      <c r="D899" s="320">
        <v>800</v>
      </c>
      <c r="E899" s="320"/>
      <c r="F899" s="320">
        <v>800</v>
      </c>
      <c r="G899" s="321"/>
      <c r="H899" s="127">
        <f>SUM('PACC 2025'!$D899:$G899)</f>
        <v>1600</v>
      </c>
      <c r="I899" s="62">
        <v>27</v>
      </c>
      <c r="J899" s="27">
        <f>'PACC 2025'!$I899*'PACC 2025'!$H899</f>
        <v>43200</v>
      </c>
      <c r="K899" s="56"/>
      <c r="L899" s="52"/>
      <c r="M899" s="52"/>
      <c r="N899" s="52"/>
      <c r="O899" s="53" t="s">
        <v>17045</v>
      </c>
    </row>
    <row r="900" spans="1:15" s="30" customFormat="1" ht="15.75" customHeight="1" x14ac:dyDescent="0.35">
      <c r="A900" s="52" t="s">
        <v>40</v>
      </c>
      <c r="B900" s="52" t="s">
        <v>368</v>
      </c>
      <c r="C900" s="53" t="s">
        <v>99</v>
      </c>
      <c r="D900" s="320">
        <v>500</v>
      </c>
      <c r="E900" s="320"/>
      <c r="F900" s="320">
        <v>500</v>
      </c>
      <c r="G900" s="321"/>
      <c r="H900" s="127">
        <f>SUM('PACC 2025'!$D900:$G900)</f>
        <v>1000</v>
      </c>
      <c r="I900" s="62">
        <v>25</v>
      </c>
      <c r="J900" s="27">
        <f>'PACC 2025'!$I900*'PACC 2025'!$H900</f>
        <v>25000</v>
      </c>
      <c r="K900" s="56"/>
      <c r="L900" s="52"/>
      <c r="M900" s="52"/>
      <c r="N900" s="52"/>
      <c r="O900" s="53" t="s">
        <v>17045</v>
      </c>
    </row>
    <row r="901" spans="1:15" s="30" customFormat="1" ht="15.75" customHeight="1" x14ac:dyDescent="0.35">
      <c r="A901" s="52" t="s">
        <v>40</v>
      </c>
      <c r="B901" s="52" t="s">
        <v>369</v>
      </c>
      <c r="C901" s="53" t="s">
        <v>99</v>
      </c>
      <c r="D901" s="320">
        <v>500</v>
      </c>
      <c r="E901" s="320"/>
      <c r="F901" s="320">
        <v>500</v>
      </c>
      <c r="G901" s="321"/>
      <c r="H901" s="127">
        <f>SUM('PACC 2025'!$D901:$G901)</f>
        <v>1000</v>
      </c>
      <c r="I901" s="62">
        <v>25</v>
      </c>
      <c r="J901" s="27">
        <f>'PACC 2025'!$I901*'PACC 2025'!$H901</f>
        <v>25000</v>
      </c>
      <c r="K901" s="56"/>
      <c r="L901" s="52"/>
      <c r="M901" s="52"/>
      <c r="N901" s="52"/>
      <c r="O901" s="53" t="s">
        <v>17045</v>
      </c>
    </row>
    <row r="902" spans="1:15" s="30" customFormat="1" ht="15.75" customHeight="1" x14ac:dyDescent="0.35">
      <c r="A902" s="52" t="s">
        <v>40</v>
      </c>
      <c r="B902" s="52" t="s">
        <v>370</v>
      </c>
      <c r="C902" s="53" t="s">
        <v>103</v>
      </c>
      <c r="D902" s="320">
        <v>100</v>
      </c>
      <c r="E902" s="320"/>
      <c r="F902" s="320">
        <v>100</v>
      </c>
      <c r="G902" s="321"/>
      <c r="H902" s="127">
        <f>SUM('PACC 2025'!$D902:$G902)</f>
        <v>200</v>
      </c>
      <c r="I902" s="62">
        <v>140</v>
      </c>
      <c r="J902" s="27">
        <f>'PACC 2025'!$I902*'PACC 2025'!$H902</f>
        <v>28000</v>
      </c>
      <c r="K902" s="56"/>
      <c r="L902" s="52"/>
      <c r="M902" s="52"/>
      <c r="N902" s="53"/>
      <c r="O902" s="53" t="s">
        <v>17045</v>
      </c>
    </row>
    <row r="903" spans="1:15" s="30" customFormat="1" ht="15.75" customHeight="1" x14ac:dyDescent="0.35">
      <c r="A903" s="52" t="s">
        <v>40</v>
      </c>
      <c r="B903" s="52" t="s">
        <v>372</v>
      </c>
      <c r="C903" s="239" t="s">
        <v>99</v>
      </c>
      <c r="D903" s="320">
        <v>200</v>
      </c>
      <c r="E903" s="320"/>
      <c r="F903" s="320">
        <v>200</v>
      </c>
      <c r="G903" s="321"/>
      <c r="H903" s="127">
        <f>SUM('PACC 2025'!$D903:$G903)</f>
        <v>400</v>
      </c>
      <c r="I903" s="62">
        <v>35</v>
      </c>
      <c r="J903" s="27">
        <f>'PACC 2025'!$I903*'PACC 2025'!$H903</f>
        <v>14000</v>
      </c>
      <c r="K903" s="56"/>
      <c r="L903" s="52"/>
      <c r="M903" s="52"/>
      <c r="N903" s="53"/>
      <c r="O903" s="53" t="s">
        <v>17045</v>
      </c>
    </row>
    <row r="904" spans="1:15" s="30" customFormat="1" ht="15.75" customHeight="1" x14ac:dyDescent="0.35">
      <c r="A904" s="74" t="s">
        <v>40</v>
      </c>
      <c r="B904" s="74" t="s">
        <v>373</v>
      </c>
      <c r="C904" s="239" t="s">
        <v>99</v>
      </c>
      <c r="D904" s="319">
        <v>500</v>
      </c>
      <c r="E904" s="319"/>
      <c r="F904" s="319"/>
      <c r="G904" s="356"/>
      <c r="H904" s="127">
        <f>SUM('PACC 2025'!$D904:$G904)</f>
        <v>500</v>
      </c>
      <c r="I904" s="156">
        <v>145</v>
      </c>
      <c r="J904" s="27">
        <f>'PACC 2025'!$I904*'PACC 2025'!$H904</f>
        <v>72500</v>
      </c>
      <c r="K904" s="56"/>
      <c r="L904" s="52"/>
      <c r="M904" s="52"/>
      <c r="N904" s="53"/>
      <c r="O904" s="53" t="s">
        <v>17045</v>
      </c>
    </row>
    <row r="905" spans="1:15" s="30" customFormat="1" ht="15.75" customHeight="1" x14ac:dyDescent="0.35">
      <c r="A905" s="52" t="s">
        <v>40</v>
      </c>
      <c r="B905" s="242" t="s">
        <v>17536</v>
      </c>
      <c r="C905" s="53" t="s">
        <v>99</v>
      </c>
      <c r="D905" s="320">
        <v>75</v>
      </c>
      <c r="E905" s="320"/>
      <c r="F905" s="320">
        <v>75</v>
      </c>
      <c r="G905" s="321"/>
      <c r="H905" s="127">
        <f>SUM('PACC 2025'!$D905:$G905)</f>
        <v>150</v>
      </c>
      <c r="I905" s="62">
        <v>420</v>
      </c>
      <c r="J905" s="27">
        <f>'PACC 2025'!$I905*'PACC 2025'!$H905</f>
        <v>63000</v>
      </c>
      <c r="K905" s="56"/>
      <c r="L905" s="52"/>
      <c r="M905" s="52"/>
      <c r="N905" s="53"/>
      <c r="O905" s="53" t="s">
        <v>17045</v>
      </c>
    </row>
    <row r="906" spans="1:15" s="30" customFormat="1" ht="15.75" customHeight="1" x14ac:dyDescent="0.35">
      <c r="A906" s="52" t="s">
        <v>40</v>
      </c>
      <c r="B906" s="242" t="s">
        <v>17537</v>
      </c>
      <c r="C906" s="53" t="s">
        <v>99</v>
      </c>
      <c r="D906" s="320">
        <v>25</v>
      </c>
      <c r="E906" s="320"/>
      <c r="F906" s="320">
        <v>25</v>
      </c>
      <c r="G906" s="321"/>
      <c r="H906" s="127">
        <f>SUM('PACC 2025'!$D906:$G906)</f>
        <v>50</v>
      </c>
      <c r="I906" s="62">
        <v>955</v>
      </c>
      <c r="J906" s="27">
        <f>'PACC 2025'!$I906*'PACC 2025'!$H906</f>
        <v>47750</v>
      </c>
      <c r="K906" s="56"/>
      <c r="L906" s="52"/>
      <c r="M906" s="52"/>
      <c r="N906" s="52"/>
      <c r="O906" s="53" t="s">
        <v>17045</v>
      </c>
    </row>
    <row r="907" spans="1:15" s="30" customFormat="1" ht="15.75" customHeight="1" x14ac:dyDescent="0.35">
      <c r="A907" s="52" t="s">
        <v>40</v>
      </c>
      <c r="B907" s="52" t="s">
        <v>374</v>
      </c>
      <c r="C907" s="239" t="s">
        <v>99</v>
      </c>
      <c r="D907" s="320">
        <v>1200</v>
      </c>
      <c r="E907" s="320"/>
      <c r="F907" s="320">
        <v>600</v>
      </c>
      <c r="G907" s="321"/>
      <c r="H907" s="127">
        <f>SUM('PACC 2025'!$D907:$G907)</f>
        <v>1800</v>
      </c>
      <c r="I907" s="62">
        <v>75</v>
      </c>
      <c r="J907" s="27">
        <f>'PACC 2025'!$I907*'PACC 2025'!$H907</f>
        <v>135000</v>
      </c>
      <c r="K907" s="56"/>
      <c r="L907" s="52"/>
      <c r="M907" s="52"/>
      <c r="N907" s="52"/>
      <c r="O907" s="53" t="s">
        <v>17045</v>
      </c>
    </row>
    <row r="908" spans="1:15" s="30" customFormat="1" ht="15.75" customHeight="1" x14ac:dyDescent="0.35">
      <c r="A908" s="52" t="s">
        <v>40</v>
      </c>
      <c r="B908" s="52" t="s">
        <v>375</v>
      </c>
      <c r="C908" s="53" t="s">
        <v>103</v>
      </c>
      <c r="D908" s="320">
        <v>200</v>
      </c>
      <c r="E908" s="320"/>
      <c r="F908" s="320">
        <v>100</v>
      </c>
      <c r="G908" s="321"/>
      <c r="H908" s="127">
        <f>SUM('PACC 2025'!$D908:$G908)</f>
        <v>300</v>
      </c>
      <c r="I908" s="62">
        <v>11</v>
      </c>
      <c r="J908" s="27">
        <f>'PACC 2025'!$I908*'PACC 2025'!$H908</f>
        <v>3300</v>
      </c>
      <c r="K908" s="56"/>
      <c r="L908" s="52"/>
      <c r="M908" s="52"/>
      <c r="N908" s="52"/>
      <c r="O908" s="53" t="s">
        <v>17045</v>
      </c>
    </row>
    <row r="909" spans="1:15" s="30" customFormat="1" ht="15.75" customHeight="1" x14ac:dyDescent="0.35">
      <c r="A909" s="52" t="s">
        <v>40</v>
      </c>
      <c r="B909" s="52" t="s">
        <v>376</v>
      </c>
      <c r="C909" s="53" t="s">
        <v>99</v>
      </c>
      <c r="D909" s="320">
        <v>300</v>
      </c>
      <c r="E909" s="320"/>
      <c r="F909" s="320">
        <v>300</v>
      </c>
      <c r="G909" s="321"/>
      <c r="H909" s="127">
        <f>SUM('PACC 2025'!$D909:$G909)</f>
        <v>600</v>
      </c>
      <c r="I909" s="62">
        <v>47.31</v>
      </c>
      <c r="J909" s="27">
        <f>'PACC 2025'!$I909*'PACC 2025'!$H909</f>
        <v>28386</v>
      </c>
      <c r="K909" s="56"/>
      <c r="L909" s="52"/>
      <c r="M909" s="52"/>
      <c r="N909" s="52"/>
      <c r="O909" s="53" t="s">
        <v>17045</v>
      </c>
    </row>
    <row r="910" spans="1:15" s="30" customFormat="1" ht="15.75" customHeight="1" x14ac:dyDescent="0.35">
      <c r="A910" s="52" t="s">
        <v>40</v>
      </c>
      <c r="B910" s="52" t="s">
        <v>377</v>
      </c>
      <c r="C910" s="53" t="s">
        <v>99</v>
      </c>
      <c r="D910" s="320">
        <v>200</v>
      </c>
      <c r="E910" s="320"/>
      <c r="F910" s="320">
        <v>200</v>
      </c>
      <c r="G910" s="321"/>
      <c r="H910" s="127">
        <f>SUM('PACC 2025'!$D910:$G910)</f>
        <v>400</v>
      </c>
      <c r="I910" s="62">
        <v>75</v>
      </c>
      <c r="J910" s="27">
        <f>'PACC 2025'!$I910*'PACC 2025'!$H910</f>
        <v>30000</v>
      </c>
      <c r="K910" s="56"/>
      <c r="L910" s="52"/>
      <c r="M910" s="52"/>
      <c r="N910" s="52"/>
      <c r="O910" s="53" t="s">
        <v>17045</v>
      </c>
    </row>
    <row r="911" spans="1:15" s="30" customFormat="1" ht="15.75" customHeight="1" x14ac:dyDescent="0.35">
      <c r="A911" s="52" t="s">
        <v>40</v>
      </c>
      <c r="B911" s="52" t="s">
        <v>378</v>
      </c>
      <c r="C911" s="53" t="s">
        <v>99</v>
      </c>
      <c r="D911" s="320"/>
      <c r="E911" s="320"/>
      <c r="F911" s="320">
        <v>150</v>
      </c>
      <c r="G911" s="321"/>
      <c r="H911" s="127">
        <f>SUM('PACC 2025'!$D911:$G911)</f>
        <v>150</v>
      </c>
      <c r="I911" s="62">
        <v>255</v>
      </c>
      <c r="J911" s="27">
        <f>'PACC 2025'!$I911*'PACC 2025'!$H911</f>
        <v>38250</v>
      </c>
      <c r="K911" s="56"/>
      <c r="L911" s="52"/>
      <c r="M911" s="52"/>
      <c r="N911" s="52"/>
      <c r="O911" s="53" t="s">
        <v>17045</v>
      </c>
    </row>
    <row r="912" spans="1:15" s="30" customFormat="1" ht="15.75" customHeight="1" x14ac:dyDescent="0.35">
      <c r="A912" s="52" t="s">
        <v>40</v>
      </c>
      <c r="B912" s="52" t="s">
        <v>379</v>
      </c>
      <c r="C912" s="53" t="s">
        <v>99</v>
      </c>
      <c r="D912" s="320">
        <v>150</v>
      </c>
      <c r="E912" s="320"/>
      <c r="F912" s="320">
        <v>150</v>
      </c>
      <c r="G912" s="321"/>
      <c r="H912" s="127">
        <f>SUM('PACC 2025'!$D912:$G912)</f>
        <v>300</v>
      </c>
      <c r="I912" s="62">
        <v>188</v>
      </c>
      <c r="J912" s="27">
        <f>'PACC 2025'!$I912*'PACC 2025'!$H912</f>
        <v>56400</v>
      </c>
      <c r="K912" s="56"/>
      <c r="L912" s="52"/>
      <c r="M912" s="52"/>
      <c r="N912" s="52"/>
      <c r="O912" s="53" t="s">
        <v>17045</v>
      </c>
    </row>
    <row r="913" spans="1:15" s="30" customFormat="1" ht="15.75" customHeight="1" x14ac:dyDescent="0.35">
      <c r="A913" s="52" t="s">
        <v>40</v>
      </c>
      <c r="B913" s="52" t="s">
        <v>380</v>
      </c>
      <c r="C913" s="53" t="s">
        <v>99</v>
      </c>
      <c r="D913" s="320">
        <v>200</v>
      </c>
      <c r="E913" s="320"/>
      <c r="F913" s="320">
        <v>200</v>
      </c>
      <c r="G913" s="321"/>
      <c r="H913" s="127">
        <f>SUM('PACC 2025'!$D913:$G913)</f>
        <v>400</v>
      </c>
      <c r="I913" s="62">
        <v>1069.3800000000001</v>
      </c>
      <c r="J913" s="27">
        <f>'PACC 2025'!$I913*'PACC 2025'!$H913</f>
        <v>427752.00000000006</v>
      </c>
      <c r="K913" s="56"/>
      <c r="L913" s="52"/>
      <c r="M913" s="52"/>
      <c r="N913" s="53"/>
      <c r="O913" s="53" t="s">
        <v>17045</v>
      </c>
    </row>
    <row r="914" spans="1:15" s="30" customFormat="1" ht="15.75" customHeight="1" x14ac:dyDescent="0.35">
      <c r="A914" s="74" t="s">
        <v>40</v>
      </c>
      <c r="B914" s="74" t="s">
        <v>381</v>
      </c>
      <c r="C914" s="239" t="s">
        <v>99</v>
      </c>
      <c r="D914" s="319"/>
      <c r="E914" s="319"/>
      <c r="F914" s="319">
        <v>50</v>
      </c>
      <c r="G914" s="356"/>
      <c r="H914" s="127">
        <f>SUM('PACC 2025'!$D914:$G914)</f>
        <v>50</v>
      </c>
      <c r="I914" s="156">
        <v>46</v>
      </c>
      <c r="J914" s="27">
        <f>'PACC 2025'!$I914*'PACC 2025'!$H914</f>
        <v>2300</v>
      </c>
      <c r="K914" s="56"/>
      <c r="L914" s="52"/>
      <c r="M914" s="52"/>
      <c r="N914" s="52"/>
      <c r="O914" s="53" t="s">
        <v>17045</v>
      </c>
    </row>
    <row r="915" spans="1:15" s="30" customFormat="1" ht="15.75" customHeight="1" x14ac:dyDescent="0.35">
      <c r="A915" s="52" t="s">
        <v>40</v>
      </c>
      <c r="B915" s="52" t="s">
        <v>382</v>
      </c>
      <c r="C915" s="239" t="s">
        <v>99</v>
      </c>
      <c r="D915" s="320">
        <v>500</v>
      </c>
      <c r="E915" s="320"/>
      <c r="F915" s="320">
        <v>250</v>
      </c>
      <c r="G915" s="321"/>
      <c r="H915" s="127">
        <f>SUM('PACC 2025'!$D915:$G915)</f>
        <v>750</v>
      </c>
      <c r="I915" s="62">
        <v>45</v>
      </c>
      <c r="J915" s="27">
        <f>'PACC 2025'!$I915*'PACC 2025'!$H915</f>
        <v>33750</v>
      </c>
      <c r="K915" s="56"/>
      <c r="L915" s="52"/>
      <c r="M915" s="52"/>
      <c r="N915" s="52"/>
      <c r="O915" s="53" t="s">
        <v>17045</v>
      </c>
    </row>
    <row r="916" spans="1:15" s="30" customFormat="1" ht="15.75" customHeight="1" x14ac:dyDescent="0.35">
      <c r="A916" s="52" t="s">
        <v>40</v>
      </c>
      <c r="B916" s="52" t="s">
        <v>383</v>
      </c>
      <c r="C916" s="239" t="s">
        <v>99</v>
      </c>
      <c r="D916" s="320">
        <v>700</v>
      </c>
      <c r="E916" s="320"/>
      <c r="F916" s="320">
        <v>350</v>
      </c>
      <c r="G916" s="321"/>
      <c r="H916" s="127">
        <f>SUM('PACC 2025'!$D916:$G916)</f>
        <v>1050</v>
      </c>
      <c r="I916" s="62">
        <v>20</v>
      </c>
      <c r="J916" s="27">
        <f>'PACC 2025'!$I916*'PACC 2025'!$H916</f>
        <v>21000</v>
      </c>
      <c r="K916" s="56"/>
      <c r="L916" s="52"/>
      <c r="M916" s="52"/>
      <c r="N916" s="53"/>
      <c r="O916" s="53" t="s">
        <v>17045</v>
      </c>
    </row>
    <row r="917" spans="1:15" s="282" customFormat="1" ht="15.75" customHeight="1" x14ac:dyDescent="0.35">
      <c r="A917" s="242" t="s">
        <v>40</v>
      </c>
      <c r="B917" s="272" t="s">
        <v>17538</v>
      </c>
      <c r="C917" s="239" t="s">
        <v>99</v>
      </c>
      <c r="D917" s="381"/>
      <c r="E917" s="381">
        <v>100</v>
      </c>
      <c r="F917" s="381"/>
      <c r="G917" s="382"/>
      <c r="H917" s="314">
        <f>SUM('PACC 2025'!$D917:$G917)</f>
        <v>100</v>
      </c>
      <c r="I917" s="274">
        <v>170</v>
      </c>
      <c r="J917" s="276">
        <f>'PACC 2025'!$I917*'PACC 2025'!$H917</f>
        <v>17000</v>
      </c>
      <c r="K917" s="277"/>
      <c r="L917" s="242"/>
      <c r="M917" s="242"/>
      <c r="N917" s="242"/>
      <c r="O917" s="239" t="s">
        <v>17045</v>
      </c>
    </row>
    <row r="918" spans="1:15" s="282" customFormat="1" ht="15.75" customHeight="1" x14ac:dyDescent="0.35">
      <c r="A918" s="242" t="s">
        <v>40</v>
      </c>
      <c r="B918" s="242" t="s">
        <v>17539</v>
      </c>
      <c r="C918" s="239" t="s">
        <v>99</v>
      </c>
      <c r="D918" s="352"/>
      <c r="E918" s="352">
        <v>500</v>
      </c>
      <c r="F918" s="352"/>
      <c r="G918" s="354"/>
      <c r="H918" s="314">
        <f>SUM('PACC 2025'!$D918:$G918)</f>
        <v>500</v>
      </c>
      <c r="I918" s="243">
        <v>55</v>
      </c>
      <c r="J918" s="276">
        <f>'PACC 2025'!$I918*'PACC 2025'!$H918</f>
        <v>27500</v>
      </c>
      <c r="K918" s="277"/>
      <c r="L918" s="242"/>
      <c r="M918" s="242"/>
      <c r="N918" s="242"/>
      <c r="O918" s="239" t="s">
        <v>17045</v>
      </c>
    </row>
    <row r="919" spans="1:15" s="30" customFormat="1" ht="15.75" customHeight="1" x14ac:dyDescent="0.35">
      <c r="A919" s="52" t="s">
        <v>40</v>
      </c>
      <c r="B919" s="52" t="s">
        <v>384</v>
      </c>
      <c r="C919" s="239" t="s">
        <v>99</v>
      </c>
      <c r="D919" s="320"/>
      <c r="E919" s="320">
        <v>750</v>
      </c>
      <c r="F919" s="320"/>
      <c r="G919" s="321"/>
      <c r="H919" s="127">
        <f>SUM('PACC 2025'!$D919:$G919)</f>
        <v>750</v>
      </c>
      <c r="I919" s="62">
        <v>30</v>
      </c>
      <c r="J919" s="27">
        <f>'PACC 2025'!$I919*'PACC 2025'!$H919</f>
        <v>22500</v>
      </c>
      <c r="K919" s="56"/>
      <c r="L919" s="52"/>
      <c r="M919" s="52"/>
      <c r="N919" s="52"/>
      <c r="O919" s="53" t="s">
        <v>17045</v>
      </c>
    </row>
    <row r="920" spans="1:15" s="282" customFormat="1" ht="15.75" customHeight="1" x14ac:dyDescent="0.35">
      <c r="A920" s="242" t="s">
        <v>40</v>
      </c>
      <c r="B920" s="242" t="s">
        <v>17540</v>
      </c>
      <c r="C920" s="239" t="s">
        <v>99</v>
      </c>
      <c r="D920" s="352">
        <v>200</v>
      </c>
      <c r="E920" s="352"/>
      <c r="F920" s="352">
        <v>200</v>
      </c>
      <c r="G920" s="354"/>
      <c r="H920" s="314">
        <f>SUM('PACC 2025'!$D920:$G920)</f>
        <v>400</v>
      </c>
      <c r="I920" s="243">
        <v>140</v>
      </c>
      <c r="J920" s="276">
        <f>'PACC 2025'!$I920*'PACC 2025'!$H920</f>
        <v>56000</v>
      </c>
      <c r="K920" s="277"/>
      <c r="L920" s="242"/>
      <c r="M920" s="242"/>
      <c r="N920" s="242"/>
      <c r="O920" s="239" t="s">
        <v>17045</v>
      </c>
    </row>
    <row r="921" spans="1:15" s="30" customFormat="1" ht="15.75" customHeight="1" x14ac:dyDescent="0.35">
      <c r="A921" s="52" t="s">
        <v>40</v>
      </c>
      <c r="B921" s="52" t="s">
        <v>385</v>
      </c>
      <c r="C921" s="239" t="s">
        <v>99</v>
      </c>
      <c r="D921" s="320"/>
      <c r="E921" s="320"/>
      <c r="F921" s="320">
        <v>200</v>
      </c>
      <c r="G921" s="321"/>
      <c r="H921" s="127">
        <f>SUM('PACC 2025'!$D921:$G921)</f>
        <v>200</v>
      </c>
      <c r="I921" s="62">
        <v>795</v>
      </c>
      <c r="J921" s="27">
        <f>'PACC 2025'!$I921*'PACC 2025'!$H921</f>
        <v>159000</v>
      </c>
      <c r="K921" s="56"/>
      <c r="L921" s="52"/>
      <c r="M921" s="52"/>
      <c r="N921" s="52"/>
      <c r="O921" s="53" t="s">
        <v>17045</v>
      </c>
    </row>
    <row r="922" spans="1:15" s="30" customFormat="1" ht="15.75" customHeight="1" x14ac:dyDescent="0.35">
      <c r="A922" s="52" t="s">
        <v>40</v>
      </c>
      <c r="B922" s="52" t="s">
        <v>386</v>
      </c>
      <c r="C922" s="53" t="s">
        <v>99</v>
      </c>
      <c r="D922" s="320">
        <v>300</v>
      </c>
      <c r="E922" s="320"/>
      <c r="F922" s="320">
        <v>150</v>
      </c>
      <c r="G922" s="321"/>
      <c r="H922" s="127">
        <f>SUM('PACC 2025'!$D922:$G922)</f>
        <v>450</v>
      </c>
      <c r="I922" s="62">
        <v>42</v>
      </c>
      <c r="J922" s="27">
        <f>'PACC 2025'!$I922*'PACC 2025'!$H922</f>
        <v>18900</v>
      </c>
      <c r="K922" s="56"/>
      <c r="L922" s="52"/>
      <c r="M922" s="52"/>
      <c r="N922" s="53"/>
      <c r="O922" s="53" t="s">
        <v>17045</v>
      </c>
    </row>
    <row r="923" spans="1:15" s="30" customFormat="1" ht="15.75" customHeight="1" x14ac:dyDescent="0.35">
      <c r="A923" s="52" t="s">
        <v>40</v>
      </c>
      <c r="B923" s="52" t="s">
        <v>387</v>
      </c>
      <c r="C923" s="53" t="s">
        <v>99</v>
      </c>
      <c r="D923" s="320">
        <v>200</v>
      </c>
      <c r="E923" s="320"/>
      <c r="F923" s="320"/>
      <c r="G923" s="321"/>
      <c r="H923" s="127">
        <f>SUM('PACC 2025'!$D923:$G923)</f>
        <v>200</v>
      </c>
      <c r="I923" s="62">
        <v>7</v>
      </c>
      <c r="J923" s="27">
        <f>'PACC 2025'!$I923*'PACC 2025'!$H923</f>
        <v>1400</v>
      </c>
      <c r="K923" s="56"/>
      <c r="L923" s="52"/>
      <c r="M923" s="52"/>
      <c r="N923" s="52"/>
      <c r="O923" s="53" t="s">
        <v>17045</v>
      </c>
    </row>
    <row r="924" spans="1:15" s="282" customFormat="1" ht="15.75" customHeight="1" x14ac:dyDescent="0.35">
      <c r="A924" s="242" t="s">
        <v>40</v>
      </c>
      <c r="B924" s="242" t="s">
        <v>176</v>
      </c>
      <c r="C924" s="239" t="s">
        <v>99</v>
      </c>
      <c r="D924" s="352">
        <v>300</v>
      </c>
      <c r="E924" s="352"/>
      <c r="F924" s="352">
        <v>150</v>
      </c>
      <c r="G924" s="314"/>
      <c r="H924" s="314">
        <f>SUM('PACC 2025'!$D924:$G924)</f>
        <v>450</v>
      </c>
      <c r="I924" s="243">
        <v>400.21</v>
      </c>
      <c r="J924" s="276">
        <f>'PACC 2025'!$I924*'PACC 2025'!$H924</f>
        <v>180094.5</v>
      </c>
      <c r="K924" s="277"/>
      <c r="L924" s="242"/>
      <c r="M924" s="242"/>
      <c r="N924" s="242"/>
      <c r="O924" s="239" t="s">
        <v>17045</v>
      </c>
    </row>
    <row r="925" spans="1:15" s="30" customFormat="1" ht="15.75" customHeight="1" x14ac:dyDescent="0.35">
      <c r="A925" s="74" t="s">
        <v>40</v>
      </c>
      <c r="B925" s="74" t="s">
        <v>388</v>
      </c>
      <c r="C925" s="111" t="s">
        <v>99</v>
      </c>
      <c r="D925" s="319"/>
      <c r="E925" s="319">
        <v>50</v>
      </c>
      <c r="F925" s="319"/>
      <c r="G925" s="330">
        <v>25</v>
      </c>
      <c r="H925" s="127">
        <f>SUM('PACC 2025'!$D925:$G925)</f>
        <v>75</v>
      </c>
      <c r="I925" s="156">
        <v>80</v>
      </c>
      <c r="J925" s="27">
        <f>'PACC 2025'!$I925*'PACC 2025'!$H925</f>
        <v>6000</v>
      </c>
      <c r="K925" s="56"/>
      <c r="L925" s="52"/>
      <c r="M925" s="52"/>
      <c r="N925" s="52"/>
      <c r="O925" s="53" t="s">
        <v>17045</v>
      </c>
    </row>
    <row r="926" spans="1:15" s="30" customFormat="1" ht="15.75" customHeight="1" x14ac:dyDescent="0.35">
      <c r="A926" s="52" t="s">
        <v>40</v>
      </c>
      <c r="B926" s="52" t="s">
        <v>389</v>
      </c>
      <c r="C926" s="53" t="s">
        <v>103</v>
      </c>
      <c r="D926" s="320"/>
      <c r="E926" s="320"/>
      <c r="F926" s="320">
        <v>20</v>
      </c>
      <c r="G926" s="127"/>
      <c r="H926" s="127">
        <f>SUM('PACC 2025'!$D926:$G926)</f>
        <v>20</v>
      </c>
      <c r="I926" s="62">
        <v>75</v>
      </c>
      <c r="J926" s="27">
        <f>'PACC 2025'!$I926*'PACC 2025'!$H926</f>
        <v>1500</v>
      </c>
      <c r="K926" s="56"/>
      <c r="L926" s="52"/>
      <c r="M926" s="52"/>
      <c r="N926" s="52"/>
      <c r="O926" s="53" t="s">
        <v>17045</v>
      </c>
    </row>
    <row r="927" spans="1:15" s="30" customFormat="1" ht="15.75" customHeight="1" x14ac:dyDescent="0.35">
      <c r="A927" s="52" t="s">
        <v>40</v>
      </c>
      <c r="B927" s="52" t="s">
        <v>390</v>
      </c>
      <c r="C927" s="53" t="s">
        <v>103</v>
      </c>
      <c r="D927" s="320"/>
      <c r="E927" s="320"/>
      <c r="F927" s="320">
        <v>20</v>
      </c>
      <c r="G927" s="127"/>
      <c r="H927" s="127">
        <f>SUM('PACC 2025'!$D927:$G927)</f>
        <v>20</v>
      </c>
      <c r="I927" s="62">
        <v>115</v>
      </c>
      <c r="J927" s="27">
        <f>'PACC 2025'!$I927*'PACC 2025'!$H927</f>
        <v>2300</v>
      </c>
      <c r="K927" s="56"/>
      <c r="L927" s="52"/>
      <c r="M927" s="52"/>
      <c r="N927" s="52"/>
      <c r="O927" s="53" t="s">
        <v>17045</v>
      </c>
    </row>
    <row r="928" spans="1:15" s="30" customFormat="1" ht="15.75" customHeight="1" x14ac:dyDescent="0.35">
      <c r="A928" s="52" t="s">
        <v>40</v>
      </c>
      <c r="B928" s="52" t="s">
        <v>391</v>
      </c>
      <c r="C928" s="53" t="s">
        <v>103</v>
      </c>
      <c r="D928" s="320"/>
      <c r="E928" s="320"/>
      <c r="F928" s="320">
        <v>20</v>
      </c>
      <c r="G928" s="326"/>
      <c r="H928" s="127">
        <f>SUM('PACC 2025'!$D928:$G928)</f>
        <v>20</v>
      </c>
      <c r="I928" s="62">
        <v>75</v>
      </c>
      <c r="J928" s="27">
        <f>'PACC 2025'!$I928*'PACC 2025'!$H928</f>
        <v>1500</v>
      </c>
      <c r="K928" s="56"/>
      <c r="L928" s="52"/>
      <c r="M928" s="52"/>
      <c r="N928" s="52"/>
      <c r="O928" s="53" t="s">
        <v>17045</v>
      </c>
    </row>
    <row r="929" spans="1:15" s="30" customFormat="1" ht="15.75" customHeight="1" x14ac:dyDescent="0.35">
      <c r="A929" s="52" t="s">
        <v>40</v>
      </c>
      <c r="B929" s="232" t="s">
        <v>17091</v>
      </c>
      <c r="C929" s="53" t="s">
        <v>103</v>
      </c>
      <c r="D929" s="320"/>
      <c r="E929" s="320"/>
      <c r="F929" s="320"/>
      <c r="G929" s="326"/>
      <c r="H929" s="127">
        <f>SUM('PACC 2025'!$D929:$G929)</f>
        <v>0</v>
      </c>
      <c r="I929" s="62">
        <v>5700</v>
      </c>
      <c r="J929" s="27">
        <f>'PACC 2025'!$I929*'PACC 2025'!$H929</f>
        <v>0</v>
      </c>
      <c r="K929" s="56"/>
      <c r="L929" s="52"/>
      <c r="M929" s="52"/>
      <c r="N929" s="52"/>
      <c r="O929" s="53" t="s">
        <v>17045</v>
      </c>
    </row>
    <row r="930" spans="1:15" s="30" customFormat="1" ht="15.75" customHeight="1" x14ac:dyDescent="0.35">
      <c r="A930" s="52" t="s">
        <v>40</v>
      </c>
      <c r="B930" s="232" t="s">
        <v>17092</v>
      </c>
      <c r="C930" s="53" t="s">
        <v>103</v>
      </c>
      <c r="D930" s="320"/>
      <c r="E930" s="320"/>
      <c r="F930" s="320"/>
      <c r="G930" s="326"/>
      <c r="H930" s="127">
        <f>SUM('PACC 2025'!$D930:$G930)</f>
        <v>0</v>
      </c>
      <c r="I930" s="62">
        <v>4700</v>
      </c>
      <c r="J930" s="27">
        <f>'PACC 2025'!$I930*'PACC 2025'!$H930</f>
        <v>0</v>
      </c>
      <c r="K930" s="56"/>
      <c r="L930" s="52"/>
      <c r="M930" s="52"/>
      <c r="N930" s="52"/>
      <c r="O930" s="53" t="s">
        <v>17045</v>
      </c>
    </row>
    <row r="931" spans="1:15" s="30" customFormat="1" ht="15.75" customHeight="1" x14ac:dyDescent="0.35">
      <c r="A931" s="52" t="s">
        <v>40</v>
      </c>
      <c r="B931" s="232" t="s">
        <v>17093</v>
      </c>
      <c r="C931" s="53" t="s">
        <v>103</v>
      </c>
      <c r="D931" s="320"/>
      <c r="E931" s="320"/>
      <c r="F931" s="320"/>
      <c r="G931" s="326"/>
      <c r="H931" s="127">
        <f>SUM('PACC 2025'!$D931:$G931)</f>
        <v>0</v>
      </c>
      <c r="I931" s="62">
        <v>9500</v>
      </c>
      <c r="J931" s="27">
        <f>'PACC 2025'!$I931*'PACC 2025'!$H931</f>
        <v>0</v>
      </c>
      <c r="K931" s="56"/>
      <c r="L931" s="52"/>
      <c r="M931" s="52"/>
      <c r="N931" s="52"/>
      <c r="O931" s="53" t="s">
        <v>17045</v>
      </c>
    </row>
    <row r="932" spans="1:15" s="30" customFormat="1" ht="15.75" customHeight="1" x14ac:dyDescent="0.35">
      <c r="A932" s="52" t="s">
        <v>40</v>
      </c>
      <c r="B932" s="232" t="s">
        <v>17094</v>
      </c>
      <c r="C932" s="53" t="s">
        <v>103</v>
      </c>
      <c r="D932" s="320"/>
      <c r="E932" s="320"/>
      <c r="F932" s="320"/>
      <c r="G932" s="326"/>
      <c r="H932" s="127">
        <f>SUM('PACC 2025'!$D932:$G932)</f>
        <v>0</v>
      </c>
      <c r="I932" s="62">
        <v>12000</v>
      </c>
      <c r="J932" s="27">
        <f>'PACC 2025'!$I932*'PACC 2025'!$H932</f>
        <v>0</v>
      </c>
      <c r="K932" s="56"/>
      <c r="L932" s="52"/>
      <c r="M932" s="52"/>
      <c r="N932" s="52"/>
      <c r="O932" s="53" t="s">
        <v>17045</v>
      </c>
    </row>
    <row r="933" spans="1:15" s="30" customFormat="1" ht="15.75" customHeight="1" x14ac:dyDescent="0.35">
      <c r="A933" s="52" t="s">
        <v>40</v>
      </c>
      <c r="B933" s="232" t="s">
        <v>17095</v>
      </c>
      <c r="C933" s="53" t="s">
        <v>103</v>
      </c>
      <c r="D933" s="320"/>
      <c r="E933" s="320"/>
      <c r="F933" s="320"/>
      <c r="G933" s="326"/>
      <c r="H933" s="127">
        <f>SUM('PACC 2025'!$D933:$G933)</f>
        <v>0</v>
      </c>
      <c r="I933" s="62">
        <v>12000</v>
      </c>
      <c r="J933" s="27">
        <f>'PACC 2025'!$I933*'PACC 2025'!$H933</f>
        <v>0</v>
      </c>
      <c r="K933" s="56"/>
      <c r="L933" s="52"/>
      <c r="M933" s="52"/>
      <c r="N933" s="52"/>
      <c r="O933" s="53" t="s">
        <v>17045</v>
      </c>
    </row>
    <row r="934" spans="1:15" s="30" customFormat="1" ht="15.75" customHeight="1" x14ac:dyDescent="0.35">
      <c r="A934" s="52" t="s">
        <v>40</v>
      </c>
      <c r="B934" s="232" t="s">
        <v>17096</v>
      </c>
      <c r="C934" s="53" t="s">
        <v>103</v>
      </c>
      <c r="D934" s="320"/>
      <c r="E934" s="320"/>
      <c r="F934" s="320"/>
      <c r="G934" s="326"/>
      <c r="H934" s="127">
        <f>SUM('PACC 2025'!$D934:$G934)</f>
        <v>0</v>
      </c>
      <c r="I934" s="62">
        <v>12000</v>
      </c>
      <c r="J934" s="27">
        <f>'PACC 2025'!$I934*'PACC 2025'!$H934</f>
        <v>0</v>
      </c>
      <c r="K934" s="56"/>
      <c r="L934" s="52"/>
      <c r="M934" s="52"/>
      <c r="N934" s="52"/>
      <c r="O934" s="53" t="s">
        <v>17045</v>
      </c>
    </row>
    <row r="935" spans="1:15" s="30" customFormat="1" ht="15.75" customHeight="1" x14ac:dyDescent="0.35">
      <c r="A935" s="52" t="s">
        <v>40</v>
      </c>
      <c r="B935" s="232" t="s">
        <v>17097</v>
      </c>
      <c r="C935" s="53" t="s">
        <v>103</v>
      </c>
      <c r="D935" s="320"/>
      <c r="E935" s="320"/>
      <c r="F935" s="320"/>
      <c r="G935" s="326"/>
      <c r="H935" s="127">
        <f>SUM('PACC 2025'!$D935:$G935)</f>
        <v>0</v>
      </c>
      <c r="I935" s="62">
        <v>3300</v>
      </c>
      <c r="J935" s="27">
        <f>'PACC 2025'!$I935*'PACC 2025'!$H935</f>
        <v>0</v>
      </c>
      <c r="K935" s="56"/>
      <c r="L935" s="52"/>
      <c r="M935" s="52"/>
      <c r="N935" s="52"/>
      <c r="O935" s="53" t="s">
        <v>17045</v>
      </c>
    </row>
    <row r="936" spans="1:15" ht="15.5" x14ac:dyDescent="0.35">
      <c r="A936" s="18" t="s">
        <v>40</v>
      </c>
      <c r="B936" s="19" t="s">
        <v>131</v>
      </c>
      <c r="C936" s="19"/>
      <c r="D936" s="316"/>
      <c r="E936" s="316"/>
      <c r="F936" s="316"/>
      <c r="G936" s="316"/>
      <c r="H936" s="316"/>
      <c r="I936" s="68"/>
      <c r="J936" s="21"/>
      <c r="K936" s="22">
        <f>SUM(J869:J935)</f>
        <v>4274578.5</v>
      </c>
      <c r="L936" s="19"/>
      <c r="M936" s="19"/>
      <c r="N936" s="19"/>
      <c r="O936" s="147"/>
    </row>
    <row r="937" spans="1:15" s="124" customFormat="1" ht="15.5" x14ac:dyDescent="0.35">
      <c r="A937" s="26" t="s">
        <v>41</v>
      </c>
      <c r="B937" s="26" t="s">
        <v>392</v>
      </c>
      <c r="C937" s="205" t="s">
        <v>103</v>
      </c>
      <c r="D937" s="75"/>
      <c r="E937" s="75"/>
      <c r="F937" s="75"/>
      <c r="G937" s="75"/>
      <c r="H937" s="75">
        <f>SUM('PACC 2025'!$D937:$G937)</f>
        <v>0</v>
      </c>
      <c r="I937" s="23">
        <v>18</v>
      </c>
      <c r="J937" s="27">
        <f>'PACC 2025'!$I937*'PACC 2025'!$H937</f>
        <v>0</v>
      </c>
      <c r="K937" s="27"/>
      <c r="L937" s="26"/>
      <c r="M937" s="26"/>
      <c r="N937" s="26"/>
      <c r="O937" s="205"/>
    </row>
    <row r="938" spans="1:15" ht="15.5" x14ac:dyDescent="0.35">
      <c r="A938" s="18" t="s">
        <v>41</v>
      </c>
      <c r="B938" s="19"/>
      <c r="C938" s="19"/>
      <c r="D938" s="316"/>
      <c r="E938" s="316"/>
      <c r="F938" s="316"/>
      <c r="G938" s="316"/>
      <c r="H938" s="316"/>
      <c r="I938" s="68"/>
      <c r="J938" s="21"/>
      <c r="K938" s="22">
        <f>SUM(J937)</f>
        <v>0</v>
      </c>
      <c r="L938" s="19"/>
      <c r="M938" s="19"/>
      <c r="N938" s="19"/>
      <c r="O938" s="147"/>
    </row>
    <row r="939" spans="1:15" s="81" customFormat="1" ht="15.5" x14ac:dyDescent="0.35">
      <c r="A939" s="60" t="s">
        <v>523</v>
      </c>
      <c r="B939" s="60" t="s">
        <v>524</v>
      </c>
      <c r="C939" s="205" t="s">
        <v>158</v>
      </c>
      <c r="D939" s="75"/>
      <c r="E939" s="75"/>
      <c r="F939" s="127"/>
      <c r="G939" s="75"/>
      <c r="H939" s="75">
        <f>SUM('PACC 2025'!$D939:$G939)</f>
        <v>0</v>
      </c>
      <c r="I939" s="67">
        <v>315000</v>
      </c>
      <c r="J939" s="27">
        <f>'PACC 2025'!$I939*'PACC 2025'!$H939</f>
        <v>0</v>
      </c>
      <c r="K939" s="17"/>
      <c r="L939" s="26"/>
      <c r="M939" s="26"/>
      <c r="N939" s="26"/>
      <c r="O939" s="205"/>
    </row>
    <row r="940" spans="1:15" s="81" customFormat="1" ht="15.5" x14ac:dyDescent="0.35">
      <c r="A940" s="86" t="s">
        <v>523</v>
      </c>
      <c r="B940" s="19"/>
      <c r="C940" s="19"/>
      <c r="D940" s="316"/>
      <c r="E940" s="316"/>
      <c r="F940" s="316"/>
      <c r="G940" s="316"/>
      <c r="H940" s="316"/>
      <c r="I940" s="68"/>
      <c r="J940" s="21"/>
      <c r="K940" s="22">
        <f>SUM(J939)</f>
        <v>0</v>
      </c>
      <c r="L940" s="19"/>
      <c r="M940" s="19"/>
      <c r="N940" s="19"/>
      <c r="O940" s="147"/>
    </row>
    <row r="941" spans="1:15" s="82" customFormat="1" ht="15.5" x14ac:dyDescent="0.35">
      <c r="A941" s="60" t="s">
        <v>525</v>
      </c>
      <c r="B941" s="60" t="s">
        <v>16888</v>
      </c>
      <c r="C941" s="205" t="s">
        <v>110</v>
      </c>
      <c r="D941" s="75"/>
      <c r="E941" s="75"/>
      <c r="F941" s="127"/>
      <c r="G941" s="75"/>
      <c r="H941" s="75">
        <f>SUM('PACC 2025'!$D941:$G941)</f>
        <v>0</v>
      </c>
      <c r="I941" s="67">
        <v>8850</v>
      </c>
      <c r="J941" s="27">
        <f>'PACC 2025'!$I941*'PACC 2025'!$H941</f>
        <v>0</v>
      </c>
      <c r="K941" s="17"/>
      <c r="L941" s="26"/>
      <c r="M941" s="26"/>
      <c r="N941" s="26"/>
      <c r="O941" s="205"/>
    </row>
    <row r="942" spans="1:15" s="81" customFormat="1" ht="15.5" x14ac:dyDescent="0.35">
      <c r="A942" s="86" t="s">
        <v>525</v>
      </c>
      <c r="B942" s="19"/>
      <c r="C942" s="19"/>
      <c r="D942" s="316"/>
      <c r="E942" s="316"/>
      <c r="F942" s="316"/>
      <c r="G942" s="316"/>
      <c r="H942" s="316"/>
      <c r="I942" s="68"/>
      <c r="J942" s="21"/>
      <c r="K942" s="22">
        <f>SUM(J941)</f>
        <v>0</v>
      </c>
      <c r="L942" s="19"/>
      <c r="M942" s="19"/>
      <c r="N942" s="19"/>
      <c r="O942" s="147"/>
    </row>
    <row r="943" spans="1:15" s="82" customFormat="1" ht="46.5" x14ac:dyDescent="0.35">
      <c r="A943" s="60" t="s">
        <v>42</v>
      </c>
      <c r="B943" s="60" t="s">
        <v>474</v>
      </c>
      <c r="C943" s="205" t="s">
        <v>99</v>
      </c>
      <c r="D943" s="75"/>
      <c r="E943" s="75"/>
      <c r="F943" s="127"/>
      <c r="G943" s="75"/>
      <c r="H943" s="75">
        <f>SUM('PACC 2025'!$D943:$G943)</f>
        <v>0</v>
      </c>
      <c r="I943" s="67">
        <v>723</v>
      </c>
      <c r="J943" s="27">
        <f>'PACC 2025'!$I943*'PACC 2025'!$H943</f>
        <v>0</v>
      </c>
      <c r="K943" s="17"/>
      <c r="L943" s="26"/>
      <c r="M943" s="26"/>
      <c r="N943" s="26"/>
      <c r="O943" s="205"/>
    </row>
    <row r="944" spans="1:15" s="82" customFormat="1" ht="15.5" x14ac:dyDescent="0.35">
      <c r="A944" s="60" t="s">
        <v>42</v>
      </c>
      <c r="B944" s="60" t="s">
        <v>16889</v>
      </c>
      <c r="C944" s="205" t="s">
        <v>99</v>
      </c>
      <c r="D944" s="75"/>
      <c r="E944" s="75"/>
      <c r="F944" s="127"/>
      <c r="G944" s="75"/>
      <c r="H944" s="75">
        <f>SUM('PACC 2025'!$D944:$G944)</f>
        <v>0</v>
      </c>
      <c r="I944" s="67">
        <v>55000</v>
      </c>
      <c r="J944" s="27">
        <f>'PACC 2025'!$I944*'PACC 2025'!$H944</f>
        <v>0</v>
      </c>
      <c r="K944" s="17"/>
      <c r="L944" s="26"/>
      <c r="M944" s="26"/>
      <c r="N944" s="26"/>
      <c r="O944" s="205"/>
    </row>
    <row r="945" spans="1:16" s="82" customFormat="1" ht="15.5" x14ac:dyDescent="0.35">
      <c r="A945" s="86" t="s">
        <v>42</v>
      </c>
      <c r="B945" s="19"/>
      <c r="C945" s="19"/>
      <c r="D945" s="316"/>
      <c r="E945" s="316"/>
      <c r="F945" s="316"/>
      <c r="G945" s="316"/>
      <c r="H945" s="316"/>
      <c r="I945" s="68"/>
      <c r="J945" s="21"/>
      <c r="K945" s="22">
        <f>SUM(J943:J944)</f>
        <v>0</v>
      </c>
      <c r="L945" s="19"/>
      <c r="M945" s="19"/>
      <c r="N945" s="19"/>
      <c r="O945" s="147"/>
    </row>
    <row r="946" spans="1:16" s="30" customFormat="1" ht="15.5" x14ac:dyDescent="0.35">
      <c r="A946" s="52" t="s">
        <v>43</v>
      </c>
      <c r="B946" s="52" t="s">
        <v>17396</v>
      </c>
      <c r="C946" s="53" t="s">
        <v>98</v>
      </c>
      <c r="D946" s="127">
        <v>15</v>
      </c>
      <c r="E946" s="127"/>
      <c r="F946" s="127"/>
      <c r="G946" s="127"/>
      <c r="H946" s="127">
        <f>SUM('PACC 2025'!$D946:$G946)</f>
        <v>15</v>
      </c>
      <c r="I946" s="54">
        <v>350</v>
      </c>
      <c r="J946" s="55">
        <f>'PACC 2025'!$I946*'PACC 2025'!$H946</f>
        <v>5250</v>
      </c>
      <c r="K946" s="56"/>
      <c r="L946" s="52"/>
      <c r="M946" s="52"/>
      <c r="N946" s="52"/>
      <c r="O946" s="53" t="s">
        <v>17302</v>
      </c>
    </row>
    <row r="947" spans="1:16" s="30" customFormat="1" ht="15.5" x14ac:dyDescent="0.35">
      <c r="A947" s="52" t="s">
        <v>43</v>
      </c>
      <c r="B947" s="52" t="s">
        <v>17397</v>
      </c>
      <c r="C947" s="53" t="s">
        <v>393</v>
      </c>
      <c r="D947" s="127">
        <v>12</v>
      </c>
      <c r="E947" s="127"/>
      <c r="F947" s="127"/>
      <c r="G947" s="127"/>
      <c r="H947" s="127">
        <f>SUM('PACC 2025'!$D947:$G947)</f>
        <v>12</v>
      </c>
      <c r="I947" s="54">
        <v>545.16</v>
      </c>
      <c r="J947" s="55">
        <f>'PACC 2025'!$I947*'PACC 2025'!$H947</f>
        <v>6541.92</v>
      </c>
      <c r="K947" s="56"/>
      <c r="L947" s="52"/>
      <c r="M947" s="52"/>
      <c r="N947" s="52"/>
      <c r="O947" s="53" t="s">
        <v>17302</v>
      </c>
      <c r="P947" s="144"/>
    </row>
    <row r="948" spans="1:16" s="30" customFormat="1" ht="15.5" x14ac:dyDescent="0.35">
      <c r="A948" s="52" t="s">
        <v>43</v>
      </c>
      <c r="B948" s="52" t="s">
        <v>17398</v>
      </c>
      <c r="C948" s="53" t="s">
        <v>98</v>
      </c>
      <c r="D948" s="127">
        <v>5</v>
      </c>
      <c r="E948" s="127"/>
      <c r="F948" s="127"/>
      <c r="G948" s="127"/>
      <c r="H948" s="127">
        <f>SUM('PACC 2025'!$D948:$G948)</f>
        <v>5</v>
      </c>
      <c r="I948" s="54">
        <v>2300</v>
      </c>
      <c r="J948" s="55">
        <f>'PACC 2025'!$I948*'PACC 2025'!$H948</f>
        <v>11500</v>
      </c>
      <c r="K948" s="56"/>
      <c r="L948" s="52"/>
      <c r="M948" s="52"/>
      <c r="N948" s="52"/>
      <c r="O948" s="53" t="s">
        <v>17302</v>
      </c>
      <c r="P948" s="144"/>
    </row>
    <row r="949" spans="1:16" s="30" customFormat="1" ht="15.5" x14ac:dyDescent="0.35">
      <c r="A949" s="52" t="s">
        <v>43</v>
      </c>
      <c r="B949" s="52" t="s">
        <v>17399</v>
      </c>
      <c r="C949" s="53" t="s">
        <v>110</v>
      </c>
      <c r="D949" s="127">
        <v>12</v>
      </c>
      <c r="E949" s="127"/>
      <c r="F949" s="127"/>
      <c r="G949" s="127"/>
      <c r="H949" s="127">
        <f>SUM('PACC 2025'!$D949:$G949)</f>
        <v>12</v>
      </c>
      <c r="I949" s="54">
        <v>500</v>
      </c>
      <c r="J949" s="55">
        <f>'PACC 2025'!$I949*'PACC 2025'!$H949</f>
        <v>6000</v>
      </c>
      <c r="K949" s="56"/>
      <c r="L949" s="52"/>
      <c r="M949" s="52"/>
      <c r="N949" s="52"/>
      <c r="O949" s="53" t="s">
        <v>17302</v>
      </c>
      <c r="P949" s="144"/>
    </row>
    <row r="950" spans="1:16" s="30" customFormat="1" ht="15.5" x14ac:dyDescent="0.35">
      <c r="A950" s="52" t="s">
        <v>43</v>
      </c>
      <c r="B950" s="52" t="s">
        <v>17400</v>
      </c>
      <c r="C950" s="53" t="s">
        <v>98</v>
      </c>
      <c r="D950" s="127">
        <v>10</v>
      </c>
      <c r="E950" s="127"/>
      <c r="F950" s="127"/>
      <c r="G950" s="127"/>
      <c r="H950" s="127">
        <f>SUM('PACC 2025'!$D950:$G950)</f>
        <v>10</v>
      </c>
      <c r="I950" s="54">
        <v>6250</v>
      </c>
      <c r="J950" s="55">
        <f>'PACC 2025'!$I950*'PACC 2025'!$H950</f>
        <v>62500</v>
      </c>
      <c r="K950" s="56"/>
      <c r="L950" s="52"/>
      <c r="M950" s="52"/>
      <c r="N950" s="52"/>
      <c r="O950" s="53" t="s">
        <v>17302</v>
      </c>
      <c r="P950" s="144"/>
    </row>
    <row r="951" spans="1:16" s="30" customFormat="1" ht="15.5" x14ac:dyDescent="0.35">
      <c r="A951" s="52" t="s">
        <v>43</v>
      </c>
      <c r="B951" s="52" t="s">
        <v>17401</v>
      </c>
      <c r="C951" s="53" t="s">
        <v>393</v>
      </c>
      <c r="D951" s="127">
        <v>20</v>
      </c>
      <c r="E951" s="127"/>
      <c r="F951" s="127"/>
      <c r="G951" s="127"/>
      <c r="H951" s="127">
        <f>SUM('PACC 2025'!$D951:$G951)</f>
        <v>20</v>
      </c>
      <c r="I951" s="54">
        <v>4571.32</v>
      </c>
      <c r="J951" s="55">
        <f>'PACC 2025'!$I951*'PACC 2025'!$H951</f>
        <v>91426.4</v>
      </c>
      <c r="K951" s="56"/>
      <c r="L951" s="52"/>
      <c r="M951" s="52"/>
      <c r="N951" s="52"/>
      <c r="O951" s="53" t="s">
        <v>17302</v>
      </c>
      <c r="P951" s="144"/>
    </row>
    <row r="952" spans="1:16" s="30" customFormat="1" ht="15.5" x14ac:dyDescent="0.35">
      <c r="A952" s="52" t="s">
        <v>43</v>
      </c>
      <c r="B952" s="52" t="s">
        <v>17402</v>
      </c>
      <c r="C952" s="53" t="s">
        <v>393</v>
      </c>
      <c r="D952" s="127">
        <v>20</v>
      </c>
      <c r="E952" s="127"/>
      <c r="F952" s="127"/>
      <c r="G952" s="127"/>
      <c r="H952" s="127">
        <f>SUM('PACC 2025'!$D952:$G952)</f>
        <v>20</v>
      </c>
      <c r="I952" s="54">
        <v>2600</v>
      </c>
      <c r="J952" s="55">
        <f>'PACC 2025'!$I952*'PACC 2025'!$H952</f>
        <v>52000</v>
      </c>
      <c r="K952" s="56"/>
      <c r="L952" s="52"/>
      <c r="M952" s="52"/>
      <c r="N952" s="52"/>
      <c r="O952" s="53" t="s">
        <v>17302</v>
      </c>
      <c r="P952" s="144"/>
    </row>
    <row r="953" spans="1:16" s="30" customFormat="1" ht="15.5" x14ac:dyDescent="0.35">
      <c r="A953" s="52" t="s">
        <v>43</v>
      </c>
      <c r="B953" s="52" t="s">
        <v>17403</v>
      </c>
      <c r="C953" s="53" t="s">
        <v>98</v>
      </c>
      <c r="D953" s="127">
        <v>20</v>
      </c>
      <c r="E953" s="127"/>
      <c r="F953" s="127"/>
      <c r="G953" s="127"/>
      <c r="H953" s="127">
        <f>SUM('PACC 2025'!$D953:$G953)</f>
        <v>20</v>
      </c>
      <c r="I953" s="54">
        <v>800</v>
      </c>
      <c r="J953" s="55">
        <f>'PACC 2025'!$I953*'PACC 2025'!$H953</f>
        <v>16000</v>
      </c>
      <c r="K953" s="56"/>
      <c r="L953" s="52"/>
      <c r="M953" s="52"/>
      <c r="N953" s="52"/>
      <c r="O953" s="53" t="s">
        <v>17302</v>
      </c>
      <c r="P953" s="144"/>
    </row>
    <row r="954" spans="1:16" s="30" customFormat="1" ht="31" x14ac:dyDescent="0.35">
      <c r="A954" s="52" t="s">
        <v>43</v>
      </c>
      <c r="B954" s="52" t="s">
        <v>17404</v>
      </c>
      <c r="C954" s="53" t="s">
        <v>98</v>
      </c>
      <c r="D954" s="127">
        <v>2</v>
      </c>
      <c r="E954" s="127"/>
      <c r="F954" s="127"/>
      <c r="G954" s="127"/>
      <c r="H954" s="127">
        <f>SUM('PACC 2025'!$D954:$G954)</f>
        <v>2</v>
      </c>
      <c r="I954" s="54">
        <v>35365</v>
      </c>
      <c r="J954" s="55">
        <f>'PACC 2025'!$I954*'PACC 2025'!$H954</f>
        <v>70730</v>
      </c>
      <c r="K954" s="56"/>
      <c r="L954" s="52"/>
      <c r="M954" s="52"/>
      <c r="N954" s="52"/>
      <c r="O954" s="53" t="s">
        <v>17302</v>
      </c>
      <c r="P954" s="144"/>
    </row>
    <row r="955" spans="1:16" s="30" customFormat="1" ht="31" x14ac:dyDescent="0.35">
      <c r="A955" s="52" t="s">
        <v>43</v>
      </c>
      <c r="B955" s="52" t="s">
        <v>17405</v>
      </c>
      <c r="C955" s="53" t="s">
        <v>98</v>
      </c>
      <c r="D955" s="127">
        <v>2</v>
      </c>
      <c r="E955" s="127"/>
      <c r="F955" s="127"/>
      <c r="G955" s="127"/>
      <c r="H955" s="127">
        <f>SUM('PACC 2025'!$D955:$G955)</f>
        <v>2</v>
      </c>
      <c r="I955" s="54">
        <v>25360</v>
      </c>
      <c r="J955" s="55">
        <f>'PACC 2025'!$I955*'PACC 2025'!$H955</f>
        <v>50720</v>
      </c>
      <c r="K955" s="56"/>
      <c r="L955" s="52"/>
      <c r="M955" s="52"/>
      <c r="N955" s="52"/>
      <c r="O955" s="53" t="s">
        <v>17302</v>
      </c>
      <c r="P955" s="144"/>
    </row>
    <row r="956" spans="1:16" s="30" customFormat="1" ht="15.5" x14ac:dyDescent="0.35">
      <c r="A956" s="52" t="s">
        <v>43</v>
      </c>
      <c r="B956" s="52" t="s">
        <v>17442</v>
      </c>
      <c r="C956" s="53" t="s">
        <v>110</v>
      </c>
      <c r="D956" s="127"/>
      <c r="E956" s="127">
        <v>20</v>
      </c>
      <c r="F956" s="127"/>
      <c r="G956" s="127"/>
      <c r="H956" s="127">
        <f>SUM('PACC 2025'!$D956:$G956)</f>
        <v>20</v>
      </c>
      <c r="I956" s="62">
        <v>800</v>
      </c>
      <c r="J956" s="55">
        <f>'PACC 2025'!$I956*'PACC 2025'!$H956</f>
        <v>16000</v>
      </c>
      <c r="K956" s="56"/>
      <c r="L956" s="52"/>
      <c r="M956" s="52"/>
      <c r="N956" s="52"/>
      <c r="O956" s="53" t="s">
        <v>17439</v>
      </c>
      <c r="P956" s="144"/>
    </row>
    <row r="957" spans="1:16" s="30" customFormat="1" ht="15.5" x14ac:dyDescent="0.35">
      <c r="A957" s="52" t="s">
        <v>43</v>
      </c>
      <c r="B957" s="52" t="s">
        <v>17443</v>
      </c>
      <c r="C957" s="53" t="s">
        <v>110</v>
      </c>
      <c r="D957" s="127"/>
      <c r="E957" s="127">
        <v>20</v>
      </c>
      <c r="F957" s="127"/>
      <c r="G957" s="127"/>
      <c r="H957" s="127">
        <f>SUM('PACC 2025'!$D957:$G957)</f>
        <v>20</v>
      </c>
      <c r="I957" s="62">
        <v>400</v>
      </c>
      <c r="J957" s="55">
        <f>'PACC 2025'!$I957*'PACC 2025'!$H957</f>
        <v>8000</v>
      </c>
      <c r="K957" s="56"/>
      <c r="L957" s="52"/>
      <c r="M957" s="52"/>
      <c r="N957" s="52"/>
      <c r="O957" s="53" t="s">
        <v>17439</v>
      </c>
      <c r="P957" s="144"/>
    </row>
    <row r="958" spans="1:16" s="30" customFormat="1" ht="15.5" x14ac:dyDescent="0.35">
      <c r="A958" s="52" t="s">
        <v>43</v>
      </c>
      <c r="B958" s="52" t="s">
        <v>17444</v>
      </c>
      <c r="C958" s="53" t="s">
        <v>172</v>
      </c>
      <c r="D958" s="127"/>
      <c r="E958" s="127">
        <v>10</v>
      </c>
      <c r="F958" s="127"/>
      <c r="G958" s="127"/>
      <c r="H958" s="127">
        <f>SUM('PACC 2025'!$D958:$G958)</f>
        <v>10</v>
      </c>
      <c r="I958" s="62">
        <v>1500</v>
      </c>
      <c r="J958" s="55">
        <f>'PACC 2025'!$I958*'PACC 2025'!$H958</f>
        <v>15000</v>
      </c>
      <c r="K958" s="56"/>
      <c r="L958" s="52"/>
      <c r="M958" s="52"/>
      <c r="N958" s="52"/>
      <c r="O958" s="53" t="s">
        <v>17439</v>
      </c>
      <c r="P958" s="144"/>
    </row>
    <row r="959" spans="1:16" s="30" customFormat="1" ht="15.75" customHeight="1" x14ac:dyDescent="0.35">
      <c r="A959" s="52" t="s">
        <v>43</v>
      </c>
      <c r="B959" s="52" t="s">
        <v>394</v>
      </c>
      <c r="C959" s="53" t="s">
        <v>110</v>
      </c>
      <c r="D959" s="127">
        <v>150</v>
      </c>
      <c r="E959" s="127"/>
      <c r="F959" s="127"/>
      <c r="G959" s="127"/>
      <c r="H959" s="127">
        <f>SUM('PACC 2025'!$D959:$G959)</f>
        <v>150</v>
      </c>
      <c r="I959" s="62">
        <v>581</v>
      </c>
      <c r="J959" s="27">
        <f>'PACC 2025'!$I959*'PACC 2025'!$H959</f>
        <v>87150</v>
      </c>
      <c r="K959" s="56"/>
      <c r="L959" s="52"/>
      <c r="M959" s="52"/>
      <c r="N959" s="52"/>
      <c r="O959" s="53" t="s">
        <v>17193</v>
      </c>
    </row>
    <row r="960" spans="1:16" s="30" customFormat="1" ht="15.75" customHeight="1" x14ac:dyDescent="0.35">
      <c r="A960" s="52" t="s">
        <v>43</v>
      </c>
      <c r="B960" s="52" t="s">
        <v>395</v>
      </c>
      <c r="C960" s="53" t="s">
        <v>393</v>
      </c>
      <c r="D960" s="127"/>
      <c r="E960" s="127"/>
      <c r="F960" s="127"/>
      <c r="G960" s="127"/>
      <c r="H960" s="127">
        <f>SUM('PACC 2025'!$D960:$G960)</f>
        <v>0</v>
      </c>
      <c r="I960" s="62">
        <v>423</v>
      </c>
      <c r="J960" s="55">
        <f>'PACC 2025'!$I960*'PACC 2025'!$H960</f>
        <v>0</v>
      </c>
      <c r="K960" s="56"/>
      <c r="L960" s="52"/>
      <c r="M960" s="52"/>
      <c r="N960" s="52"/>
      <c r="O960" s="53"/>
    </row>
    <row r="961" spans="1:16" ht="15.75" customHeight="1" x14ac:dyDescent="0.35">
      <c r="A961" s="26" t="s">
        <v>43</v>
      </c>
      <c r="B961" s="26" t="s">
        <v>396</v>
      </c>
      <c r="C961" s="205" t="s">
        <v>98</v>
      </c>
      <c r="D961" s="75"/>
      <c r="E961" s="75"/>
      <c r="F961" s="75"/>
      <c r="G961" s="75"/>
      <c r="H961" s="75">
        <f>SUM('PACC 2025'!$D961:$G961)</f>
        <v>0</v>
      </c>
      <c r="I961" s="67">
        <v>10000</v>
      </c>
      <c r="J961" s="27">
        <f>'PACC 2025'!$I961*'PACC 2025'!$H961</f>
        <v>0</v>
      </c>
      <c r="K961" s="17"/>
      <c r="L961" s="26"/>
      <c r="M961" s="26"/>
      <c r="N961" s="205"/>
      <c r="O961" s="205"/>
    </row>
    <row r="962" spans="1:16" ht="15.75" customHeight="1" x14ac:dyDescent="0.35">
      <c r="A962" s="18" t="s">
        <v>43</v>
      </c>
      <c r="B962" s="19" t="s">
        <v>131</v>
      </c>
      <c r="C962" s="19"/>
      <c r="D962" s="316"/>
      <c r="E962" s="316"/>
      <c r="F962" s="316"/>
      <c r="G962" s="316"/>
      <c r="H962" s="316"/>
      <c r="I962" s="68"/>
      <c r="J962" s="21"/>
      <c r="K962" s="22">
        <f>SUM(J946:J961)</f>
        <v>498818.32</v>
      </c>
      <c r="L962" s="19"/>
      <c r="M962" s="19"/>
      <c r="N962" s="19"/>
      <c r="O962" s="147"/>
    </row>
    <row r="963" spans="1:16" s="30" customFormat="1" ht="27" customHeight="1" x14ac:dyDescent="0.35">
      <c r="A963" s="168" t="s">
        <v>46</v>
      </c>
      <c r="B963" s="230" t="s">
        <v>17481</v>
      </c>
      <c r="C963" s="168" t="s">
        <v>99</v>
      </c>
      <c r="D963" s="330">
        <v>2</v>
      </c>
      <c r="E963" s="330"/>
      <c r="F963" s="330"/>
      <c r="G963" s="330"/>
      <c r="H963" s="127">
        <f>SUM('PACC 2025'!$D963:$G963)</f>
        <v>2</v>
      </c>
      <c r="I963" s="220">
        <v>393535.42800000001</v>
      </c>
      <c r="J963" s="55">
        <f>'PACC 2025'!$I963*'PACC 2025'!$H963</f>
        <v>787070.85600000003</v>
      </c>
      <c r="K963" s="214"/>
      <c r="L963" s="19"/>
      <c r="M963" s="19"/>
      <c r="N963" s="19"/>
      <c r="O963" s="111" t="s">
        <v>17302</v>
      </c>
      <c r="P963" s="144"/>
    </row>
    <row r="964" spans="1:16" s="183" customFormat="1" ht="15.75" customHeight="1" x14ac:dyDescent="0.35">
      <c r="A964" s="18" t="s">
        <v>46</v>
      </c>
      <c r="B964" s="19"/>
      <c r="C964" s="19"/>
      <c r="D964" s="316"/>
      <c r="E964" s="316"/>
      <c r="F964" s="316"/>
      <c r="G964" s="316"/>
      <c r="H964" s="316"/>
      <c r="I964" s="68"/>
      <c r="J964" s="21"/>
      <c r="K964" s="22">
        <f>+J963</f>
        <v>787070.85600000003</v>
      </c>
      <c r="L964" s="19"/>
      <c r="M964" s="19"/>
      <c r="N964" s="19"/>
      <c r="O964" s="147"/>
      <c r="P964" s="175"/>
    </row>
    <row r="965" spans="1:16" s="65" customFormat="1" ht="15.75" customHeight="1" x14ac:dyDescent="0.35">
      <c r="A965" s="60" t="s">
        <v>44</v>
      </c>
      <c r="B965" s="60" t="s">
        <v>493</v>
      </c>
      <c r="C965" s="61" t="s">
        <v>102</v>
      </c>
      <c r="D965" s="317">
        <v>2635000</v>
      </c>
      <c r="E965" s="357"/>
      <c r="F965" s="317"/>
      <c r="G965" s="317"/>
      <c r="H965" s="127">
        <f>SUM('PACC 2025'!$D965:$G965)</f>
        <v>2635000</v>
      </c>
      <c r="I965" s="62">
        <v>28</v>
      </c>
      <c r="J965" s="27">
        <f>'PACC 2025'!$I965*'PACC 2025'!$H965</f>
        <v>73780000</v>
      </c>
      <c r="K965" s="64"/>
      <c r="L965" s="60"/>
      <c r="M965" s="60"/>
      <c r="N965" s="61"/>
      <c r="O965" s="61" t="s">
        <v>16966</v>
      </c>
    </row>
    <row r="966" spans="1:16" s="65" customFormat="1" ht="15.75" customHeight="1" x14ac:dyDescent="0.35">
      <c r="A966" s="60" t="s">
        <v>44</v>
      </c>
      <c r="B966" s="60" t="s">
        <v>494</v>
      </c>
      <c r="C966" s="61" t="s">
        <v>99</v>
      </c>
      <c r="D966" s="317"/>
      <c r="E966" s="357"/>
      <c r="F966" s="317"/>
      <c r="G966" s="317"/>
      <c r="H966" s="317">
        <f>SUM('PACC 2025'!$D966:$G966)</f>
        <v>0</v>
      </c>
      <c r="I966" s="62">
        <v>1000</v>
      </c>
      <c r="J966" s="63">
        <f>'PACC 2025'!$I966*'PACC 2025'!$H966</f>
        <v>0</v>
      </c>
      <c r="K966" s="64"/>
      <c r="L966" s="60"/>
      <c r="M966" s="60"/>
      <c r="N966" s="61"/>
      <c r="O966" s="61"/>
    </row>
    <row r="967" spans="1:16" s="229" customFormat="1" ht="15.75" customHeight="1" x14ac:dyDescent="0.35">
      <c r="A967" s="191" t="s">
        <v>44</v>
      </c>
      <c r="B967" s="224" t="s">
        <v>17479</v>
      </c>
      <c r="C967" s="225" t="s">
        <v>99</v>
      </c>
      <c r="D967" s="358">
        <v>45000</v>
      </c>
      <c r="E967" s="359"/>
      <c r="F967" s="358"/>
      <c r="G967" s="358"/>
      <c r="H967" s="360">
        <f>SUM('PACC 2025'!$D967:$G967)</f>
        <v>45000</v>
      </c>
      <c r="I967" s="226">
        <v>419.55556000000001</v>
      </c>
      <c r="J967" s="227">
        <f>'PACC 2025'!$I967*'PACC 2025'!$H967</f>
        <v>18880000.199999999</v>
      </c>
      <c r="K967" s="228"/>
      <c r="L967" s="60"/>
      <c r="M967" s="60"/>
      <c r="N967" s="61"/>
      <c r="O967" s="225" t="s">
        <v>16966</v>
      </c>
    </row>
    <row r="968" spans="1:16" ht="15.75" customHeight="1" x14ac:dyDescent="0.35">
      <c r="A968" s="18" t="s">
        <v>44</v>
      </c>
      <c r="B968" s="19"/>
      <c r="C968" s="19"/>
      <c r="D968" s="316"/>
      <c r="E968" s="316"/>
      <c r="F968" s="316"/>
      <c r="G968" s="316"/>
      <c r="H968" s="316"/>
      <c r="I968" s="68"/>
      <c r="J968" s="21"/>
      <c r="K968" s="22">
        <f>SUM(J965:J967)</f>
        <v>92660000.200000003</v>
      </c>
      <c r="L968" s="19"/>
      <c r="M968" s="19"/>
      <c r="N968" s="19"/>
      <c r="O968" s="147"/>
    </row>
    <row r="969" spans="1:16" s="30" customFormat="1" ht="15.75" customHeight="1" x14ac:dyDescent="0.35">
      <c r="A969" s="52" t="s">
        <v>397</v>
      </c>
      <c r="B969" s="60" t="s">
        <v>17098</v>
      </c>
      <c r="C969" s="53" t="s">
        <v>98</v>
      </c>
      <c r="D969" s="127">
        <v>1950</v>
      </c>
      <c r="E969" s="127"/>
      <c r="F969" s="127">
        <v>1950</v>
      </c>
      <c r="G969" s="127"/>
      <c r="H969" s="127">
        <f>SUM('PACC 2025'!$D969:$G969)</f>
        <v>3900</v>
      </c>
      <c r="I969" s="62">
        <v>250</v>
      </c>
      <c r="J969" s="27">
        <f>'PACC 2025'!$I969*'PACC 2025'!$H969</f>
        <v>975000</v>
      </c>
      <c r="K969" s="56"/>
      <c r="L969" s="52"/>
      <c r="M969" s="52"/>
      <c r="N969" s="53"/>
      <c r="O969" s="53" t="s">
        <v>17045</v>
      </c>
    </row>
    <row r="970" spans="1:16" s="30" customFormat="1" ht="15.75" customHeight="1" x14ac:dyDescent="0.35">
      <c r="A970" s="52" t="s">
        <v>397</v>
      </c>
      <c r="B970" s="189" t="s">
        <v>17406</v>
      </c>
      <c r="C970" s="53" t="s">
        <v>99</v>
      </c>
      <c r="D970" s="127">
        <v>2</v>
      </c>
      <c r="E970" s="127"/>
      <c r="F970" s="127"/>
      <c r="G970" s="127"/>
      <c r="H970" s="127">
        <f>SUM('PACC 2025'!$D970:$G970)</f>
        <v>2</v>
      </c>
      <c r="I970" s="54">
        <v>1227.2</v>
      </c>
      <c r="J970" s="27">
        <f>'PACC 2025'!$I970*'PACC 2025'!$H970</f>
        <v>2454.4</v>
      </c>
      <c r="K970" s="56"/>
      <c r="L970" s="53" t="s">
        <v>17302</v>
      </c>
      <c r="M970" s="52"/>
      <c r="N970" s="53"/>
      <c r="O970" s="53" t="s">
        <v>17302</v>
      </c>
      <c r="P970" s="144"/>
    </row>
    <row r="971" spans="1:16" s="30" customFormat="1" ht="15.75" customHeight="1" x14ac:dyDescent="0.35">
      <c r="A971" s="52" t="s">
        <v>397</v>
      </c>
      <c r="B971" s="189" t="s">
        <v>17407</v>
      </c>
      <c r="C971" s="53" t="s">
        <v>99</v>
      </c>
      <c r="D971" s="127">
        <v>2</v>
      </c>
      <c r="E971" s="127"/>
      <c r="F971" s="127"/>
      <c r="G971" s="127"/>
      <c r="H971" s="127">
        <f>SUM('PACC 2025'!$D971:$G971)</f>
        <v>2</v>
      </c>
      <c r="I971" s="54">
        <v>510.05499999999995</v>
      </c>
      <c r="J971" s="27">
        <f>'PACC 2025'!$I971*'PACC 2025'!$H971</f>
        <v>1020.1099999999999</v>
      </c>
      <c r="K971" s="56"/>
      <c r="L971" s="53" t="s">
        <v>17302</v>
      </c>
      <c r="M971" s="52"/>
      <c r="N971" s="53"/>
      <c r="O971" s="53" t="s">
        <v>17302</v>
      </c>
      <c r="P971" s="144"/>
    </row>
    <row r="972" spans="1:16" s="30" customFormat="1" ht="15.75" customHeight="1" x14ac:dyDescent="0.35">
      <c r="A972" s="52" t="s">
        <v>397</v>
      </c>
      <c r="B972" s="52" t="s">
        <v>495</v>
      </c>
      <c r="C972" s="53" t="s">
        <v>421</v>
      </c>
      <c r="D972" s="320">
        <v>250</v>
      </c>
      <c r="E972" s="320"/>
      <c r="F972" s="320">
        <v>250</v>
      </c>
      <c r="G972" s="200"/>
      <c r="H972" s="127">
        <f>SUM('PACC 2025'!$D972:$G972)</f>
        <v>500</v>
      </c>
      <c r="I972" s="62">
        <v>375.83</v>
      </c>
      <c r="J972" s="27">
        <f>'PACC 2025'!$I972*'PACC 2025'!$H972</f>
        <v>187915</v>
      </c>
      <c r="K972" s="56"/>
      <c r="L972" s="52"/>
      <c r="M972" s="52"/>
      <c r="N972" s="52"/>
      <c r="O972" s="53" t="s">
        <v>17045</v>
      </c>
    </row>
    <row r="973" spans="1:16" s="30" customFormat="1" ht="15.75" customHeight="1" x14ac:dyDescent="0.35">
      <c r="A973" s="52" t="s">
        <v>397</v>
      </c>
      <c r="B973" s="52" t="s">
        <v>422</v>
      </c>
      <c r="C973" s="53" t="s">
        <v>421</v>
      </c>
      <c r="D973" s="320">
        <v>50</v>
      </c>
      <c r="E973" s="320"/>
      <c r="F973" s="320">
        <v>50</v>
      </c>
      <c r="G973" s="200"/>
      <c r="H973" s="127">
        <f>SUM('PACC 2025'!$D973:$G973)</f>
        <v>100</v>
      </c>
      <c r="I973" s="62">
        <v>430</v>
      </c>
      <c r="J973" s="27">
        <f>'PACC 2025'!$I973*'PACC 2025'!$H973</f>
        <v>43000</v>
      </c>
      <c r="K973" s="56"/>
      <c r="L973" s="52"/>
      <c r="M973" s="52"/>
      <c r="N973" s="52"/>
      <c r="O973" s="53" t="s">
        <v>17045</v>
      </c>
    </row>
    <row r="974" spans="1:16" ht="15.75" customHeight="1" x14ac:dyDescent="0.35">
      <c r="A974" s="18" t="s">
        <v>397</v>
      </c>
      <c r="B974" s="19" t="s">
        <v>131</v>
      </c>
      <c r="C974" s="19"/>
      <c r="D974" s="316"/>
      <c r="E974" s="316"/>
      <c r="F974" s="316"/>
      <c r="G974" s="316"/>
      <c r="H974" s="316"/>
      <c r="I974" s="68"/>
      <c r="J974" s="21"/>
      <c r="K974" s="22">
        <f>SUM(J969:J973)</f>
        <v>1209389.51</v>
      </c>
      <c r="L974" s="19"/>
      <c r="M974" s="19"/>
      <c r="N974" s="19"/>
      <c r="O974" s="147"/>
    </row>
    <row r="975" spans="1:16" s="30" customFormat="1" ht="15.75" customHeight="1" x14ac:dyDescent="0.35">
      <c r="A975" s="52" t="s">
        <v>45</v>
      </c>
      <c r="B975" s="52" t="s">
        <v>179</v>
      </c>
      <c r="C975" s="53" t="s">
        <v>99</v>
      </c>
      <c r="D975" s="320"/>
      <c r="E975" s="320">
        <v>75</v>
      </c>
      <c r="F975" s="320"/>
      <c r="G975" s="127"/>
      <c r="H975" s="127">
        <f>SUM('PACC 2025'!$D975:$G975)</f>
        <v>75</v>
      </c>
      <c r="I975" s="62">
        <v>99.11999999999999</v>
      </c>
      <c r="J975" s="27">
        <f>'PACC 2025'!$I975*'PACC 2025'!$H975</f>
        <v>7433.9999999999991</v>
      </c>
      <c r="K975" s="56"/>
      <c r="L975" s="52"/>
      <c r="M975" s="52"/>
      <c r="N975" s="52"/>
      <c r="O975" s="53" t="s">
        <v>17045</v>
      </c>
    </row>
    <row r="976" spans="1:16" s="30" customFormat="1" ht="15.75" customHeight="1" x14ac:dyDescent="0.35">
      <c r="A976" s="52" t="s">
        <v>45</v>
      </c>
      <c r="B976" s="232" t="s">
        <v>17406</v>
      </c>
      <c r="C976" s="53" t="s">
        <v>99</v>
      </c>
      <c r="D976" s="127">
        <v>0</v>
      </c>
      <c r="E976" s="127"/>
      <c r="F976" s="127"/>
      <c r="G976" s="127"/>
      <c r="H976" s="127">
        <f>SUM('PACC 2025'!$D976:$G976)</f>
        <v>0</v>
      </c>
      <c r="I976" s="54">
        <v>1227.2</v>
      </c>
      <c r="J976" s="55">
        <f>'PACC 2025'!$I976*'PACC 2025'!$H976</f>
        <v>0</v>
      </c>
      <c r="K976" s="56"/>
      <c r="L976" s="52"/>
      <c r="M976" s="52"/>
      <c r="N976" s="52"/>
      <c r="O976" s="53" t="s">
        <v>17302</v>
      </c>
      <c r="P976" s="144"/>
    </row>
    <row r="977" spans="1:16" s="30" customFormat="1" ht="15.75" customHeight="1" x14ac:dyDescent="0.35">
      <c r="A977" s="52" t="s">
        <v>45</v>
      </c>
      <c r="B977" s="232" t="s">
        <v>17407</v>
      </c>
      <c r="C977" s="53" t="s">
        <v>99</v>
      </c>
      <c r="D977" s="127">
        <v>0</v>
      </c>
      <c r="E977" s="127"/>
      <c r="F977" s="127"/>
      <c r="G977" s="127"/>
      <c r="H977" s="127">
        <f>SUM('PACC 2025'!$D977:$G977)</f>
        <v>0</v>
      </c>
      <c r="I977" s="54">
        <v>510.05499999999995</v>
      </c>
      <c r="J977" s="55">
        <f>'PACC 2025'!$I977*'PACC 2025'!$H977</f>
        <v>0</v>
      </c>
      <c r="K977" s="56"/>
      <c r="L977" s="52"/>
      <c r="M977" s="52"/>
      <c r="N977" s="52"/>
      <c r="O977" s="53" t="s">
        <v>17302</v>
      </c>
      <c r="P977" s="144"/>
    </row>
    <row r="978" spans="1:16" s="30" customFormat="1" ht="15.75" customHeight="1" x14ac:dyDescent="0.35">
      <c r="A978" s="52" t="s">
        <v>45</v>
      </c>
      <c r="B978" s="52" t="s">
        <v>398</v>
      </c>
      <c r="C978" s="53" t="s">
        <v>99</v>
      </c>
      <c r="D978" s="127">
        <v>10</v>
      </c>
      <c r="E978" s="127"/>
      <c r="F978" s="127"/>
      <c r="G978" s="127"/>
      <c r="H978" s="127">
        <f>SUM('PACC 2025'!$D978:$G978)</f>
        <v>10</v>
      </c>
      <c r="I978" s="54">
        <v>70</v>
      </c>
      <c r="J978" s="55">
        <f>'PACC 2025'!$I978*'PACC 2025'!$H978</f>
        <v>700</v>
      </c>
      <c r="K978" s="56"/>
      <c r="L978" s="52"/>
      <c r="M978" s="52"/>
      <c r="N978" s="52"/>
      <c r="O978" s="53" t="s">
        <v>17302</v>
      </c>
      <c r="P978" s="144"/>
    </row>
    <row r="979" spans="1:16" s="30" customFormat="1" ht="15.75" customHeight="1" x14ac:dyDescent="0.35">
      <c r="A979" s="52" t="s">
        <v>45</v>
      </c>
      <c r="B979" s="52" t="s">
        <v>401</v>
      </c>
      <c r="C979" s="53" t="s">
        <v>99</v>
      </c>
      <c r="D979" s="127">
        <v>10</v>
      </c>
      <c r="E979" s="127"/>
      <c r="F979" s="127"/>
      <c r="G979" s="127"/>
      <c r="H979" s="127">
        <f>SUM('PACC 2025'!$D979:$G979)</f>
        <v>10</v>
      </c>
      <c r="I979" s="211">
        <v>430</v>
      </c>
      <c r="J979" s="55">
        <f>'PACC 2025'!$I979*'PACC 2025'!$H979</f>
        <v>4300</v>
      </c>
      <c r="K979" s="56"/>
      <c r="L979" s="52"/>
      <c r="M979" s="52"/>
      <c r="N979" s="52"/>
      <c r="O979" s="53" t="s">
        <v>17302</v>
      </c>
      <c r="P979" s="144"/>
    </row>
    <row r="980" spans="1:16" s="30" customFormat="1" ht="15.75" customHeight="1" x14ac:dyDescent="0.35">
      <c r="A980" s="52" t="s">
        <v>45</v>
      </c>
      <c r="B980" s="52" t="s">
        <v>416</v>
      </c>
      <c r="C980" s="53" t="s">
        <v>183</v>
      </c>
      <c r="D980" s="127"/>
      <c r="E980" s="127">
        <v>5</v>
      </c>
      <c r="F980" s="127"/>
      <c r="G980" s="127"/>
      <c r="H980" s="127">
        <f>SUM('PACC 2025'!$D980:$G980)</f>
        <v>5</v>
      </c>
      <c r="I980" s="62">
        <v>1500</v>
      </c>
      <c r="J980" s="55">
        <f>'PACC 2025'!$I980*'PACC 2025'!$H980</f>
        <v>7500</v>
      </c>
      <c r="K980" s="56"/>
      <c r="L980" s="52"/>
      <c r="M980" s="52"/>
      <c r="N980" s="52"/>
      <c r="O980" s="53" t="s">
        <v>17439</v>
      </c>
      <c r="P980" s="144"/>
    </row>
    <row r="981" spans="1:16" s="30" customFormat="1" ht="15.75" customHeight="1" x14ac:dyDescent="0.35">
      <c r="A981" s="52" t="s">
        <v>45</v>
      </c>
      <c r="B981" s="52" t="s">
        <v>17445</v>
      </c>
      <c r="C981" s="53" t="s">
        <v>105</v>
      </c>
      <c r="D981" s="127"/>
      <c r="E981" s="127">
        <v>50</v>
      </c>
      <c r="F981" s="127"/>
      <c r="G981" s="127"/>
      <c r="H981" s="127">
        <f>SUM('PACC 2025'!$D981:$G981)</f>
        <v>50</v>
      </c>
      <c r="I981" s="62">
        <v>400</v>
      </c>
      <c r="J981" s="55">
        <f>'PACC 2025'!$I981*'PACC 2025'!$H981</f>
        <v>20000</v>
      </c>
      <c r="K981" s="56"/>
      <c r="L981" s="52"/>
      <c r="M981" s="52"/>
      <c r="N981" s="52"/>
      <c r="O981" s="53" t="s">
        <v>17439</v>
      </c>
      <c r="P981" s="144"/>
    </row>
    <row r="982" spans="1:16" s="30" customFormat="1" ht="15.75" customHeight="1" x14ac:dyDescent="0.35">
      <c r="A982" s="52" t="s">
        <v>45</v>
      </c>
      <c r="B982" s="52" t="s">
        <v>398</v>
      </c>
      <c r="C982" s="53" t="s">
        <v>99</v>
      </c>
      <c r="D982" s="320"/>
      <c r="E982" s="320">
        <v>150</v>
      </c>
      <c r="F982" s="320"/>
      <c r="G982" s="127"/>
      <c r="H982" s="127">
        <f>SUM('PACC 2025'!$D982:$G982)</f>
        <v>150</v>
      </c>
      <c r="I982" s="62">
        <v>55</v>
      </c>
      <c r="J982" s="27">
        <f>'PACC 2025'!$I982*'PACC 2025'!$H982</f>
        <v>8250</v>
      </c>
      <c r="K982" s="56"/>
      <c r="L982" s="52"/>
      <c r="M982" s="52"/>
      <c r="N982" s="53"/>
      <c r="O982" s="53" t="s">
        <v>17045</v>
      </c>
    </row>
    <row r="983" spans="1:16" s="30" customFormat="1" ht="15.75" customHeight="1" x14ac:dyDescent="0.35">
      <c r="A983" s="52" t="s">
        <v>45</v>
      </c>
      <c r="B983" s="52" t="s">
        <v>399</v>
      </c>
      <c r="C983" s="53" t="s">
        <v>99</v>
      </c>
      <c r="D983" s="320"/>
      <c r="E983" s="320">
        <v>150</v>
      </c>
      <c r="F983" s="320"/>
      <c r="G983" s="127"/>
      <c r="H983" s="127">
        <f>SUM('PACC 2025'!$D983:$G983)</f>
        <v>150</v>
      </c>
      <c r="I983" s="62">
        <v>215</v>
      </c>
      <c r="J983" s="27">
        <f>'PACC 2025'!$I983*'PACC 2025'!$H983</f>
        <v>32250</v>
      </c>
      <c r="K983" s="56"/>
      <c r="L983" s="52"/>
      <c r="M983" s="52"/>
      <c r="N983" s="52"/>
      <c r="O983" s="53" t="s">
        <v>17045</v>
      </c>
    </row>
    <row r="984" spans="1:16" s="30" customFormat="1" ht="15.75" customHeight="1" x14ac:dyDescent="0.35">
      <c r="A984" s="52" t="s">
        <v>45</v>
      </c>
      <c r="B984" s="242" t="s">
        <v>400</v>
      </c>
      <c r="C984" s="239" t="s">
        <v>99</v>
      </c>
      <c r="D984" s="352">
        <v>200</v>
      </c>
      <c r="E984" s="320">
        <v>250</v>
      </c>
      <c r="F984" s="320"/>
      <c r="G984" s="127"/>
      <c r="H984" s="127">
        <f>SUM('PACC 2025'!$D984:$G984)</f>
        <v>450</v>
      </c>
      <c r="I984" s="62">
        <v>140</v>
      </c>
      <c r="J984" s="27">
        <f>'PACC 2025'!$I984*'PACC 2025'!$H984</f>
        <v>63000</v>
      </c>
      <c r="K984" s="56"/>
      <c r="L984" s="52"/>
      <c r="M984" s="52"/>
      <c r="N984" s="52"/>
      <c r="O984" s="53" t="s">
        <v>17045</v>
      </c>
    </row>
    <row r="985" spans="1:16" s="30" customFormat="1" ht="15.75" customHeight="1" x14ac:dyDescent="0.35">
      <c r="A985" s="52" t="s">
        <v>45</v>
      </c>
      <c r="B985" s="242" t="s">
        <v>401</v>
      </c>
      <c r="C985" s="239" t="s">
        <v>99</v>
      </c>
      <c r="D985" s="352"/>
      <c r="E985" s="320">
        <v>50</v>
      </c>
      <c r="F985" s="320"/>
      <c r="G985" s="127"/>
      <c r="H985" s="127">
        <f>SUM('PACC 2025'!$D985:$G985)</f>
        <v>50</v>
      </c>
      <c r="I985" s="62">
        <v>430</v>
      </c>
      <c r="J985" s="27">
        <f>'PACC 2025'!$I985*'PACC 2025'!$H985</f>
        <v>21500</v>
      </c>
      <c r="K985" s="56"/>
      <c r="L985" s="52"/>
      <c r="M985" s="52"/>
      <c r="N985" s="52"/>
      <c r="O985" s="53" t="s">
        <v>17045</v>
      </c>
    </row>
    <row r="986" spans="1:16" s="30" customFormat="1" ht="15.75" customHeight="1" x14ac:dyDescent="0.35">
      <c r="A986" s="52" t="s">
        <v>45</v>
      </c>
      <c r="B986" s="242" t="s">
        <v>402</v>
      </c>
      <c r="C986" s="239" t="s">
        <v>99</v>
      </c>
      <c r="D986" s="352">
        <v>75</v>
      </c>
      <c r="E986" s="320">
        <v>25</v>
      </c>
      <c r="F986" s="320"/>
      <c r="G986" s="127"/>
      <c r="H986" s="127">
        <f>SUM('PACC 2025'!$D986:$G986)</f>
        <v>100</v>
      </c>
      <c r="I986" s="62">
        <v>100</v>
      </c>
      <c r="J986" s="27">
        <f>'PACC 2025'!$I986*'PACC 2025'!$H986</f>
        <v>10000</v>
      </c>
      <c r="K986" s="56"/>
      <c r="L986" s="52"/>
      <c r="M986" s="52"/>
      <c r="N986" s="52"/>
      <c r="O986" s="53" t="s">
        <v>17045</v>
      </c>
    </row>
    <row r="987" spans="1:16" s="30" customFormat="1" ht="15.75" customHeight="1" x14ac:dyDescent="0.35">
      <c r="A987" s="52" t="s">
        <v>45</v>
      </c>
      <c r="B987" s="242" t="s">
        <v>403</v>
      </c>
      <c r="C987" s="239" t="s">
        <v>99</v>
      </c>
      <c r="D987" s="352">
        <v>50</v>
      </c>
      <c r="E987" s="320">
        <v>25</v>
      </c>
      <c r="F987" s="320"/>
      <c r="G987" s="127"/>
      <c r="H987" s="127">
        <f>SUM('PACC 2025'!$D987:$G987)</f>
        <v>75</v>
      </c>
      <c r="I987" s="62">
        <v>185</v>
      </c>
      <c r="J987" s="27">
        <f>'PACC 2025'!$I987*'PACC 2025'!$H987</f>
        <v>13875</v>
      </c>
      <c r="K987" s="56"/>
      <c r="L987" s="52"/>
      <c r="M987" s="52"/>
      <c r="N987" s="52"/>
      <c r="O987" s="53" t="s">
        <v>17045</v>
      </c>
    </row>
    <row r="988" spans="1:16" s="30" customFormat="1" ht="15.75" customHeight="1" x14ac:dyDescent="0.35">
      <c r="A988" s="52" t="s">
        <v>45</v>
      </c>
      <c r="B988" s="242" t="s">
        <v>404</v>
      </c>
      <c r="C988" s="239" t="s">
        <v>99</v>
      </c>
      <c r="D988" s="352">
        <v>100</v>
      </c>
      <c r="E988" s="320">
        <v>300</v>
      </c>
      <c r="F988" s="320"/>
      <c r="G988" s="127"/>
      <c r="H988" s="127">
        <f>SUM('PACC 2025'!$D988:$G988)</f>
        <v>400</v>
      </c>
      <c r="I988" s="62">
        <v>150</v>
      </c>
      <c r="J988" s="27">
        <f>'PACC 2025'!$I988*'PACC 2025'!$H988</f>
        <v>60000</v>
      </c>
      <c r="K988" s="56"/>
      <c r="L988" s="52"/>
      <c r="M988" s="52"/>
      <c r="N988" s="52"/>
      <c r="O988" s="53" t="s">
        <v>17045</v>
      </c>
    </row>
    <row r="989" spans="1:16" s="30" customFormat="1" ht="15.75" customHeight="1" x14ac:dyDescent="0.35">
      <c r="A989" s="52" t="s">
        <v>45</v>
      </c>
      <c r="B989" s="242" t="s">
        <v>405</v>
      </c>
      <c r="C989" s="239" t="s">
        <v>99</v>
      </c>
      <c r="D989" s="352"/>
      <c r="E989" s="320">
        <v>25</v>
      </c>
      <c r="F989" s="320"/>
      <c r="G989" s="127"/>
      <c r="H989" s="127">
        <f>SUM('PACC 2025'!$D989:$G989)</f>
        <v>25</v>
      </c>
      <c r="I989" s="62">
        <v>175</v>
      </c>
      <c r="J989" s="27">
        <f>'PACC 2025'!$I989*'PACC 2025'!$H989</f>
        <v>4375</v>
      </c>
      <c r="K989" s="56"/>
      <c r="L989" s="52"/>
      <c r="M989" s="52"/>
      <c r="N989" s="52"/>
      <c r="O989" s="53" t="s">
        <v>17045</v>
      </c>
    </row>
    <row r="990" spans="1:16" s="30" customFormat="1" ht="15.75" customHeight="1" x14ac:dyDescent="0.35">
      <c r="A990" s="74" t="s">
        <v>45</v>
      </c>
      <c r="B990" s="272" t="s">
        <v>406</v>
      </c>
      <c r="C990" s="278" t="s">
        <v>158</v>
      </c>
      <c r="D990" s="352">
        <v>190</v>
      </c>
      <c r="E990" s="319"/>
      <c r="F990" s="319">
        <v>300</v>
      </c>
      <c r="G990" s="330"/>
      <c r="H990" s="127">
        <f>SUM('PACC 2025'!$D990:$G990)</f>
        <v>490</v>
      </c>
      <c r="I990" s="156">
        <v>105</v>
      </c>
      <c r="J990" s="27">
        <f>'PACC 2025'!$I990*'PACC 2025'!$H990</f>
        <v>51450</v>
      </c>
      <c r="K990" s="56"/>
      <c r="L990" s="52"/>
      <c r="M990" s="52"/>
      <c r="N990" s="52"/>
      <c r="O990" s="53" t="s">
        <v>17045</v>
      </c>
    </row>
    <row r="991" spans="1:16" s="30" customFormat="1" ht="15.75" customHeight="1" x14ac:dyDescent="0.35">
      <c r="A991" s="52" t="s">
        <v>45</v>
      </c>
      <c r="B991" s="242" t="s">
        <v>407</v>
      </c>
      <c r="C991" s="239" t="s">
        <v>99</v>
      </c>
      <c r="D991" s="352">
        <v>50</v>
      </c>
      <c r="E991" s="320"/>
      <c r="F991" s="320">
        <v>50</v>
      </c>
      <c r="G991" s="127"/>
      <c r="H991" s="127">
        <f>SUM('PACC 2025'!$D991:$G991)</f>
        <v>100</v>
      </c>
      <c r="I991" s="62">
        <v>110</v>
      </c>
      <c r="J991" s="27">
        <f>'PACC 2025'!$I991*'PACC 2025'!$H991</f>
        <v>11000</v>
      </c>
      <c r="K991" s="56"/>
      <c r="L991" s="52"/>
      <c r="M991" s="52"/>
      <c r="N991" s="52"/>
      <c r="O991" s="53" t="s">
        <v>17045</v>
      </c>
    </row>
    <row r="992" spans="1:16" s="30" customFormat="1" ht="15.75" customHeight="1" x14ac:dyDescent="0.35">
      <c r="A992" s="52" t="s">
        <v>45</v>
      </c>
      <c r="B992" s="242" t="s">
        <v>408</v>
      </c>
      <c r="C992" s="239" t="s">
        <v>99</v>
      </c>
      <c r="D992" s="352"/>
      <c r="E992" s="319"/>
      <c r="F992" s="319">
        <v>100</v>
      </c>
      <c r="G992" s="127"/>
      <c r="H992" s="127">
        <f>SUM('PACC 2025'!$D992:$G992)</f>
        <v>100</v>
      </c>
      <c r="I992" s="62">
        <v>10</v>
      </c>
      <c r="J992" s="27">
        <f>'PACC 2025'!$I992*'PACC 2025'!$H992</f>
        <v>1000</v>
      </c>
      <c r="K992" s="56"/>
      <c r="L992" s="52"/>
      <c r="M992" s="52"/>
      <c r="N992" s="52"/>
      <c r="O992" s="53" t="s">
        <v>17045</v>
      </c>
    </row>
    <row r="993" spans="1:15" s="30" customFormat="1" ht="15.75" customHeight="1" x14ac:dyDescent="0.35">
      <c r="A993" s="52" t="s">
        <v>45</v>
      </c>
      <c r="B993" s="242" t="s">
        <v>409</v>
      </c>
      <c r="C993" s="239" t="s">
        <v>114</v>
      </c>
      <c r="D993" s="352">
        <v>220</v>
      </c>
      <c r="E993" s="319"/>
      <c r="F993" s="319">
        <v>250</v>
      </c>
      <c r="G993" s="127"/>
      <c r="H993" s="127">
        <f>SUM('PACC 2025'!$D993:$G993)</f>
        <v>470</v>
      </c>
      <c r="I993" s="62">
        <v>82.6</v>
      </c>
      <c r="J993" s="27">
        <f>'PACC 2025'!$I993*'PACC 2025'!$H993</f>
        <v>38822</v>
      </c>
      <c r="K993" s="56"/>
      <c r="L993" s="52"/>
      <c r="M993" s="52"/>
      <c r="N993" s="52"/>
      <c r="O993" s="53" t="s">
        <v>17045</v>
      </c>
    </row>
    <row r="994" spans="1:15" s="30" customFormat="1" ht="15.75" customHeight="1" x14ac:dyDescent="0.35">
      <c r="A994" s="52" t="s">
        <v>45</v>
      </c>
      <c r="B994" s="242" t="s">
        <v>410</v>
      </c>
      <c r="C994" s="239" t="s">
        <v>411</v>
      </c>
      <c r="D994" s="352"/>
      <c r="E994" s="319"/>
      <c r="F994" s="319">
        <v>50</v>
      </c>
      <c r="G994" s="127"/>
      <c r="H994" s="127">
        <f>SUM('PACC 2025'!$D994:$G994)</f>
        <v>50</v>
      </c>
      <c r="I994" s="62">
        <v>235</v>
      </c>
      <c r="J994" s="27">
        <f>'PACC 2025'!$I994*'PACC 2025'!$H994</f>
        <v>11750</v>
      </c>
      <c r="K994" s="56"/>
      <c r="L994" s="52"/>
      <c r="M994" s="52"/>
      <c r="N994" s="52"/>
      <c r="O994" s="53" t="s">
        <v>17045</v>
      </c>
    </row>
    <row r="995" spans="1:15" s="30" customFormat="1" ht="15.5" x14ac:dyDescent="0.35">
      <c r="A995" s="52" t="s">
        <v>45</v>
      </c>
      <c r="B995" s="242" t="s">
        <v>412</v>
      </c>
      <c r="C995" s="239" t="s">
        <v>183</v>
      </c>
      <c r="D995" s="352">
        <v>200</v>
      </c>
      <c r="E995" s="319"/>
      <c r="F995" s="319">
        <v>200</v>
      </c>
      <c r="G995" s="127"/>
      <c r="H995" s="127">
        <f>SUM('PACC 2025'!$D995:$G995)</f>
        <v>400</v>
      </c>
      <c r="I995" s="62">
        <v>150</v>
      </c>
      <c r="J995" s="27">
        <f>'PACC 2025'!$I995*'PACC 2025'!$H995</f>
        <v>60000</v>
      </c>
      <c r="K995" s="56"/>
      <c r="L995" s="52"/>
      <c r="M995" s="52"/>
      <c r="N995" s="52"/>
      <c r="O995" s="53" t="s">
        <v>17045</v>
      </c>
    </row>
    <row r="996" spans="1:15" s="30" customFormat="1" ht="15.75" customHeight="1" x14ac:dyDescent="0.35">
      <c r="A996" s="52" t="s">
        <v>45</v>
      </c>
      <c r="B996" s="242" t="s">
        <v>413</v>
      </c>
      <c r="C996" s="239" t="s">
        <v>183</v>
      </c>
      <c r="D996" s="352">
        <v>200</v>
      </c>
      <c r="E996" s="319"/>
      <c r="F996" s="319">
        <v>200</v>
      </c>
      <c r="G996" s="127"/>
      <c r="H996" s="127">
        <f>SUM('PACC 2025'!$D996:$G996)</f>
        <v>400</v>
      </c>
      <c r="I996" s="62">
        <v>450</v>
      </c>
      <c r="J996" s="27">
        <f>'PACC 2025'!$I996*'PACC 2025'!$H996</f>
        <v>180000</v>
      </c>
      <c r="K996" s="56"/>
      <c r="L996" s="52"/>
      <c r="M996" s="52"/>
      <c r="N996" s="52"/>
      <c r="O996" s="53" t="s">
        <v>17045</v>
      </c>
    </row>
    <row r="997" spans="1:15" s="30" customFormat="1" ht="15.75" customHeight="1" x14ac:dyDescent="0.35">
      <c r="A997" s="74" t="s">
        <v>45</v>
      </c>
      <c r="B997" s="272" t="s">
        <v>414</v>
      </c>
      <c r="C997" s="278" t="s">
        <v>99</v>
      </c>
      <c r="D997" s="352">
        <v>250</v>
      </c>
      <c r="E997" s="319"/>
      <c r="F997" s="319">
        <v>250</v>
      </c>
      <c r="G997" s="330"/>
      <c r="H997" s="127">
        <f>SUM('PACC 2025'!$D997:$G997)</f>
        <v>500</v>
      </c>
      <c r="I997" s="156">
        <v>325</v>
      </c>
      <c r="J997" s="27">
        <f>'PACC 2025'!$I997*'PACC 2025'!$H997</f>
        <v>162500</v>
      </c>
      <c r="K997" s="56"/>
      <c r="L997" s="52"/>
      <c r="M997" s="52"/>
      <c r="N997" s="53"/>
      <c r="O997" s="53" t="s">
        <v>17045</v>
      </c>
    </row>
    <row r="998" spans="1:15" s="30" customFormat="1" ht="15.75" customHeight="1" x14ac:dyDescent="0.35">
      <c r="A998" s="52" t="s">
        <v>45</v>
      </c>
      <c r="B998" s="242" t="s">
        <v>415</v>
      </c>
      <c r="C998" s="239" t="s">
        <v>99</v>
      </c>
      <c r="D998" s="352"/>
      <c r="E998" s="319"/>
      <c r="F998" s="319">
        <v>100</v>
      </c>
      <c r="G998" s="127"/>
      <c r="H998" s="127">
        <f>SUM('PACC 2025'!$D998:$G998)</f>
        <v>100</v>
      </c>
      <c r="I998" s="62">
        <v>335</v>
      </c>
      <c r="J998" s="27">
        <f>'PACC 2025'!$I998*'PACC 2025'!$H998</f>
        <v>33500</v>
      </c>
      <c r="K998" s="56"/>
      <c r="L998" s="52"/>
      <c r="M998" s="52"/>
      <c r="N998" s="52"/>
      <c r="O998" s="53" t="s">
        <v>17045</v>
      </c>
    </row>
    <row r="999" spans="1:15" s="30" customFormat="1" ht="15.75" customHeight="1" x14ac:dyDescent="0.35">
      <c r="A999" s="52" t="s">
        <v>45</v>
      </c>
      <c r="B999" s="242" t="s">
        <v>416</v>
      </c>
      <c r="C999" s="239" t="s">
        <v>183</v>
      </c>
      <c r="D999" s="352">
        <v>50</v>
      </c>
      <c r="E999" s="319"/>
      <c r="F999" s="319">
        <v>50</v>
      </c>
      <c r="G999" s="127"/>
      <c r="H999" s="127">
        <f>SUM('PACC 2025'!$D999:$G999)</f>
        <v>100</v>
      </c>
      <c r="I999" s="62">
        <v>590</v>
      </c>
      <c r="J999" s="27">
        <f>'PACC 2025'!$I999*'PACC 2025'!$H999</f>
        <v>59000</v>
      </c>
      <c r="K999" s="56"/>
      <c r="L999" s="52"/>
      <c r="M999" s="52"/>
      <c r="N999" s="52"/>
      <c r="O999" s="53" t="s">
        <v>17045</v>
      </c>
    </row>
    <row r="1000" spans="1:15" s="30" customFormat="1" ht="15.75" customHeight="1" x14ac:dyDescent="0.35">
      <c r="A1000" s="52" t="s">
        <v>45</v>
      </c>
      <c r="B1000" s="242" t="s">
        <v>16907</v>
      </c>
      <c r="C1000" s="239" t="s">
        <v>99</v>
      </c>
      <c r="D1000" s="352">
        <v>300</v>
      </c>
      <c r="E1000" s="319"/>
      <c r="F1000" s="319">
        <v>100</v>
      </c>
      <c r="G1000" s="127"/>
      <c r="H1000" s="127">
        <f>SUM('PACC 2025'!$D1000:$G1000)</f>
        <v>400</v>
      </c>
      <c r="I1000" s="62">
        <v>100</v>
      </c>
      <c r="J1000" s="27">
        <f>'PACC 2025'!$I1000*'PACC 2025'!$H1000</f>
        <v>40000</v>
      </c>
      <c r="K1000" s="56"/>
      <c r="L1000" s="52"/>
      <c r="M1000" s="52"/>
      <c r="N1000" s="53"/>
      <c r="O1000" s="53" t="s">
        <v>17045</v>
      </c>
    </row>
    <row r="1001" spans="1:15" s="30" customFormat="1" ht="15.75" customHeight="1" x14ac:dyDescent="0.35">
      <c r="A1001" s="52" t="s">
        <v>45</v>
      </c>
      <c r="B1001" s="242" t="s">
        <v>417</v>
      </c>
      <c r="C1001" s="239" t="s">
        <v>418</v>
      </c>
      <c r="D1001" s="352">
        <v>50</v>
      </c>
      <c r="E1001" s="319"/>
      <c r="F1001" s="319">
        <v>50</v>
      </c>
      <c r="G1001" s="127"/>
      <c r="H1001" s="127">
        <f>SUM('PACC 2025'!$D1001:$G1001)</f>
        <v>100</v>
      </c>
      <c r="I1001" s="62">
        <v>1080.8800000000001</v>
      </c>
      <c r="J1001" s="27">
        <f>'PACC 2025'!$I1001*'PACC 2025'!$H1001</f>
        <v>108088.00000000001</v>
      </c>
      <c r="K1001" s="56"/>
      <c r="L1001" s="52"/>
      <c r="M1001" s="52"/>
      <c r="N1001" s="53"/>
      <c r="O1001" s="53" t="s">
        <v>17045</v>
      </c>
    </row>
    <row r="1002" spans="1:15" s="30" customFormat="1" ht="16.5" customHeight="1" x14ac:dyDescent="0.35">
      <c r="A1002" s="52" t="s">
        <v>45</v>
      </c>
      <c r="B1002" s="242" t="s">
        <v>419</v>
      </c>
      <c r="C1002" s="239" t="s">
        <v>183</v>
      </c>
      <c r="D1002" s="352">
        <v>275</v>
      </c>
      <c r="E1002" s="319"/>
      <c r="F1002" s="319">
        <v>250</v>
      </c>
      <c r="G1002" s="127"/>
      <c r="H1002" s="127">
        <f>SUM('PACC 2025'!$D1002:$G1002)</f>
        <v>525</v>
      </c>
      <c r="I1002" s="62">
        <v>88.5</v>
      </c>
      <c r="J1002" s="27">
        <f>'PACC 2025'!$I1002*'PACC 2025'!$H1002</f>
        <v>46462.5</v>
      </c>
      <c r="K1002" s="56"/>
      <c r="L1002" s="52"/>
      <c r="M1002" s="52"/>
      <c r="N1002" s="52"/>
      <c r="O1002" s="53" t="s">
        <v>17045</v>
      </c>
    </row>
    <row r="1003" spans="1:15" s="30" customFormat="1" ht="16.5" customHeight="1" x14ac:dyDescent="0.35">
      <c r="A1003" s="52" t="s">
        <v>45</v>
      </c>
      <c r="B1003" s="242" t="s">
        <v>17507</v>
      </c>
      <c r="C1003" s="239" t="s">
        <v>99</v>
      </c>
      <c r="D1003" s="352">
        <v>20</v>
      </c>
      <c r="E1003" s="319"/>
      <c r="F1003" s="319">
        <v>10</v>
      </c>
      <c r="G1003" s="127"/>
      <c r="H1003" s="127">
        <f>SUM('PACC 2025'!$D1003:$G1003)</f>
        <v>30</v>
      </c>
      <c r="I1003" s="62">
        <v>150</v>
      </c>
      <c r="J1003" s="27">
        <f>'PACC 2025'!$I1003*'PACC 2025'!$H1003</f>
        <v>4500</v>
      </c>
      <c r="K1003" s="56"/>
      <c r="L1003" s="52"/>
      <c r="M1003" s="52"/>
      <c r="N1003" s="52"/>
      <c r="O1003" s="53" t="s">
        <v>17045</v>
      </c>
    </row>
    <row r="1004" spans="1:15" s="30" customFormat="1" ht="15.75" customHeight="1" x14ac:dyDescent="0.35">
      <c r="A1004" s="52" t="s">
        <v>45</v>
      </c>
      <c r="B1004" s="242" t="s">
        <v>420</v>
      </c>
      <c r="C1004" s="239" t="s">
        <v>114</v>
      </c>
      <c r="D1004" s="352">
        <v>25</v>
      </c>
      <c r="E1004" s="319"/>
      <c r="F1004" s="319">
        <v>25</v>
      </c>
      <c r="G1004" s="127"/>
      <c r="H1004" s="127">
        <f>SUM('PACC 2025'!$D1004:$G1004)</f>
        <v>50</v>
      </c>
      <c r="I1004" s="62">
        <v>153.4</v>
      </c>
      <c r="J1004" s="27">
        <f>'PACC 2025'!$I1004*'PACC 2025'!$H1004</f>
        <v>7670</v>
      </c>
      <c r="K1004" s="56"/>
      <c r="L1004" s="52"/>
      <c r="M1004" s="52"/>
      <c r="N1004" s="52"/>
      <c r="O1004" s="53" t="s">
        <v>17045</v>
      </c>
    </row>
    <row r="1005" spans="1:15" s="30" customFormat="1" ht="15.75" customHeight="1" x14ac:dyDescent="0.35">
      <c r="A1005" s="52" t="s">
        <v>45</v>
      </c>
      <c r="B1005" s="52" t="s">
        <v>423</v>
      </c>
      <c r="C1005" s="53" t="s">
        <v>98</v>
      </c>
      <c r="D1005" s="319">
        <v>25</v>
      </c>
      <c r="E1005" s="319"/>
      <c r="F1005" s="319">
        <v>25</v>
      </c>
      <c r="G1005" s="127"/>
      <c r="H1005" s="127">
        <f>SUM('PACC 2025'!$D1005:$G1005)</f>
        <v>50</v>
      </c>
      <c r="I1005" s="62">
        <v>150</v>
      </c>
      <c r="J1005" s="27">
        <f>'PACC 2025'!$I1005*'PACC 2025'!$H1005</f>
        <v>7500</v>
      </c>
      <c r="K1005" s="56"/>
      <c r="L1005" s="52"/>
      <c r="M1005" s="52"/>
      <c r="N1005" s="52"/>
      <c r="O1005" s="53" t="s">
        <v>17045</v>
      </c>
    </row>
    <row r="1006" spans="1:15" ht="15.75" customHeight="1" x14ac:dyDescent="0.35">
      <c r="A1006" s="18" t="s">
        <v>45</v>
      </c>
      <c r="B1006" s="19" t="s">
        <v>131</v>
      </c>
      <c r="C1006" s="19"/>
      <c r="D1006" s="316"/>
      <c r="E1006" s="316"/>
      <c r="F1006" s="316"/>
      <c r="G1006" s="316"/>
      <c r="H1006" s="316"/>
      <c r="I1006" s="68"/>
      <c r="J1006" s="21"/>
      <c r="K1006" s="22">
        <f>SUM(J975:J1005)</f>
        <v>1076426.5</v>
      </c>
      <c r="L1006" s="19"/>
      <c r="M1006" s="19"/>
      <c r="N1006" s="19"/>
      <c r="O1006" s="147"/>
    </row>
    <row r="1007" spans="1:15" s="30" customFormat="1" ht="47.25" customHeight="1" x14ac:dyDescent="0.35">
      <c r="A1007" s="52" t="s">
        <v>46</v>
      </c>
      <c r="B1007" s="52" t="s">
        <v>424</v>
      </c>
      <c r="C1007" s="53" t="s">
        <v>99</v>
      </c>
      <c r="D1007" s="127"/>
      <c r="E1007" s="127"/>
      <c r="F1007" s="127"/>
      <c r="G1007" s="127"/>
      <c r="H1007" s="127">
        <f>SUM('PACC 2025'!$D1007:$G1007)</f>
        <v>0</v>
      </c>
      <c r="I1007" s="62">
        <v>208022.67200000002</v>
      </c>
      <c r="J1007" s="55">
        <f>'PACC 2025'!$I1007*'PACC 2025'!$H1007</f>
        <v>0</v>
      </c>
      <c r="K1007" s="56"/>
      <c r="L1007" s="52"/>
      <c r="M1007" s="52"/>
      <c r="N1007" s="53"/>
      <c r="O1007" s="53"/>
    </row>
    <row r="1008" spans="1:15" ht="15.5" x14ac:dyDescent="0.35">
      <c r="A1008" s="18" t="s">
        <v>46</v>
      </c>
      <c r="B1008" s="19"/>
      <c r="C1008" s="20"/>
      <c r="D1008" s="316"/>
      <c r="E1008" s="316"/>
      <c r="F1008" s="316"/>
      <c r="G1008" s="316"/>
      <c r="H1008" s="316"/>
      <c r="I1008" s="68"/>
      <c r="J1008" s="21"/>
      <c r="K1008" s="22">
        <f>SUM(J1007:J1007)</f>
        <v>0</v>
      </c>
      <c r="L1008" s="19"/>
      <c r="M1008" s="19"/>
      <c r="N1008" s="19"/>
      <c r="O1008" s="147"/>
    </row>
    <row r="1009" spans="1:16" s="222" customFormat="1" ht="15.5" x14ac:dyDescent="0.35">
      <c r="A1009" s="52" t="s">
        <v>17484</v>
      </c>
      <c r="B1009" s="189" t="s">
        <v>16979</v>
      </c>
      <c r="C1009" s="53" t="s">
        <v>98</v>
      </c>
      <c r="D1009" s="127">
        <v>45</v>
      </c>
      <c r="E1009" s="127">
        <v>45</v>
      </c>
      <c r="F1009" s="127">
        <v>45</v>
      </c>
      <c r="G1009" s="127">
        <v>45</v>
      </c>
      <c r="H1009" s="127">
        <v>180</v>
      </c>
      <c r="I1009" s="62">
        <v>2000</v>
      </c>
      <c r="J1009" s="27">
        <f>'PACC 2025'!$I1009*'PACC 2025'!$H1009</f>
        <v>360000</v>
      </c>
      <c r="K1009" s="56"/>
      <c r="L1009" s="221" t="s">
        <v>16974</v>
      </c>
      <c r="M1009" s="19"/>
      <c r="N1009" s="19"/>
      <c r="O1009" s="233" t="s">
        <v>16974</v>
      </c>
      <c r="P1009" s="175"/>
    </row>
    <row r="1010" spans="1:16" s="222" customFormat="1" ht="15.5" x14ac:dyDescent="0.35">
      <c r="A1010" s="167" t="s">
        <v>17484</v>
      </c>
      <c r="B1010" s="19"/>
      <c r="C1010" s="19"/>
      <c r="D1010" s="316"/>
      <c r="E1010" s="316"/>
      <c r="F1010" s="316"/>
      <c r="G1010" s="316"/>
      <c r="H1010" s="361">
        <v>0</v>
      </c>
      <c r="I1010" s="68"/>
      <c r="J1010" s="163"/>
      <c r="K1010" s="22">
        <f>+J1009</f>
        <v>360000</v>
      </c>
      <c r="L1010" s="180"/>
      <c r="M1010" s="19"/>
      <c r="N1010" s="19"/>
      <c r="O1010" s="147"/>
      <c r="P1010" s="175"/>
    </row>
    <row r="1011" spans="1:16" s="30" customFormat="1" ht="15.75" customHeight="1" x14ac:dyDescent="0.35">
      <c r="A1011" s="89" t="s">
        <v>17099</v>
      </c>
      <c r="B1011" s="274" t="s">
        <v>17100</v>
      </c>
      <c r="C1011" s="53" t="s">
        <v>98</v>
      </c>
      <c r="D1011" s="362">
        <v>500</v>
      </c>
      <c r="E1011" s="352">
        <v>0</v>
      </c>
      <c r="F1011" s="362">
        <v>500</v>
      </c>
      <c r="G1011" s="363">
        <v>0</v>
      </c>
      <c r="H1011" s="127">
        <f>SUM('PACC 2025'!$D1011:$G1011)</f>
        <v>1000</v>
      </c>
      <c r="I1011" s="273">
        <v>195</v>
      </c>
      <c r="J1011" s="27">
        <f>'PACC 2025'!$I1011*'PACC 2025'!$H1011</f>
        <v>195000</v>
      </c>
      <c r="K1011" s="158"/>
      <c r="L1011" s="52"/>
      <c r="M1011" s="52"/>
      <c r="N1011" s="52"/>
      <c r="O1011" s="53" t="s">
        <v>17045</v>
      </c>
    </row>
    <row r="1012" spans="1:16" s="30" customFormat="1" ht="15.75" customHeight="1" x14ac:dyDescent="0.35">
      <c r="A1012" s="89" t="s">
        <v>17099</v>
      </c>
      <c r="B1012" s="274" t="s">
        <v>17101</v>
      </c>
      <c r="C1012" s="53" t="s">
        <v>98</v>
      </c>
      <c r="D1012" s="362">
        <v>1365</v>
      </c>
      <c r="E1012" s="352"/>
      <c r="F1012" s="362">
        <v>1365</v>
      </c>
      <c r="G1012" s="363">
        <v>0</v>
      </c>
      <c r="H1012" s="127">
        <f>SUM('PACC 2025'!$D1012:$G1012)</f>
        <v>2730</v>
      </c>
      <c r="I1012" s="273">
        <v>175</v>
      </c>
      <c r="J1012" s="27">
        <f>'PACC 2025'!$I1012*'PACC 2025'!$H1012</f>
        <v>477750</v>
      </c>
      <c r="K1012" s="158"/>
      <c r="L1012" s="52"/>
      <c r="M1012" s="52"/>
      <c r="N1012" s="53"/>
      <c r="O1012" s="53" t="s">
        <v>17045</v>
      </c>
    </row>
    <row r="1013" spans="1:16" s="30" customFormat="1" ht="15.75" customHeight="1" x14ac:dyDescent="0.35">
      <c r="A1013" s="159" t="s">
        <v>17099</v>
      </c>
      <c r="B1013" s="160"/>
      <c r="C1013" s="161"/>
      <c r="D1013" s="364"/>
      <c r="E1013" s="365"/>
      <c r="F1013" s="364"/>
      <c r="G1013" s="169"/>
      <c r="H1013" s="361">
        <f t="shared" ref="H1013:H1017" si="1">SUM(D1013:G1013)</f>
        <v>0</v>
      </c>
      <c r="I1013" s="162"/>
      <c r="J1013" s="163"/>
      <c r="K1013" s="164">
        <f>SUM(J1011:J1012)</f>
        <v>672750</v>
      </c>
      <c r="L1013" s="52"/>
      <c r="M1013" s="52"/>
      <c r="N1013" s="52"/>
      <c r="O1013" s="165"/>
    </row>
    <row r="1014" spans="1:16" s="30" customFormat="1" ht="15.75" customHeight="1" x14ac:dyDescent="0.35">
      <c r="A1014" s="52" t="s">
        <v>47</v>
      </c>
      <c r="B1014" s="52" t="s">
        <v>17102</v>
      </c>
      <c r="C1014" s="53" t="s">
        <v>98</v>
      </c>
      <c r="D1014" s="383"/>
      <c r="E1014" s="383">
        <v>9000</v>
      </c>
      <c r="F1014" s="383"/>
      <c r="G1014" s="122"/>
      <c r="H1014" s="127">
        <f>SUM('PACC 2025'!$D1014:$G1014)</f>
        <v>9000</v>
      </c>
      <c r="I1014" s="54">
        <v>60</v>
      </c>
      <c r="J1014" s="27">
        <f>'PACC 2025'!$I1014*'PACC 2025'!$H1014</f>
        <v>540000</v>
      </c>
      <c r="K1014" s="158"/>
      <c r="L1014" s="52"/>
      <c r="M1014" s="52"/>
      <c r="N1014" s="53"/>
      <c r="O1014" s="53" t="s">
        <v>17045</v>
      </c>
    </row>
    <row r="1015" spans="1:16" s="30" customFormat="1" ht="15.75" customHeight="1" x14ac:dyDescent="0.35">
      <c r="A1015" s="52" t="s">
        <v>47</v>
      </c>
      <c r="B1015" s="52" t="s">
        <v>17212</v>
      </c>
      <c r="C1015" s="53" t="s">
        <v>98</v>
      </c>
      <c r="D1015" s="384">
        <v>5710</v>
      </c>
      <c r="E1015" s="383"/>
      <c r="F1015" s="384">
        <v>5710</v>
      </c>
      <c r="G1015" s="122"/>
      <c r="H1015" s="127">
        <f>SUM('PACC 2025'!$D1015:$G1015)</f>
        <v>11420</v>
      </c>
      <c r="I1015" s="243">
        <v>35</v>
      </c>
      <c r="J1015" s="27">
        <f>'PACC 2025'!$I1015*'PACC 2025'!$H1015</f>
        <v>399700</v>
      </c>
      <c r="K1015" s="158"/>
      <c r="L1015" s="52"/>
      <c r="M1015" s="52"/>
      <c r="N1015" s="53"/>
      <c r="O1015" s="53" t="s">
        <v>17045</v>
      </c>
      <c r="P1015" s="144"/>
    </row>
    <row r="1016" spans="1:16" s="30" customFormat="1" ht="18.75" customHeight="1" x14ac:dyDescent="0.35">
      <c r="A1016" s="52" t="s">
        <v>47</v>
      </c>
      <c r="B1016" s="52" t="s">
        <v>425</v>
      </c>
      <c r="C1016" s="53" t="s">
        <v>99</v>
      </c>
      <c r="D1016" s="385">
        <v>2025</v>
      </c>
      <c r="E1016" s="386"/>
      <c r="F1016" s="385">
        <v>2025</v>
      </c>
      <c r="G1016" s="127"/>
      <c r="H1016" s="127">
        <f>SUM('PACC 2025'!$D1016:$G1016)</f>
        <v>4050</v>
      </c>
      <c r="I1016" s="243">
        <v>395</v>
      </c>
      <c r="J1016" s="27">
        <f>'PACC 2025'!$I1016*'PACC 2025'!$H1016</f>
        <v>1599750</v>
      </c>
      <c r="K1016" s="56"/>
      <c r="L1016" s="52"/>
      <c r="M1016" s="52"/>
      <c r="N1016" s="52"/>
      <c r="O1016" s="53" t="s">
        <v>17045</v>
      </c>
    </row>
    <row r="1017" spans="1:16" s="30" customFormat="1" ht="15.5" x14ac:dyDescent="0.35">
      <c r="A1017" s="167" t="s">
        <v>47</v>
      </c>
      <c r="B1017" s="19"/>
      <c r="C1017" s="19"/>
      <c r="D1017" s="316"/>
      <c r="E1017" s="316"/>
      <c r="F1017" s="316"/>
      <c r="G1017" s="316"/>
      <c r="H1017" s="361">
        <f t="shared" si="1"/>
        <v>0</v>
      </c>
      <c r="I1017" s="68"/>
      <c r="J1017" s="163"/>
      <c r="K1017" s="22">
        <f>SUM(J1014:J1016)</f>
        <v>2539450</v>
      </c>
      <c r="L1017" s="52"/>
      <c r="M1017" s="55" t="e">
        <f>[1]!Tabla4[[#This Row],[COSTO TOTAL POR CÓDIGO DE CATÁLOGO DE BIENES Y SERVICIOS (CBS)]]+K1013+K1037</f>
        <v>#REF!</v>
      </c>
      <c r="N1017" s="52"/>
      <c r="O1017" s="165"/>
    </row>
    <row r="1018" spans="1:16" s="30" customFormat="1" ht="15.5" x14ac:dyDescent="0.35">
      <c r="A1018" s="52" t="s">
        <v>17482</v>
      </c>
      <c r="B1018" s="189" t="s">
        <v>16976</v>
      </c>
      <c r="C1018" s="53" t="s">
        <v>110</v>
      </c>
      <c r="D1018" s="127">
        <v>500</v>
      </c>
      <c r="E1018" s="127">
        <v>500</v>
      </c>
      <c r="F1018" s="127">
        <v>500</v>
      </c>
      <c r="G1018" s="127">
        <v>500</v>
      </c>
      <c r="H1018" s="127">
        <f>SUM('PACC 2025'!$D1018:$G1018)</f>
        <v>2000</v>
      </c>
      <c r="I1018" s="62">
        <v>30</v>
      </c>
      <c r="J1018" s="27">
        <f>'PACC 2025'!$I1018*'PACC 2025'!$H1018</f>
        <v>60000</v>
      </c>
      <c r="K1018" s="56"/>
      <c r="L1018" s="221" t="s">
        <v>16974</v>
      </c>
      <c r="M1018" s="55"/>
      <c r="N1018" s="52"/>
      <c r="O1018" s="93" t="s">
        <v>16974</v>
      </c>
      <c r="P1018" s="144"/>
    </row>
    <row r="1019" spans="1:16" s="30" customFormat="1" ht="15.5" x14ac:dyDescent="0.35">
      <c r="A1019" s="167" t="s">
        <v>17482</v>
      </c>
      <c r="B1019" s="19"/>
      <c r="C1019" s="19"/>
      <c r="D1019" s="316"/>
      <c r="E1019" s="316"/>
      <c r="F1019" s="316"/>
      <c r="G1019" s="316"/>
      <c r="H1019" s="361">
        <v>0</v>
      </c>
      <c r="I1019" s="68"/>
      <c r="J1019" s="163"/>
      <c r="K1019" s="22">
        <f>+J1018</f>
        <v>60000</v>
      </c>
      <c r="L1019" s="165"/>
      <c r="M1019" s="55"/>
      <c r="N1019" s="52"/>
      <c r="O1019" s="180"/>
      <c r="P1019" s="144"/>
    </row>
    <row r="1020" spans="1:16" s="30" customFormat="1" ht="15.5" x14ac:dyDescent="0.35">
      <c r="A1020" s="52" t="s">
        <v>17485</v>
      </c>
      <c r="B1020" s="189" t="s">
        <v>16980</v>
      </c>
      <c r="C1020" s="53" t="s">
        <v>98</v>
      </c>
      <c r="D1020" s="127">
        <v>180</v>
      </c>
      <c r="E1020" s="127">
        <v>180</v>
      </c>
      <c r="F1020" s="127">
        <v>180</v>
      </c>
      <c r="G1020" s="127">
        <v>180</v>
      </c>
      <c r="H1020" s="127">
        <f>SUM('PACC 2025'!$D1020:$G1020)</f>
        <v>720</v>
      </c>
      <c r="I1020" s="62">
        <v>100</v>
      </c>
      <c r="J1020" s="27">
        <f>'PACC 2025'!$I1020*'PACC 2025'!$H1020</f>
        <v>72000</v>
      </c>
      <c r="K1020" s="56"/>
      <c r="L1020" s="221" t="s">
        <v>16974</v>
      </c>
      <c r="M1020" s="55"/>
      <c r="N1020" s="52"/>
      <c r="O1020" s="93" t="s">
        <v>16974</v>
      </c>
      <c r="P1020" s="144"/>
    </row>
    <row r="1021" spans="1:16" s="30" customFormat="1" ht="15.5" x14ac:dyDescent="0.35">
      <c r="A1021" s="167" t="s">
        <v>17485</v>
      </c>
      <c r="B1021" s="19"/>
      <c r="C1021" s="19"/>
      <c r="D1021" s="316"/>
      <c r="E1021" s="316"/>
      <c r="F1021" s="316"/>
      <c r="G1021" s="316"/>
      <c r="H1021" s="361">
        <v>0</v>
      </c>
      <c r="I1021" s="68"/>
      <c r="J1021" s="163"/>
      <c r="K1021" s="22">
        <f>+J1020</f>
        <v>72000</v>
      </c>
      <c r="L1021" s="180"/>
      <c r="M1021" s="55"/>
      <c r="N1021" s="52"/>
      <c r="O1021" s="180"/>
      <c r="P1021" s="144"/>
    </row>
    <row r="1022" spans="1:16" s="30" customFormat="1" ht="15.5" x14ac:dyDescent="0.35">
      <c r="A1022" s="52" t="s">
        <v>17483</v>
      </c>
      <c r="B1022" s="189" t="s">
        <v>16977</v>
      </c>
      <c r="C1022" s="53" t="s">
        <v>98</v>
      </c>
      <c r="D1022" s="127">
        <v>150</v>
      </c>
      <c r="E1022" s="127">
        <v>150</v>
      </c>
      <c r="F1022" s="127">
        <v>150</v>
      </c>
      <c r="G1022" s="127">
        <v>150</v>
      </c>
      <c r="H1022" s="127">
        <f>SUM('PACC 2025'!$D1022:$G1022)</f>
        <v>600</v>
      </c>
      <c r="I1022" s="62">
        <v>155</v>
      </c>
      <c r="J1022" s="27">
        <f>'PACC 2025'!$I1022*'PACC 2025'!$H1022</f>
        <v>93000</v>
      </c>
      <c r="K1022" s="56"/>
      <c r="L1022" s="221" t="s">
        <v>16974</v>
      </c>
      <c r="M1022" s="55"/>
      <c r="N1022" s="52"/>
      <c r="O1022" s="93" t="s">
        <v>16974</v>
      </c>
      <c r="P1022" s="144"/>
    </row>
    <row r="1023" spans="1:16" s="30" customFormat="1" ht="15.5" x14ac:dyDescent="0.35">
      <c r="A1023" s="167" t="s">
        <v>17483</v>
      </c>
      <c r="B1023" s="19"/>
      <c r="C1023" s="19"/>
      <c r="D1023" s="316"/>
      <c r="E1023" s="316"/>
      <c r="F1023" s="316"/>
      <c r="G1023" s="316"/>
      <c r="H1023" s="361">
        <v>0</v>
      </c>
      <c r="I1023" s="68"/>
      <c r="J1023" s="163"/>
      <c r="K1023" s="22">
        <f>+J1022</f>
        <v>93000</v>
      </c>
      <c r="L1023" s="180"/>
      <c r="M1023" s="55"/>
      <c r="N1023" s="52"/>
      <c r="O1023" s="180"/>
      <c r="P1023" s="144"/>
    </row>
    <row r="1024" spans="1:16" s="30" customFormat="1" ht="15.5" x14ac:dyDescent="0.35">
      <c r="A1024" s="52" t="s">
        <v>426</v>
      </c>
      <c r="B1024" s="52" t="s">
        <v>427</v>
      </c>
      <c r="C1024" s="53" t="s">
        <v>172</v>
      </c>
      <c r="D1024" s="127"/>
      <c r="E1024" s="127"/>
      <c r="F1024" s="127"/>
      <c r="G1024" s="127"/>
      <c r="H1024" s="127">
        <f>SUM('PACC 2025'!$D1024:$G1024)</f>
        <v>0</v>
      </c>
      <c r="I1024" s="62">
        <v>20</v>
      </c>
      <c r="J1024" s="55">
        <f>'PACC 2025'!$I1024*'PACC 2025'!$H1024</f>
        <v>0</v>
      </c>
      <c r="K1024" s="56"/>
      <c r="L1024" s="52"/>
      <c r="M1024" s="52"/>
      <c r="N1024" s="52"/>
      <c r="O1024" s="53"/>
    </row>
    <row r="1025" spans="1:15" s="30" customFormat="1" ht="15.75" customHeight="1" x14ac:dyDescent="0.35">
      <c r="A1025" s="52" t="s">
        <v>426</v>
      </c>
      <c r="B1025" s="52" t="s">
        <v>16999</v>
      </c>
      <c r="C1025" s="53" t="s">
        <v>98</v>
      </c>
      <c r="D1025" s="127">
        <v>100</v>
      </c>
      <c r="E1025" s="127">
        <v>100</v>
      </c>
      <c r="F1025" s="127">
        <v>100</v>
      </c>
      <c r="G1025" s="127">
        <v>100</v>
      </c>
      <c r="H1025" s="127">
        <f>SUM('PACC 2025'!$D1025:$G1025)</f>
        <v>400</v>
      </c>
      <c r="I1025" s="62">
        <v>100</v>
      </c>
      <c r="J1025" s="27">
        <f>'PACC 2025'!$I1025*'PACC 2025'!$H1025</f>
        <v>40000</v>
      </c>
      <c r="K1025" s="56"/>
      <c r="L1025" s="52"/>
      <c r="M1025" s="52"/>
      <c r="N1025" s="52"/>
      <c r="O1025" s="53" t="s">
        <v>16988</v>
      </c>
    </row>
    <row r="1026" spans="1:15" s="30" customFormat="1" ht="15.75" customHeight="1" x14ac:dyDescent="0.35">
      <c r="A1026" s="52" t="s">
        <v>426</v>
      </c>
      <c r="B1026" s="52" t="s">
        <v>17000</v>
      </c>
      <c r="C1026" s="53" t="s">
        <v>98</v>
      </c>
      <c r="D1026" s="127">
        <v>100</v>
      </c>
      <c r="E1026" s="127">
        <v>100</v>
      </c>
      <c r="F1026" s="127">
        <v>100</v>
      </c>
      <c r="G1026" s="127">
        <v>100</v>
      </c>
      <c r="H1026" s="127">
        <f>SUM('PACC 2025'!$D1026:$G1026)</f>
        <v>400</v>
      </c>
      <c r="I1026" s="62">
        <v>150</v>
      </c>
      <c r="J1026" s="27">
        <f>'PACC 2025'!$I1026*'PACC 2025'!$H1026</f>
        <v>60000</v>
      </c>
      <c r="K1026" s="56"/>
      <c r="L1026" s="52"/>
      <c r="M1026" s="52"/>
      <c r="N1026" s="52"/>
      <c r="O1026" s="53" t="s">
        <v>16988</v>
      </c>
    </row>
    <row r="1027" spans="1:15" s="30" customFormat="1" ht="15.75" customHeight="1" x14ac:dyDescent="0.35">
      <c r="A1027" s="52" t="s">
        <v>426</v>
      </c>
      <c r="B1027" s="52" t="s">
        <v>17001</v>
      </c>
      <c r="C1027" s="53" t="s">
        <v>98</v>
      </c>
      <c r="D1027" s="127">
        <v>5</v>
      </c>
      <c r="E1027" s="127">
        <v>5</v>
      </c>
      <c r="F1027" s="127">
        <v>5</v>
      </c>
      <c r="G1027" s="127">
        <v>5</v>
      </c>
      <c r="H1027" s="127">
        <f>SUM('PACC 2025'!$D1027:$G1027)</f>
        <v>20</v>
      </c>
      <c r="I1027" s="62">
        <v>85</v>
      </c>
      <c r="J1027" s="27">
        <f>'PACC 2025'!$I1027*'PACC 2025'!$H1027</f>
        <v>1700</v>
      </c>
      <c r="K1027" s="56"/>
      <c r="L1027" s="52"/>
      <c r="M1027" s="52"/>
      <c r="N1027" s="52"/>
      <c r="O1027" s="53" t="s">
        <v>16988</v>
      </c>
    </row>
    <row r="1028" spans="1:15" s="30" customFormat="1" ht="15.75" customHeight="1" x14ac:dyDescent="0.35">
      <c r="A1028" s="52" t="s">
        <v>426</v>
      </c>
      <c r="B1028" s="52" t="s">
        <v>17002</v>
      </c>
      <c r="C1028" s="53" t="s">
        <v>98</v>
      </c>
      <c r="D1028" s="127">
        <v>5</v>
      </c>
      <c r="E1028" s="127">
        <v>5</v>
      </c>
      <c r="F1028" s="127">
        <v>5</v>
      </c>
      <c r="G1028" s="127">
        <v>5</v>
      </c>
      <c r="H1028" s="127">
        <f>SUM('PACC 2025'!$D1028:$G1028)</f>
        <v>20</v>
      </c>
      <c r="I1028" s="62">
        <v>80</v>
      </c>
      <c r="J1028" s="27">
        <f>'PACC 2025'!$I1028*'PACC 2025'!$H1028</f>
        <v>1600</v>
      </c>
      <c r="K1028" s="56"/>
      <c r="L1028" s="52"/>
      <c r="M1028" s="52"/>
      <c r="N1028" s="52"/>
      <c r="O1028" s="53" t="s">
        <v>16988</v>
      </c>
    </row>
    <row r="1029" spans="1:15" s="30" customFormat="1" ht="15.75" customHeight="1" x14ac:dyDescent="0.35">
      <c r="A1029" s="52" t="s">
        <v>426</v>
      </c>
      <c r="B1029" s="52" t="s">
        <v>17003</v>
      </c>
      <c r="C1029" s="53" t="s">
        <v>98</v>
      </c>
      <c r="D1029" s="127">
        <v>1</v>
      </c>
      <c r="E1029" s="127">
        <v>1</v>
      </c>
      <c r="F1029" s="127">
        <v>1</v>
      </c>
      <c r="G1029" s="127">
        <v>1</v>
      </c>
      <c r="H1029" s="127">
        <f>SUM('PACC 2025'!$D1029:$G1029)</f>
        <v>4</v>
      </c>
      <c r="I1029" s="62">
        <v>20290</v>
      </c>
      <c r="J1029" s="27">
        <f>'PACC 2025'!$I1029*'PACC 2025'!$H1029</f>
        <v>81160</v>
      </c>
      <c r="K1029" s="56"/>
      <c r="L1029" s="52"/>
      <c r="M1029" s="52"/>
      <c r="N1029" s="52"/>
      <c r="O1029" s="53" t="s">
        <v>16988</v>
      </c>
    </row>
    <row r="1030" spans="1:15" s="30" customFormat="1" ht="15.75" customHeight="1" x14ac:dyDescent="0.35">
      <c r="A1030" s="52" t="s">
        <v>426</v>
      </c>
      <c r="B1030" s="52" t="s">
        <v>17004</v>
      </c>
      <c r="C1030" s="53" t="s">
        <v>98</v>
      </c>
      <c r="D1030" s="127">
        <v>3</v>
      </c>
      <c r="E1030" s="127">
        <v>3</v>
      </c>
      <c r="F1030" s="127">
        <v>3</v>
      </c>
      <c r="G1030" s="127">
        <v>3</v>
      </c>
      <c r="H1030" s="127">
        <f>SUM('PACC 2025'!$D1030:$G1030)</f>
        <v>12</v>
      </c>
      <c r="I1030" s="62">
        <v>120</v>
      </c>
      <c r="J1030" s="27">
        <f>'PACC 2025'!$I1030*'PACC 2025'!$H1030</f>
        <v>1440</v>
      </c>
      <c r="K1030" s="56"/>
      <c r="L1030" s="52"/>
      <c r="M1030" s="52"/>
      <c r="N1030" s="52"/>
      <c r="O1030" s="53" t="s">
        <v>16988</v>
      </c>
    </row>
    <row r="1031" spans="1:15" s="30" customFormat="1" ht="15.75" customHeight="1" x14ac:dyDescent="0.35">
      <c r="A1031" s="52" t="s">
        <v>426</v>
      </c>
      <c r="B1031" s="52" t="s">
        <v>17005</v>
      </c>
      <c r="C1031" s="53" t="s">
        <v>98</v>
      </c>
      <c r="D1031" s="127">
        <v>3</v>
      </c>
      <c r="E1031" s="127">
        <v>3</v>
      </c>
      <c r="F1031" s="127">
        <v>3</v>
      </c>
      <c r="G1031" s="127">
        <v>3</v>
      </c>
      <c r="H1031" s="127">
        <f>SUM('PACC 2025'!$D1031:$G1031)</f>
        <v>12</v>
      </c>
      <c r="I1031" s="62">
        <v>130</v>
      </c>
      <c r="J1031" s="27">
        <f>'PACC 2025'!$I1031*'PACC 2025'!$H1031</f>
        <v>1560</v>
      </c>
      <c r="K1031" s="56"/>
      <c r="L1031" s="52"/>
      <c r="M1031" s="52"/>
      <c r="N1031" s="52"/>
      <c r="O1031" s="53" t="s">
        <v>16988</v>
      </c>
    </row>
    <row r="1032" spans="1:15" s="30" customFormat="1" ht="15.75" customHeight="1" x14ac:dyDescent="0.35">
      <c r="A1032" s="52" t="s">
        <v>426</v>
      </c>
      <c r="B1032" s="52" t="s">
        <v>17006</v>
      </c>
      <c r="C1032" s="53" t="s">
        <v>98</v>
      </c>
      <c r="D1032" s="127">
        <v>3</v>
      </c>
      <c r="E1032" s="127">
        <v>3</v>
      </c>
      <c r="F1032" s="127">
        <v>3</v>
      </c>
      <c r="G1032" s="127">
        <v>3</v>
      </c>
      <c r="H1032" s="127">
        <f>SUM('PACC 2025'!$D1032:$G1032)</f>
        <v>12</v>
      </c>
      <c r="I1032" s="62">
        <v>2200</v>
      </c>
      <c r="J1032" s="27">
        <f>'PACC 2025'!$I1032*'PACC 2025'!$H1032</f>
        <v>26400</v>
      </c>
      <c r="K1032" s="56"/>
      <c r="L1032" s="52"/>
      <c r="M1032" s="52"/>
      <c r="N1032" s="52"/>
      <c r="O1032" s="53" t="s">
        <v>16988</v>
      </c>
    </row>
    <row r="1033" spans="1:15" s="30" customFormat="1" ht="15.75" customHeight="1" x14ac:dyDescent="0.35">
      <c r="A1033" s="52" t="s">
        <v>426</v>
      </c>
      <c r="B1033" s="52" t="s">
        <v>17007</v>
      </c>
      <c r="C1033" s="53" t="s">
        <v>98</v>
      </c>
      <c r="D1033" s="127">
        <v>3</v>
      </c>
      <c r="E1033" s="127">
        <v>3</v>
      </c>
      <c r="F1033" s="127">
        <v>3</v>
      </c>
      <c r="G1033" s="127">
        <v>3</v>
      </c>
      <c r="H1033" s="127">
        <f>SUM('PACC 2025'!$D1033:$G1033)</f>
        <v>12</v>
      </c>
      <c r="I1033" s="62">
        <v>325</v>
      </c>
      <c r="J1033" s="27">
        <f>'PACC 2025'!$I1033*'PACC 2025'!$H1033</f>
        <v>3900</v>
      </c>
      <c r="K1033" s="56"/>
      <c r="L1033" s="52"/>
      <c r="M1033" s="52"/>
      <c r="N1033" s="52"/>
      <c r="O1033" s="53" t="s">
        <v>16988</v>
      </c>
    </row>
    <row r="1034" spans="1:15" s="30" customFormat="1" ht="15.75" customHeight="1" x14ac:dyDescent="0.35">
      <c r="A1034" s="52" t="s">
        <v>426</v>
      </c>
      <c r="B1034" s="52" t="s">
        <v>17008</v>
      </c>
      <c r="C1034" s="53" t="s">
        <v>98</v>
      </c>
      <c r="D1034" s="127">
        <v>200</v>
      </c>
      <c r="E1034" s="127">
        <v>200</v>
      </c>
      <c r="F1034" s="127">
        <v>200</v>
      </c>
      <c r="G1034" s="127">
        <v>200</v>
      </c>
      <c r="H1034" s="127">
        <f>SUM('PACC 2025'!$D1034:$G1034)</f>
        <v>800</v>
      </c>
      <c r="I1034" s="62">
        <v>480</v>
      </c>
      <c r="J1034" s="27">
        <f>'PACC 2025'!$I1034*'PACC 2025'!$H1034</f>
        <v>384000</v>
      </c>
      <c r="K1034" s="56"/>
      <c r="L1034" s="52"/>
      <c r="M1034" s="52"/>
      <c r="N1034" s="52"/>
      <c r="O1034" s="53" t="s">
        <v>16988</v>
      </c>
    </row>
    <row r="1035" spans="1:15" s="30" customFormat="1" ht="15.75" customHeight="1" x14ac:dyDescent="0.35">
      <c r="A1035" s="52" t="s">
        <v>426</v>
      </c>
      <c r="B1035" s="52" t="s">
        <v>17009</v>
      </c>
      <c r="C1035" s="53" t="s">
        <v>98</v>
      </c>
      <c r="D1035" s="127">
        <v>200</v>
      </c>
      <c r="E1035" s="127">
        <v>200</v>
      </c>
      <c r="F1035" s="127">
        <v>200</v>
      </c>
      <c r="G1035" s="127">
        <v>200</v>
      </c>
      <c r="H1035" s="127">
        <f>SUM('PACC 2025'!$D1035:$G1035)</f>
        <v>800</v>
      </c>
      <c r="I1035" s="62">
        <v>450</v>
      </c>
      <c r="J1035" s="27">
        <f>'PACC 2025'!$I1035*'PACC 2025'!$H1035</f>
        <v>360000</v>
      </c>
      <c r="K1035" s="56"/>
      <c r="L1035" s="52"/>
      <c r="M1035" s="52"/>
      <c r="N1035" s="52"/>
      <c r="O1035" s="53" t="s">
        <v>16988</v>
      </c>
    </row>
    <row r="1036" spans="1:15" s="30" customFormat="1" ht="15.75" customHeight="1" x14ac:dyDescent="0.35">
      <c r="A1036" s="52" t="s">
        <v>426</v>
      </c>
      <c r="B1036" s="52" t="s">
        <v>17010</v>
      </c>
      <c r="C1036" s="53" t="s">
        <v>98</v>
      </c>
      <c r="D1036" s="127">
        <v>200</v>
      </c>
      <c r="E1036" s="127">
        <v>200</v>
      </c>
      <c r="F1036" s="127">
        <v>200</v>
      </c>
      <c r="G1036" s="127">
        <v>200</v>
      </c>
      <c r="H1036" s="127">
        <f>SUM('PACC 2025'!$D1036:$G1036)</f>
        <v>800</v>
      </c>
      <c r="I1036" s="62">
        <v>30</v>
      </c>
      <c r="J1036" s="27">
        <f>'PACC 2025'!$I1036*'PACC 2025'!$H1036</f>
        <v>24000</v>
      </c>
      <c r="K1036" s="56"/>
      <c r="L1036" s="52"/>
      <c r="M1036" s="52"/>
      <c r="N1036" s="52"/>
      <c r="O1036" s="53" t="s">
        <v>16988</v>
      </c>
    </row>
    <row r="1037" spans="1:15" s="30" customFormat="1" ht="15.75" customHeight="1" x14ac:dyDescent="0.35">
      <c r="A1037" s="52" t="s">
        <v>426</v>
      </c>
      <c r="B1037" s="52" t="s">
        <v>17011</v>
      </c>
      <c r="C1037" s="53" t="s">
        <v>98</v>
      </c>
      <c r="D1037" s="127">
        <v>3</v>
      </c>
      <c r="E1037" s="127">
        <v>3</v>
      </c>
      <c r="F1037" s="127">
        <v>3</v>
      </c>
      <c r="G1037" s="127">
        <v>3</v>
      </c>
      <c r="H1037" s="127">
        <f>SUM('PACC 2025'!$D1037:$G1037)</f>
        <v>12</v>
      </c>
      <c r="I1037" s="62">
        <v>995</v>
      </c>
      <c r="J1037" s="27">
        <f>'PACC 2025'!$I1037*'PACC 2025'!$H1037</f>
        <v>11940</v>
      </c>
      <c r="K1037" s="56"/>
      <c r="L1037" s="52"/>
      <c r="M1037" s="52"/>
      <c r="N1037" s="52"/>
      <c r="O1037" s="53" t="s">
        <v>16988</v>
      </c>
    </row>
    <row r="1038" spans="1:15" s="30" customFormat="1" ht="15.75" customHeight="1" x14ac:dyDescent="0.35">
      <c r="A1038" s="52" t="s">
        <v>426</v>
      </c>
      <c r="B1038" s="52" t="s">
        <v>17012</v>
      </c>
      <c r="C1038" s="53" t="s">
        <v>98</v>
      </c>
      <c r="D1038" s="127">
        <v>1</v>
      </c>
      <c r="E1038" s="127">
        <v>1</v>
      </c>
      <c r="F1038" s="127">
        <v>1</v>
      </c>
      <c r="G1038" s="127">
        <v>1</v>
      </c>
      <c r="H1038" s="127">
        <f>SUM('PACC 2025'!$D1038:$G1038)</f>
        <v>4</v>
      </c>
      <c r="I1038" s="62">
        <v>380</v>
      </c>
      <c r="J1038" s="27">
        <f>'PACC 2025'!$I1038*'PACC 2025'!$H1038</f>
        <v>1520</v>
      </c>
      <c r="K1038" s="56"/>
      <c r="L1038" s="52"/>
      <c r="M1038" s="52"/>
      <c r="N1038" s="52"/>
      <c r="O1038" s="53" t="s">
        <v>16988</v>
      </c>
    </row>
    <row r="1039" spans="1:15" s="30" customFormat="1" ht="15.75" customHeight="1" x14ac:dyDescent="0.35">
      <c r="A1039" s="52" t="s">
        <v>426</v>
      </c>
      <c r="B1039" s="52" t="s">
        <v>17013</v>
      </c>
      <c r="C1039" s="53" t="s">
        <v>98</v>
      </c>
      <c r="D1039" s="127">
        <v>3</v>
      </c>
      <c r="E1039" s="127">
        <v>3</v>
      </c>
      <c r="F1039" s="127">
        <v>3</v>
      </c>
      <c r="G1039" s="127">
        <v>3</v>
      </c>
      <c r="H1039" s="127">
        <f>SUM('PACC 2025'!$D1039:$G1039)</f>
        <v>12</v>
      </c>
      <c r="I1039" s="62">
        <v>486</v>
      </c>
      <c r="J1039" s="27">
        <f>'PACC 2025'!$I1039*'PACC 2025'!$H1039</f>
        <v>5832</v>
      </c>
      <c r="K1039" s="56"/>
      <c r="L1039" s="52"/>
      <c r="M1039" s="52"/>
      <c r="N1039" s="52"/>
      <c r="O1039" s="53" t="s">
        <v>16988</v>
      </c>
    </row>
    <row r="1040" spans="1:15" s="30" customFormat="1" ht="15.75" customHeight="1" x14ac:dyDescent="0.35">
      <c r="A1040" s="52" t="s">
        <v>426</v>
      </c>
      <c r="B1040" s="52" t="s">
        <v>17014</v>
      </c>
      <c r="C1040" s="53" t="s">
        <v>98</v>
      </c>
      <c r="D1040" s="127">
        <v>3</v>
      </c>
      <c r="E1040" s="127">
        <v>3</v>
      </c>
      <c r="F1040" s="127">
        <v>3</v>
      </c>
      <c r="G1040" s="127">
        <v>3</v>
      </c>
      <c r="H1040" s="127">
        <f>SUM('PACC 2025'!$D1040:$G1040)</f>
        <v>12</v>
      </c>
      <c r="I1040" s="62">
        <v>1750</v>
      </c>
      <c r="J1040" s="27">
        <f>'PACC 2025'!$I1040*'PACC 2025'!$H1040</f>
        <v>21000</v>
      </c>
      <c r="K1040" s="56"/>
      <c r="L1040" s="52"/>
      <c r="M1040" s="52"/>
      <c r="N1040" s="52"/>
      <c r="O1040" s="53" t="s">
        <v>16988</v>
      </c>
    </row>
    <row r="1041" spans="1:16" s="30" customFormat="1" ht="15.75" customHeight="1" x14ac:dyDescent="0.35">
      <c r="A1041" s="52" t="s">
        <v>426</v>
      </c>
      <c r="B1041" s="52" t="s">
        <v>17015</v>
      </c>
      <c r="C1041" s="53" t="s">
        <v>98</v>
      </c>
      <c r="D1041" s="127">
        <v>100</v>
      </c>
      <c r="E1041" s="127">
        <v>100</v>
      </c>
      <c r="F1041" s="127">
        <v>100</v>
      </c>
      <c r="G1041" s="127">
        <v>100</v>
      </c>
      <c r="H1041" s="127">
        <f>SUM('PACC 2025'!$D1041:$G1041)</f>
        <v>400</v>
      </c>
      <c r="I1041" s="62">
        <v>30</v>
      </c>
      <c r="J1041" s="27">
        <f>'PACC 2025'!$I1041*'PACC 2025'!$H1041</f>
        <v>12000</v>
      </c>
      <c r="K1041" s="56"/>
      <c r="L1041" s="52"/>
      <c r="M1041" s="52"/>
      <c r="N1041" s="52"/>
      <c r="O1041" s="53" t="s">
        <v>16988</v>
      </c>
    </row>
    <row r="1042" spans="1:16" s="30" customFormat="1" ht="15.75" customHeight="1" x14ac:dyDescent="0.35">
      <c r="A1042" s="52" t="s">
        <v>426</v>
      </c>
      <c r="B1042" s="52" t="s">
        <v>17016</v>
      </c>
      <c r="C1042" s="53" t="s">
        <v>98</v>
      </c>
      <c r="D1042" s="127">
        <v>50</v>
      </c>
      <c r="E1042" s="127">
        <v>50</v>
      </c>
      <c r="F1042" s="127">
        <v>50</v>
      </c>
      <c r="G1042" s="127">
        <v>50</v>
      </c>
      <c r="H1042" s="127">
        <f>SUM('PACC 2025'!$D1042:$G1042)</f>
        <v>200</v>
      </c>
      <c r="I1042" s="62">
        <v>130</v>
      </c>
      <c r="J1042" s="27">
        <f>'PACC 2025'!$I1042*'PACC 2025'!$H1042</f>
        <v>26000</v>
      </c>
      <c r="K1042" s="56"/>
      <c r="L1042" s="52"/>
      <c r="M1042" s="52"/>
      <c r="N1042" s="52"/>
      <c r="O1042" s="53" t="s">
        <v>16988</v>
      </c>
    </row>
    <row r="1043" spans="1:16" s="30" customFormat="1" ht="15.75" customHeight="1" x14ac:dyDescent="0.35">
      <c r="A1043" s="52" t="s">
        <v>426</v>
      </c>
      <c r="B1043" s="52" t="s">
        <v>17017</v>
      </c>
      <c r="C1043" s="53" t="s">
        <v>98</v>
      </c>
      <c r="D1043" s="127">
        <v>200</v>
      </c>
      <c r="E1043" s="127">
        <v>200</v>
      </c>
      <c r="F1043" s="127">
        <v>200</v>
      </c>
      <c r="G1043" s="127">
        <v>200</v>
      </c>
      <c r="H1043" s="127">
        <f>SUM('PACC 2025'!$D1043:$G1043)</f>
        <v>800</v>
      </c>
      <c r="I1043" s="62">
        <v>125</v>
      </c>
      <c r="J1043" s="27">
        <f>'PACC 2025'!$I1043*'PACC 2025'!$H1043</f>
        <v>100000</v>
      </c>
      <c r="K1043" s="56"/>
      <c r="L1043" s="52"/>
      <c r="M1043" s="52"/>
      <c r="N1043" s="52"/>
      <c r="O1043" s="53" t="s">
        <v>16988</v>
      </c>
    </row>
    <row r="1044" spans="1:16" s="30" customFormat="1" ht="15.75" customHeight="1" x14ac:dyDescent="0.35">
      <c r="A1044" s="52" t="s">
        <v>426</v>
      </c>
      <c r="B1044" s="52" t="s">
        <v>17018</v>
      </c>
      <c r="C1044" s="53" t="s">
        <v>98</v>
      </c>
      <c r="D1044" s="127">
        <v>200</v>
      </c>
      <c r="E1044" s="127">
        <v>200</v>
      </c>
      <c r="F1044" s="127">
        <v>200</v>
      </c>
      <c r="G1044" s="127">
        <v>200</v>
      </c>
      <c r="H1044" s="127">
        <f>SUM('PACC 2025'!$D1044:$G1044)</f>
        <v>800</v>
      </c>
      <c r="I1044" s="62">
        <v>85</v>
      </c>
      <c r="J1044" s="27">
        <f>'PACC 2025'!$I1044*'PACC 2025'!$H1044</f>
        <v>68000</v>
      </c>
      <c r="K1044" s="56"/>
      <c r="L1044" s="52"/>
      <c r="M1044" s="52"/>
      <c r="N1044" s="52"/>
      <c r="O1044" s="53" t="s">
        <v>16988</v>
      </c>
    </row>
    <row r="1045" spans="1:16" s="30" customFormat="1" ht="15.75" customHeight="1" x14ac:dyDescent="0.35">
      <c r="A1045" s="52" t="s">
        <v>426</v>
      </c>
      <c r="B1045" s="52" t="s">
        <v>17019</v>
      </c>
      <c r="C1045" s="53" t="s">
        <v>98</v>
      </c>
      <c r="D1045" s="127">
        <v>20</v>
      </c>
      <c r="E1045" s="127">
        <v>20</v>
      </c>
      <c r="F1045" s="127">
        <v>20</v>
      </c>
      <c r="G1045" s="127">
        <v>20</v>
      </c>
      <c r="H1045" s="127">
        <f>SUM('PACC 2025'!$D1045:$G1045)</f>
        <v>80</v>
      </c>
      <c r="I1045" s="62">
        <v>120</v>
      </c>
      <c r="J1045" s="27">
        <f>'PACC 2025'!$I1045*'PACC 2025'!$H1045</f>
        <v>9600</v>
      </c>
      <c r="K1045" s="56"/>
      <c r="L1045" s="52"/>
      <c r="M1045" s="52"/>
      <c r="N1045" s="52"/>
      <c r="O1045" s="53" t="s">
        <v>16988</v>
      </c>
    </row>
    <row r="1046" spans="1:16" s="30" customFormat="1" ht="15.75" customHeight="1" x14ac:dyDescent="0.35">
      <c r="A1046" s="52" t="s">
        <v>426</v>
      </c>
      <c r="B1046" s="52" t="s">
        <v>17020</v>
      </c>
      <c r="C1046" s="53" t="s">
        <v>98</v>
      </c>
      <c r="D1046" s="127">
        <v>1</v>
      </c>
      <c r="E1046" s="127">
        <v>1</v>
      </c>
      <c r="F1046" s="127">
        <v>1</v>
      </c>
      <c r="G1046" s="127">
        <v>1</v>
      </c>
      <c r="H1046" s="127">
        <f>SUM('PACC 2025'!$D1046:$G1046)</f>
        <v>4</v>
      </c>
      <c r="I1046" s="62">
        <v>2300</v>
      </c>
      <c r="J1046" s="27">
        <f>'PACC 2025'!$I1046*'PACC 2025'!$H1046</f>
        <v>9200</v>
      </c>
      <c r="K1046" s="56"/>
      <c r="L1046" s="52"/>
      <c r="M1046" s="52"/>
      <c r="N1046" s="52"/>
      <c r="O1046" s="53" t="s">
        <v>16988</v>
      </c>
    </row>
    <row r="1047" spans="1:16" s="30" customFormat="1" ht="15.75" customHeight="1" x14ac:dyDescent="0.35">
      <c r="A1047" s="52" t="s">
        <v>426</v>
      </c>
      <c r="B1047" s="52" t="s">
        <v>17021</v>
      </c>
      <c r="C1047" s="53" t="s">
        <v>98</v>
      </c>
      <c r="D1047" s="127">
        <v>100</v>
      </c>
      <c r="E1047" s="127">
        <v>100</v>
      </c>
      <c r="F1047" s="127">
        <v>100</v>
      </c>
      <c r="G1047" s="127">
        <v>100</v>
      </c>
      <c r="H1047" s="127">
        <f>SUM('PACC 2025'!$D1047:$G1047)</f>
        <v>400</v>
      </c>
      <c r="I1047" s="62">
        <v>130</v>
      </c>
      <c r="J1047" s="27">
        <f>'PACC 2025'!$I1047*'PACC 2025'!$H1047</f>
        <v>52000</v>
      </c>
      <c r="K1047" s="56"/>
      <c r="L1047" s="52"/>
      <c r="M1047" s="52"/>
      <c r="N1047" s="52"/>
      <c r="O1047" s="53" t="s">
        <v>16988</v>
      </c>
    </row>
    <row r="1048" spans="1:16" s="30" customFormat="1" ht="15.75" customHeight="1" x14ac:dyDescent="0.35">
      <c r="A1048" s="52" t="s">
        <v>426</v>
      </c>
      <c r="B1048" s="52" t="s">
        <v>17022</v>
      </c>
      <c r="C1048" s="53" t="s">
        <v>98</v>
      </c>
      <c r="D1048" s="127">
        <v>50</v>
      </c>
      <c r="E1048" s="127">
        <v>50</v>
      </c>
      <c r="F1048" s="127">
        <v>50</v>
      </c>
      <c r="G1048" s="127">
        <v>50</v>
      </c>
      <c r="H1048" s="127">
        <f>SUM('PACC 2025'!$D1048:$G1048)</f>
        <v>200</v>
      </c>
      <c r="I1048" s="62">
        <v>85</v>
      </c>
      <c r="J1048" s="27">
        <f>'PACC 2025'!$I1048*'PACC 2025'!$H1048</f>
        <v>17000</v>
      </c>
      <c r="K1048" s="56"/>
      <c r="L1048" s="52"/>
      <c r="M1048" s="52"/>
      <c r="N1048" s="52"/>
      <c r="O1048" s="53" t="s">
        <v>16988</v>
      </c>
    </row>
    <row r="1049" spans="1:16" s="30" customFormat="1" ht="15.75" customHeight="1" x14ac:dyDescent="0.35">
      <c r="A1049" s="52" t="s">
        <v>426</v>
      </c>
      <c r="B1049" s="52" t="s">
        <v>17023</v>
      </c>
      <c r="C1049" s="53" t="s">
        <v>98</v>
      </c>
      <c r="D1049" s="127">
        <v>50</v>
      </c>
      <c r="E1049" s="127">
        <v>50</v>
      </c>
      <c r="F1049" s="127">
        <v>50</v>
      </c>
      <c r="G1049" s="127">
        <v>50</v>
      </c>
      <c r="H1049" s="127">
        <f>SUM('PACC 2025'!$D1049:$G1049)</f>
        <v>200</v>
      </c>
      <c r="I1049" s="62">
        <v>35</v>
      </c>
      <c r="J1049" s="27">
        <f>'PACC 2025'!$I1049*'PACC 2025'!$H1049</f>
        <v>7000</v>
      </c>
      <c r="K1049" s="56"/>
      <c r="L1049" s="52"/>
      <c r="M1049" s="52"/>
      <c r="N1049" s="52"/>
      <c r="O1049" s="53" t="s">
        <v>16988</v>
      </c>
    </row>
    <row r="1050" spans="1:16" s="30" customFormat="1" ht="15.75" customHeight="1" x14ac:dyDescent="0.35">
      <c r="A1050" s="52" t="s">
        <v>426</v>
      </c>
      <c r="B1050" s="52" t="s">
        <v>17024</v>
      </c>
      <c r="C1050" s="53" t="s">
        <v>98</v>
      </c>
      <c r="D1050" s="127">
        <v>200</v>
      </c>
      <c r="E1050" s="127">
        <v>200</v>
      </c>
      <c r="F1050" s="127">
        <v>200</v>
      </c>
      <c r="G1050" s="127">
        <v>200</v>
      </c>
      <c r="H1050" s="127">
        <f>SUM('PACC 2025'!$D1050:$G1050)</f>
        <v>800</v>
      </c>
      <c r="I1050" s="62">
        <v>25</v>
      </c>
      <c r="J1050" s="27">
        <f>'PACC 2025'!$I1050*'PACC 2025'!$H1050</f>
        <v>20000</v>
      </c>
      <c r="K1050" s="56"/>
      <c r="L1050" s="52"/>
      <c r="M1050" s="52"/>
      <c r="N1050" s="52"/>
      <c r="O1050" s="53" t="s">
        <v>16988</v>
      </c>
    </row>
    <row r="1051" spans="1:16" s="30" customFormat="1" ht="15.75" customHeight="1" x14ac:dyDescent="0.35">
      <c r="A1051" s="52" t="s">
        <v>426</v>
      </c>
      <c r="B1051" s="52" t="s">
        <v>17025</v>
      </c>
      <c r="C1051" s="53" t="s">
        <v>98</v>
      </c>
      <c r="D1051" s="127">
        <v>200</v>
      </c>
      <c r="E1051" s="127">
        <v>200</v>
      </c>
      <c r="F1051" s="127">
        <v>200</v>
      </c>
      <c r="G1051" s="127">
        <v>200</v>
      </c>
      <c r="H1051" s="127">
        <f>SUM('PACC 2025'!$D1051:$G1051)</f>
        <v>800</v>
      </c>
      <c r="I1051" s="62">
        <v>450</v>
      </c>
      <c r="J1051" s="27">
        <f>'PACC 2025'!$I1051*'PACC 2025'!$H1051</f>
        <v>360000</v>
      </c>
      <c r="K1051" s="56"/>
      <c r="L1051" s="52"/>
      <c r="M1051" s="52"/>
      <c r="N1051" s="52"/>
      <c r="O1051" s="53" t="s">
        <v>16988</v>
      </c>
    </row>
    <row r="1052" spans="1:16" s="30" customFormat="1" ht="15.75" customHeight="1" x14ac:dyDescent="0.35">
      <c r="A1052" s="52" t="s">
        <v>426</v>
      </c>
      <c r="B1052" s="52" t="s">
        <v>17026</v>
      </c>
      <c r="C1052" s="53" t="s">
        <v>98</v>
      </c>
      <c r="D1052" s="127">
        <v>10</v>
      </c>
      <c r="E1052" s="127">
        <v>10</v>
      </c>
      <c r="F1052" s="127">
        <v>10</v>
      </c>
      <c r="G1052" s="127">
        <v>10</v>
      </c>
      <c r="H1052" s="127">
        <f>SUM('PACC 2025'!$D1052:$G1052)</f>
        <v>40</v>
      </c>
      <c r="I1052" s="62">
        <v>110</v>
      </c>
      <c r="J1052" s="27">
        <f>'PACC 2025'!$I1052*'PACC 2025'!$H1052</f>
        <v>4400</v>
      </c>
      <c r="K1052" s="56"/>
      <c r="L1052" s="52"/>
      <c r="M1052" s="52"/>
      <c r="N1052" s="52"/>
      <c r="O1052" s="53" t="s">
        <v>16988</v>
      </c>
    </row>
    <row r="1053" spans="1:16" s="30" customFormat="1" ht="15.75" customHeight="1" x14ac:dyDescent="0.35">
      <c r="A1053" s="52" t="s">
        <v>426</v>
      </c>
      <c r="B1053" s="52" t="s">
        <v>17027</v>
      </c>
      <c r="C1053" s="53" t="s">
        <v>98</v>
      </c>
      <c r="D1053" s="127">
        <v>500</v>
      </c>
      <c r="E1053" s="127">
        <v>500</v>
      </c>
      <c r="F1053" s="127">
        <v>500</v>
      </c>
      <c r="G1053" s="127">
        <v>500</v>
      </c>
      <c r="H1053" s="127">
        <f>SUM('PACC 2025'!$D1053:$G1053)</f>
        <v>2000</v>
      </c>
      <c r="I1053" s="62">
        <v>25</v>
      </c>
      <c r="J1053" s="27">
        <f>'PACC 2025'!$I1053*'PACC 2025'!$H1053</f>
        <v>50000</v>
      </c>
      <c r="K1053" s="56"/>
      <c r="L1053" s="52"/>
      <c r="M1053" s="52"/>
      <c r="N1053" s="52"/>
      <c r="O1053" s="53" t="s">
        <v>16988</v>
      </c>
    </row>
    <row r="1054" spans="1:16" s="30" customFormat="1" ht="15.75" customHeight="1" x14ac:dyDescent="0.35">
      <c r="A1054" s="52" t="s">
        <v>426</v>
      </c>
      <c r="B1054" s="52" t="s">
        <v>428</v>
      </c>
      <c r="C1054" s="53" t="s">
        <v>172</v>
      </c>
      <c r="D1054" s="127"/>
      <c r="E1054" s="127"/>
      <c r="F1054" s="127"/>
      <c r="G1054" s="127"/>
      <c r="H1054" s="127">
        <f>SUM('PACC 2025'!$D1054:$G1054)</f>
        <v>0</v>
      </c>
      <c r="I1054" s="62">
        <v>190</v>
      </c>
      <c r="J1054" s="55">
        <f>'PACC 2025'!$I1054*'PACC 2025'!$H1054</f>
        <v>0</v>
      </c>
      <c r="K1054" s="56"/>
      <c r="L1054" s="52"/>
      <c r="M1054" s="52"/>
      <c r="N1054" s="52"/>
      <c r="O1054" s="53"/>
    </row>
    <row r="1055" spans="1:16" ht="15.75" customHeight="1" x14ac:dyDescent="0.35">
      <c r="A1055" s="18" t="s">
        <v>426</v>
      </c>
      <c r="B1055" s="19"/>
      <c r="C1055" s="19"/>
      <c r="D1055" s="316"/>
      <c r="E1055" s="316"/>
      <c r="F1055" s="316"/>
      <c r="G1055" s="316"/>
      <c r="H1055" s="316"/>
      <c r="I1055" s="68"/>
      <c r="J1055" s="21"/>
      <c r="K1055" s="22">
        <f>SUM(J1024:J1054)</f>
        <v>1761252</v>
      </c>
      <c r="L1055" s="19"/>
      <c r="M1055" s="19"/>
      <c r="N1055" s="19"/>
      <c r="O1055" s="147"/>
    </row>
    <row r="1056" spans="1:16" s="222" customFormat="1" ht="15.75" customHeight="1" x14ac:dyDescent="0.35">
      <c r="A1056" s="52" t="s">
        <v>17502</v>
      </c>
      <c r="B1056" s="189" t="s">
        <v>309</v>
      </c>
      <c r="C1056" s="53" t="s">
        <v>172</v>
      </c>
      <c r="D1056" s="127">
        <v>1</v>
      </c>
      <c r="E1056" s="127">
        <v>1</v>
      </c>
      <c r="F1056" s="127">
        <v>1</v>
      </c>
      <c r="G1056" s="127">
        <v>1</v>
      </c>
      <c r="H1056" s="127">
        <f>SUM('PACC 2025'!$D1056:$G1056)</f>
        <v>4</v>
      </c>
      <c r="I1056" s="62">
        <v>100</v>
      </c>
      <c r="J1056" s="27">
        <f>'PACC 2025'!$I1056*'PACC 2025'!$H1056</f>
        <v>400</v>
      </c>
      <c r="K1056" s="17"/>
      <c r="L1056" s="221" t="s">
        <v>17045</v>
      </c>
      <c r="M1056" s="19"/>
      <c r="N1056" s="19"/>
      <c r="O1056" s="233" t="s">
        <v>16988</v>
      </c>
      <c r="P1056" s="175"/>
    </row>
    <row r="1057" spans="1:16" s="222" customFormat="1" ht="15.75" customHeight="1" x14ac:dyDescent="0.35">
      <c r="A1057" s="18" t="s">
        <v>17502</v>
      </c>
      <c r="B1057" s="19"/>
      <c r="C1057" s="19"/>
      <c r="D1057" s="316"/>
      <c r="E1057" s="316"/>
      <c r="F1057" s="316"/>
      <c r="G1057" s="316"/>
      <c r="H1057" s="316"/>
      <c r="I1057" s="68"/>
      <c r="J1057" s="21"/>
      <c r="K1057" s="22">
        <f>+J1056</f>
        <v>400</v>
      </c>
      <c r="L1057" s="147"/>
      <c r="M1057" s="19"/>
      <c r="N1057" s="19"/>
      <c r="O1057" s="147"/>
      <c r="P1057" s="175"/>
    </row>
    <row r="1058" spans="1:16" s="222" customFormat="1" ht="15.75" customHeight="1" x14ac:dyDescent="0.35">
      <c r="A1058" s="52" t="s">
        <v>17505</v>
      </c>
      <c r="B1058" s="189" t="s">
        <v>317</v>
      </c>
      <c r="C1058" s="53" t="s">
        <v>99</v>
      </c>
      <c r="D1058" s="127">
        <v>10</v>
      </c>
      <c r="E1058" s="127">
        <v>10</v>
      </c>
      <c r="F1058" s="127">
        <v>10</v>
      </c>
      <c r="G1058" s="127">
        <v>10</v>
      </c>
      <c r="H1058" s="127">
        <f>SUM('PACC 2025'!$D1058:$G1058)</f>
        <v>40</v>
      </c>
      <c r="I1058" s="62">
        <v>917</v>
      </c>
      <c r="J1058" s="27">
        <f>'PACC 2025'!$I1058*'PACC 2025'!$H1058</f>
        <v>36680</v>
      </c>
      <c r="K1058" s="56"/>
      <c r="L1058" s="53" t="s">
        <v>16988</v>
      </c>
      <c r="M1058" s="19"/>
      <c r="N1058" s="19"/>
      <c r="O1058" s="53" t="s">
        <v>16988</v>
      </c>
      <c r="P1058" s="175"/>
    </row>
    <row r="1059" spans="1:16" s="222" customFormat="1" ht="15.75" customHeight="1" x14ac:dyDescent="0.35">
      <c r="A1059" s="18" t="s">
        <v>17505</v>
      </c>
      <c r="B1059" s="19"/>
      <c r="C1059" s="19"/>
      <c r="D1059" s="316"/>
      <c r="E1059" s="316"/>
      <c r="F1059" s="316"/>
      <c r="G1059" s="316"/>
      <c r="H1059" s="316"/>
      <c r="I1059" s="68"/>
      <c r="J1059" s="21"/>
      <c r="K1059" s="22">
        <f>+J1058</f>
        <v>36680</v>
      </c>
      <c r="L1059" s="147"/>
      <c r="M1059" s="19"/>
      <c r="N1059" s="19"/>
      <c r="O1059" s="147"/>
      <c r="P1059" s="175"/>
    </row>
    <row r="1060" spans="1:16" ht="15.75" customHeight="1" x14ac:dyDescent="0.35">
      <c r="A1060" s="52" t="s">
        <v>49</v>
      </c>
      <c r="B1060" s="74" t="s">
        <v>17104</v>
      </c>
      <c r="C1060" s="111" t="s">
        <v>99</v>
      </c>
      <c r="D1060" s="171"/>
      <c r="E1060" s="166">
        <v>10</v>
      </c>
      <c r="F1060" s="171"/>
      <c r="G1060" s="171"/>
      <c r="H1060" s="127">
        <f>SUM('PACC 2025'!$D1060:$G1060)</f>
        <v>10</v>
      </c>
      <c r="I1060" s="168">
        <v>20000</v>
      </c>
      <c r="J1060" s="27">
        <f>'PACC 2025'!$I1060*'PACC 2025'!$H1060</f>
        <v>200000</v>
      </c>
      <c r="K1060" s="17"/>
      <c r="L1060" s="26"/>
      <c r="M1060" s="26"/>
      <c r="N1060" s="26"/>
      <c r="O1060" s="205" t="s">
        <v>17045</v>
      </c>
    </row>
    <row r="1061" spans="1:16" s="82" customFormat="1" ht="15.75" customHeight="1" x14ac:dyDescent="0.35">
      <c r="A1061" s="52" t="s">
        <v>49</v>
      </c>
      <c r="B1061" s="60" t="s">
        <v>430</v>
      </c>
      <c r="C1061" s="53" t="s">
        <v>99</v>
      </c>
      <c r="D1061" s="127"/>
      <c r="E1061" s="29">
        <v>60</v>
      </c>
      <c r="F1061" s="87"/>
      <c r="G1061" s="127"/>
      <c r="H1061" s="127">
        <f>SUM('PACC 2025'!$D1061:$G1061)</f>
        <v>60</v>
      </c>
      <c r="I1061" s="62">
        <v>14600</v>
      </c>
      <c r="J1061" s="27">
        <f>'PACC 2025'!$I1061*'PACC 2025'!$H1061</f>
        <v>876000</v>
      </c>
      <c r="K1061" s="17"/>
      <c r="L1061" s="26"/>
      <c r="M1061" s="26"/>
      <c r="N1061" s="26"/>
      <c r="O1061" s="205" t="s">
        <v>17045</v>
      </c>
    </row>
    <row r="1062" spans="1:16" s="282" customFormat="1" ht="15.75" customHeight="1" x14ac:dyDescent="0.35">
      <c r="A1062" s="242" t="s">
        <v>49</v>
      </c>
      <c r="B1062" s="244" t="s">
        <v>17474</v>
      </c>
      <c r="C1062" s="239" t="s">
        <v>245</v>
      </c>
      <c r="D1062" s="264">
        <v>3</v>
      </c>
      <c r="E1062" s="387"/>
      <c r="F1062" s="387"/>
      <c r="G1062" s="314"/>
      <c r="H1062" s="314">
        <f>SUM('PACC 2025'!$D1062:$G1062)</f>
        <v>3</v>
      </c>
      <c r="I1062" s="243">
        <v>600000</v>
      </c>
      <c r="J1062" s="276">
        <f>'PACC 2025'!$I1062*'PACC 2025'!$H1062</f>
        <v>1800000</v>
      </c>
      <c r="K1062" s="277"/>
      <c r="L1062" s="242"/>
      <c r="M1062" s="242"/>
      <c r="N1062" s="242"/>
      <c r="O1062" s="239" t="s">
        <v>17439</v>
      </c>
      <c r="P1062" s="281"/>
    </row>
    <row r="1063" spans="1:16" s="82" customFormat="1" ht="15.75" customHeight="1" x14ac:dyDescent="0.35">
      <c r="A1063" s="52" t="s">
        <v>49</v>
      </c>
      <c r="B1063" s="60" t="s">
        <v>431</v>
      </c>
      <c r="C1063" s="53" t="s">
        <v>99</v>
      </c>
      <c r="D1063" s="127"/>
      <c r="E1063" s="29">
        <v>10</v>
      </c>
      <c r="F1063" s="87"/>
      <c r="G1063" s="127"/>
      <c r="H1063" s="127">
        <f>SUM('PACC 2025'!$D1063:$G1063)</f>
        <v>10</v>
      </c>
      <c r="I1063" s="62">
        <v>21240</v>
      </c>
      <c r="J1063" s="27">
        <f>'PACC 2025'!$I1063*'PACC 2025'!$H1063</f>
        <v>212400</v>
      </c>
      <c r="K1063" s="17"/>
      <c r="L1063" s="26"/>
      <c r="M1063" s="26"/>
      <c r="N1063" s="26"/>
      <c r="O1063" s="205" t="s">
        <v>17045</v>
      </c>
    </row>
    <row r="1064" spans="1:16" s="82" customFormat="1" ht="15.75" customHeight="1" x14ac:dyDescent="0.35">
      <c r="A1064" s="26" t="s">
        <v>49</v>
      </c>
      <c r="B1064" s="60" t="s">
        <v>16890</v>
      </c>
      <c r="C1064" s="205" t="s">
        <v>99</v>
      </c>
      <c r="D1064" s="75"/>
      <c r="E1064" s="75"/>
      <c r="F1064" s="87"/>
      <c r="G1064" s="75"/>
      <c r="H1064" s="75">
        <f>SUM('PACC 2025'!$D1064:$G1064)</f>
        <v>0</v>
      </c>
      <c r="I1064" s="67">
        <v>20000</v>
      </c>
      <c r="J1064" s="27">
        <f>'PACC 2025'!$I1064*'PACC 2025'!$H1064</f>
        <v>0</v>
      </c>
      <c r="K1064" s="17"/>
      <c r="L1064" s="26"/>
      <c r="M1064" s="26"/>
      <c r="N1064" s="26"/>
      <c r="O1064" s="205"/>
    </row>
    <row r="1065" spans="1:16" s="82" customFormat="1" ht="15.75" customHeight="1" x14ac:dyDescent="0.35">
      <c r="A1065" s="26" t="s">
        <v>49</v>
      </c>
      <c r="B1065" s="60" t="s">
        <v>429</v>
      </c>
      <c r="C1065" s="205" t="s">
        <v>99</v>
      </c>
      <c r="D1065" s="75"/>
      <c r="E1065" s="75"/>
      <c r="F1065" s="87"/>
      <c r="G1065" s="75"/>
      <c r="H1065" s="75">
        <f>SUM('PACC 2025'!$D1065:$G1065)</f>
        <v>0</v>
      </c>
      <c r="I1065" s="67">
        <v>45000</v>
      </c>
      <c r="J1065" s="27">
        <f>'PACC 2025'!$I1065*'PACC 2025'!$H1065</f>
        <v>0</v>
      </c>
      <c r="K1065" s="17"/>
      <c r="L1065" s="26"/>
      <c r="M1065" s="26"/>
      <c r="N1065" s="26"/>
      <c r="O1065" s="205"/>
    </row>
    <row r="1066" spans="1:16" ht="15.75" customHeight="1" x14ac:dyDescent="0.35">
      <c r="A1066" s="26" t="s">
        <v>49</v>
      </c>
      <c r="B1066" s="60" t="s">
        <v>16891</v>
      </c>
      <c r="C1066" s="205" t="s">
        <v>99</v>
      </c>
      <c r="D1066" s="75"/>
      <c r="E1066" s="75"/>
      <c r="F1066" s="87"/>
      <c r="G1066" s="75"/>
      <c r="H1066" s="75">
        <f>SUM('PACC 2025'!$D1066:$G1066)</f>
        <v>0</v>
      </c>
      <c r="I1066" s="67">
        <v>25000</v>
      </c>
      <c r="J1066" s="27">
        <f>'PACC 2025'!$I1066*'PACC 2025'!$H1066</f>
        <v>0</v>
      </c>
      <c r="K1066" s="17"/>
      <c r="L1066" s="26"/>
      <c r="M1066" s="26"/>
      <c r="N1066" s="26"/>
      <c r="O1066" s="205"/>
    </row>
    <row r="1067" spans="1:16" ht="15.75" customHeight="1" x14ac:dyDescent="0.35">
      <c r="A1067" s="18" t="s">
        <v>49</v>
      </c>
      <c r="B1067" s="19"/>
      <c r="C1067" s="19"/>
      <c r="D1067" s="316"/>
      <c r="E1067" s="316"/>
      <c r="F1067" s="316"/>
      <c r="G1067" s="316"/>
      <c r="H1067" s="316"/>
      <c r="I1067" s="68"/>
      <c r="J1067" s="21"/>
      <c r="K1067" s="22">
        <f>SUM(J1060:J1066)</f>
        <v>3088400</v>
      </c>
      <c r="L1067" s="19"/>
      <c r="M1067" s="19"/>
      <c r="N1067" s="19"/>
      <c r="O1067" s="147"/>
    </row>
    <row r="1068" spans="1:16" ht="15.75" customHeight="1" x14ac:dyDescent="0.35">
      <c r="A1068" s="26" t="s">
        <v>50</v>
      </c>
      <c r="B1068" s="26" t="s">
        <v>432</v>
      </c>
      <c r="C1068" s="205" t="s">
        <v>99</v>
      </c>
      <c r="D1068" s="75"/>
      <c r="E1068" s="75">
        <v>3000</v>
      </c>
      <c r="F1068" s="75"/>
      <c r="G1068" s="75"/>
      <c r="H1068" s="127">
        <f>SUM('PACC 2025'!$D1068:$G1068)</f>
        <v>3000</v>
      </c>
      <c r="I1068" s="67">
        <v>631.89</v>
      </c>
      <c r="J1068" s="27">
        <f>'PACC 2025'!$I1068*'PACC 2025'!$H1068</f>
        <v>1895670</v>
      </c>
      <c r="K1068" s="17"/>
      <c r="L1068" s="26"/>
      <c r="M1068" s="26"/>
      <c r="N1068" s="26"/>
      <c r="O1068" s="205" t="s">
        <v>16988</v>
      </c>
    </row>
    <row r="1069" spans="1:16" ht="15.75" customHeight="1" x14ac:dyDescent="0.35">
      <c r="A1069" s="26" t="s">
        <v>50</v>
      </c>
      <c r="B1069" s="26" t="s">
        <v>433</v>
      </c>
      <c r="C1069" s="205" t="s">
        <v>99</v>
      </c>
      <c r="D1069" s="75"/>
      <c r="E1069" s="75"/>
      <c r="F1069" s="75"/>
      <c r="G1069" s="75"/>
      <c r="H1069" s="75">
        <f>SUM('PACC 2025'!$D1069:$G1069)</f>
        <v>0</v>
      </c>
      <c r="I1069" s="67">
        <v>365.32799999999997</v>
      </c>
      <c r="J1069" s="27">
        <f>'PACC 2025'!$I1069*'PACC 2025'!$H1069</f>
        <v>0</v>
      </c>
      <c r="K1069" s="17"/>
      <c r="L1069" s="26"/>
      <c r="M1069" s="26"/>
      <c r="N1069" s="205"/>
      <c r="O1069" s="205"/>
    </row>
    <row r="1070" spans="1:16" ht="15.75" customHeight="1" x14ac:dyDescent="0.35">
      <c r="A1070" s="26" t="s">
        <v>50</v>
      </c>
      <c r="B1070" s="26" t="s">
        <v>434</v>
      </c>
      <c r="C1070" s="205" t="s">
        <v>99</v>
      </c>
      <c r="D1070" s="75"/>
      <c r="E1070" s="75">
        <v>100</v>
      </c>
      <c r="F1070" s="75"/>
      <c r="G1070" s="75"/>
      <c r="H1070" s="127">
        <f>SUM('PACC 2025'!$D1070:$G1070)</f>
        <v>100</v>
      </c>
      <c r="I1070" s="67">
        <v>709.9351999999999</v>
      </c>
      <c r="J1070" s="27">
        <f>'PACC 2025'!$I1070*'PACC 2025'!$H1070</f>
        <v>70993.51999999999</v>
      </c>
      <c r="K1070" s="17"/>
      <c r="L1070" s="26"/>
      <c r="M1070" s="26"/>
      <c r="N1070" s="205"/>
      <c r="O1070" s="205" t="s">
        <v>17213</v>
      </c>
    </row>
    <row r="1071" spans="1:16" ht="15.75" customHeight="1" x14ac:dyDescent="0.35">
      <c r="A1071" s="26" t="s">
        <v>50</v>
      </c>
      <c r="B1071" s="26" t="s">
        <v>435</v>
      </c>
      <c r="C1071" s="205" t="s">
        <v>99</v>
      </c>
      <c r="D1071" s="75"/>
      <c r="E1071" s="75">
        <f>2500+100</f>
        <v>2600</v>
      </c>
      <c r="F1071" s="75"/>
      <c r="G1071" s="75"/>
      <c r="H1071" s="127">
        <f>SUM('PACC 2025'!$D1071:$G1071)</f>
        <v>2600</v>
      </c>
      <c r="I1071" s="67">
        <v>382.31999999999994</v>
      </c>
      <c r="J1071" s="27">
        <f>'PACC 2025'!$I1071*'PACC 2025'!$H1071</f>
        <v>994031.99999999988</v>
      </c>
      <c r="K1071" s="17"/>
      <c r="L1071" s="26"/>
      <c r="M1071" s="26"/>
      <c r="N1071" s="26"/>
      <c r="O1071" s="205" t="s">
        <v>17214</v>
      </c>
    </row>
    <row r="1072" spans="1:16" ht="15.75" customHeight="1" x14ac:dyDescent="0.35">
      <c r="A1072" s="26" t="s">
        <v>50</v>
      </c>
      <c r="B1072" s="26" t="s">
        <v>436</v>
      </c>
      <c r="C1072" s="205" t="s">
        <v>99</v>
      </c>
      <c r="D1072" s="75"/>
      <c r="E1072" s="75">
        <v>40</v>
      </c>
      <c r="F1072" s="75"/>
      <c r="G1072" s="75"/>
      <c r="H1072" s="127">
        <f>SUM('PACC 2025'!$D1072:$G1072)</f>
        <v>40</v>
      </c>
      <c r="I1072" s="67">
        <v>2596</v>
      </c>
      <c r="J1072" s="27">
        <f>'PACC 2025'!$I1072*'PACC 2025'!$H1072</f>
        <v>103840</v>
      </c>
      <c r="K1072" s="17"/>
      <c r="L1072" s="26"/>
      <c r="M1072" s="26"/>
      <c r="N1072" s="26"/>
      <c r="O1072" s="205" t="s">
        <v>16988</v>
      </c>
    </row>
    <row r="1073" spans="1:16" ht="15.75" customHeight="1" x14ac:dyDescent="0.35">
      <c r="A1073" s="26" t="s">
        <v>50</v>
      </c>
      <c r="B1073" s="26" t="s">
        <v>17217</v>
      </c>
      <c r="C1073" s="205" t="s">
        <v>99</v>
      </c>
      <c r="D1073" s="75">
        <v>12</v>
      </c>
      <c r="E1073" s="75"/>
      <c r="F1073" s="75"/>
      <c r="G1073" s="75"/>
      <c r="H1073" s="127">
        <f>SUM('PACC 2025'!$D1073:$G1073)</f>
        <v>12</v>
      </c>
      <c r="I1073" s="67">
        <v>2478</v>
      </c>
      <c r="J1073" s="27">
        <f>'PACC 2025'!$I1073*'PACC 2025'!$H1073</f>
        <v>29736</v>
      </c>
      <c r="K1073" s="17"/>
      <c r="L1073" s="26"/>
      <c r="M1073" s="26"/>
      <c r="N1073" s="205"/>
      <c r="O1073" s="205" t="s">
        <v>17213</v>
      </c>
    </row>
    <row r="1074" spans="1:16" s="139" customFormat="1" ht="15.75" customHeight="1" x14ac:dyDescent="0.35">
      <c r="A1074" s="26" t="s">
        <v>16998</v>
      </c>
      <c r="B1074" s="26" t="s">
        <v>16997</v>
      </c>
      <c r="C1074" s="205" t="s">
        <v>98</v>
      </c>
      <c r="D1074" s="75">
        <v>50</v>
      </c>
      <c r="E1074" s="75"/>
      <c r="F1074" s="75"/>
      <c r="G1074" s="75"/>
      <c r="H1074" s="127">
        <f>SUM('PACC 2025'!$D1074:$G1074)</f>
        <v>50</v>
      </c>
      <c r="I1074" s="67">
        <v>1300</v>
      </c>
      <c r="J1074" s="27">
        <f>'PACC 2025'!$I1074*'PACC 2025'!$H1074</f>
        <v>65000</v>
      </c>
      <c r="K1074" s="17"/>
      <c r="L1074" s="26"/>
      <c r="M1074" s="26"/>
      <c r="N1074" s="205"/>
      <c r="O1074" s="205" t="s">
        <v>16988</v>
      </c>
    </row>
    <row r="1075" spans="1:16" ht="15.75" customHeight="1" x14ac:dyDescent="0.35">
      <c r="A1075" s="18" t="s">
        <v>50</v>
      </c>
      <c r="B1075" s="19" t="s">
        <v>131</v>
      </c>
      <c r="C1075" s="19"/>
      <c r="D1075" s="316"/>
      <c r="E1075" s="316"/>
      <c r="F1075" s="316"/>
      <c r="G1075" s="316"/>
      <c r="H1075" s="316"/>
      <c r="I1075" s="68"/>
      <c r="J1075" s="21"/>
      <c r="K1075" s="22">
        <f>SUM(J1068:J1074)</f>
        <v>3159271.52</v>
      </c>
      <c r="L1075" s="19"/>
      <c r="M1075" s="19"/>
      <c r="N1075" s="19"/>
      <c r="O1075" s="147"/>
    </row>
    <row r="1076" spans="1:16" s="222" customFormat="1" ht="15.75" customHeight="1" x14ac:dyDescent="0.35">
      <c r="A1076" s="26" t="s">
        <v>17494</v>
      </c>
      <c r="B1076" s="234" t="s">
        <v>17274</v>
      </c>
      <c r="C1076" s="53" t="s">
        <v>99</v>
      </c>
      <c r="D1076" s="200"/>
      <c r="E1076" s="127">
        <v>3</v>
      </c>
      <c r="F1076" s="127"/>
      <c r="G1076" s="127"/>
      <c r="H1076" s="127">
        <f>SUM('PACC 2025'!$D1076:$G1076)</f>
        <v>3</v>
      </c>
      <c r="I1076" s="215">
        <v>4600</v>
      </c>
      <c r="J1076" s="27">
        <f>'PACC 2025'!$I1076*'PACC 2025'!$H1076</f>
        <v>13800</v>
      </c>
      <c r="K1076" s="55"/>
      <c r="L1076" s="53" t="s">
        <v>17264</v>
      </c>
      <c r="M1076" s="19"/>
      <c r="N1076" s="19"/>
      <c r="O1076" s="53" t="s">
        <v>17264</v>
      </c>
      <c r="P1076" s="175"/>
    </row>
    <row r="1077" spans="1:16" s="222" customFormat="1" ht="15.75" customHeight="1" x14ac:dyDescent="0.35">
      <c r="A1077" s="18" t="s">
        <v>17494</v>
      </c>
      <c r="B1077" s="19" t="s">
        <v>131</v>
      </c>
      <c r="C1077" s="19"/>
      <c r="D1077" s="316"/>
      <c r="E1077" s="316"/>
      <c r="F1077" s="316"/>
      <c r="G1077" s="316"/>
      <c r="H1077" s="316"/>
      <c r="I1077" s="68"/>
      <c r="J1077" s="21"/>
      <c r="K1077" s="22">
        <f>+J1076</f>
        <v>13800</v>
      </c>
      <c r="L1077" s="147"/>
      <c r="M1077" s="19"/>
      <c r="N1077" s="19"/>
      <c r="O1077" s="147"/>
      <c r="P1077" s="175"/>
    </row>
    <row r="1078" spans="1:16" ht="15.75" customHeight="1" x14ac:dyDescent="0.35">
      <c r="A1078" s="52" t="s">
        <v>51</v>
      </c>
      <c r="B1078" s="52" t="s">
        <v>17105</v>
      </c>
      <c r="C1078" s="122" t="s">
        <v>99</v>
      </c>
      <c r="D1078" s="366"/>
      <c r="E1078" s="122">
        <v>55</v>
      </c>
      <c r="F1078" s="366"/>
      <c r="G1078" s="366"/>
      <c r="H1078" s="127">
        <f>SUM('PACC 2025'!$D1078:$G1078)</f>
        <v>55</v>
      </c>
      <c r="I1078" s="54">
        <v>2200</v>
      </c>
      <c r="J1078" s="27">
        <f>'PACC 2025'!$I1078*'PACC 2025'!$H1078</f>
        <v>121000</v>
      </c>
      <c r="K1078" s="17"/>
      <c r="L1078" s="26"/>
      <c r="M1078" s="26"/>
      <c r="N1078" s="26"/>
      <c r="O1078" s="205" t="s">
        <v>17045</v>
      </c>
    </row>
    <row r="1079" spans="1:16" s="143" customFormat="1" ht="15.75" customHeight="1" x14ac:dyDescent="0.35">
      <c r="A1079" s="52" t="s">
        <v>51</v>
      </c>
      <c r="B1079" s="52" t="s">
        <v>437</v>
      </c>
      <c r="C1079" s="122" t="s">
        <v>99</v>
      </c>
      <c r="D1079" s="366"/>
      <c r="E1079" s="122">
        <v>50</v>
      </c>
      <c r="F1079" s="366"/>
      <c r="G1079" s="366"/>
      <c r="H1079" s="127">
        <f>SUM('PACC 2025'!$D1079:$G1079)</f>
        <v>50</v>
      </c>
      <c r="I1079" s="54">
        <v>4600</v>
      </c>
      <c r="J1079" s="27">
        <f>'PACC 2025'!$I1079*'PACC 2025'!$H1079</f>
        <v>230000</v>
      </c>
      <c r="K1079" s="17"/>
      <c r="L1079" s="26"/>
      <c r="M1079" s="26"/>
      <c r="N1079" s="26"/>
      <c r="O1079" s="205" t="s">
        <v>17045</v>
      </c>
    </row>
    <row r="1080" spans="1:16" s="143" customFormat="1" ht="15.75" customHeight="1" x14ac:dyDescent="0.35">
      <c r="A1080" s="52" t="s">
        <v>51</v>
      </c>
      <c r="B1080" s="52" t="s">
        <v>17106</v>
      </c>
      <c r="C1080" s="122" t="s">
        <v>99</v>
      </c>
      <c r="D1080" s="366"/>
      <c r="E1080" s="122">
        <v>10</v>
      </c>
      <c r="F1080" s="366"/>
      <c r="G1080" s="366"/>
      <c r="H1080" s="127">
        <f>SUM('PACC 2025'!$D1080:$G1080)</f>
        <v>10</v>
      </c>
      <c r="I1080" s="54">
        <v>3500</v>
      </c>
      <c r="J1080" s="27">
        <f>'PACC 2025'!$I1080*'PACC 2025'!$H1080</f>
        <v>35000</v>
      </c>
      <c r="K1080" s="17"/>
      <c r="L1080" s="26"/>
      <c r="M1080" s="26"/>
      <c r="N1080" s="26"/>
      <c r="O1080" s="205" t="s">
        <v>17045</v>
      </c>
    </row>
    <row r="1081" spans="1:16" ht="15.75" customHeight="1" x14ac:dyDescent="0.35">
      <c r="A1081" s="52" t="s">
        <v>51</v>
      </c>
      <c r="B1081" s="52" t="s">
        <v>17107</v>
      </c>
      <c r="C1081" s="122" t="s">
        <v>99</v>
      </c>
      <c r="D1081" s="122"/>
      <c r="E1081" s="122">
        <v>10</v>
      </c>
      <c r="F1081" s="122"/>
      <c r="G1081" s="122"/>
      <c r="H1081" s="127">
        <f>SUM('PACC 2025'!$D1081:$G1081)</f>
        <v>10</v>
      </c>
      <c r="I1081" s="54">
        <v>5500</v>
      </c>
      <c r="J1081" s="27">
        <f>'PACC 2025'!$I1081*'PACC 2025'!$H1081</f>
        <v>55000</v>
      </c>
      <c r="K1081" s="17"/>
      <c r="L1081" s="26"/>
      <c r="M1081" s="26"/>
      <c r="N1081" s="26"/>
      <c r="O1081" s="205" t="s">
        <v>17045</v>
      </c>
    </row>
    <row r="1082" spans="1:16" ht="15.75" customHeight="1" x14ac:dyDescent="0.35">
      <c r="A1082" s="18" t="s">
        <v>51</v>
      </c>
      <c r="B1082" s="19"/>
      <c r="C1082" s="19"/>
      <c r="D1082" s="316"/>
      <c r="E1082" s="316"/>
      <c r="F1082" s="316"/>
      <c r="G1082" s="316"/>
      <c r="H1082" s="316"/>
      <c r="I1082" s="68"/>
      <c r="J1082" s="21"/>
      <c r="K1082" s="22">
        <f>SUM(J1078:J1081)</f>
        <v>441000</v>
      </c>
      <c r="L1082" s="19"/>
      <c r="M1082" s="19"/>
      <c r="N1082" s="19"/>
      <c r="O1082" s="147"/>
    </row>
    <row r="1083" spans="1:16" ht="15.75" customHeight="1" x14ac:dyDescent="0.35">
      <c r="A1083" s="26" t="s">
        <v>52</v>
      </c>
      <c r="B1083" s="26" t="s">
        <v>438</v>
      </c>
      <c r="C1083" s="205" t="s">
        <v>99</v>
      </c>
      <c r="D1083" s="75"/>
      <c r="E1083" s="75"/>
      <c r="F1083" s="127"/>
      <c r="G1083" s="75"/>
      <c r="H1083" s="75">
        <f>SUM('PACC 2025'!$D1083:$G1083)</f>
        <v>0</v>
      </c>
      <c r="I1083" s="67">
        <v>5.4</v>
      </c>
      <c r="J1083" s="27">
        <f>'PACC 2025'!$I1083*'PACC 2025'!$H1083</f>
        <v>0</v>
      </c>
      <c r="K1083" s="17"/>
      <c r="L1083" s="26"/>
      <c r="M1083" s="26"/>
      <c r="N1083" s="26"/>
      <c r="O1083" s="205"/>
    </row>
    <row r="1084" spans="1:16" s="30" customFormat="1" ht="15.75" customHeight="1" x14ac:dyDescent="0.35">
      <c r="A1084" s="52" t="s">
        <v>52</v>
      </c>
      <c r="B1084" s="52" t="s">
        <v>439</v>
      </c>
      <c r="C1084" s="53" t="s">
        <v>99</v>
      </c>
      <c r="D1084" s="127"/>
      <c r="E1084" s="29">
        <f>5+2</f>
        <v>7</v>
      </c>
      <c r="F1084" s="127"/>
      <c r="G1084" s="127"/>
      <c r="H1084" s="127">
        <f>SUM('PACC 2025'!$D1084:$G1084)</f>
        <v>7</v>
      </c>
      <c r="I1084" s="62">
        <v>8673</v>
      </c>
      <c r="J1084" s="27">
        <f>'PACC 2025'!$I1084*'PACC 2025'!$H1084</f>
        <v>60711</v>
      </c>
      <c r="K1084" s="56"/>
      <c r="L1084" s="52"/>
      <c r="M1084" s="52"/>
      <c r="N1084" s="53"/>
      <c r="O1084" s="53" t="s">
        <v>17215</v>
      </c>
    </row>
    <row r="1085" spans="1:16" s="282" customFormat="1" ht="15.5" x14ac:dyDescent="0.35">
      <c r="A1085" s="242" t="s">
        <v>52</v>
      </c>
      <c r="B1085" s="242" t="s">
        <v>440</v>
      </c>
      <c r="C1085" s="239" t="s">
        <v>99</v>
      </c>
      <c r="D1085" s="369"/>
      <c r="E1085" s="249"/>
      <c r="F1085" s="314">
        <v>1876</v>
      </c>
      <c r="G1085" s="388"/>
      <c r="H1085" s="314">
        <f>SUM('PACC 2025'!$D1085:$G1085)</f>
        <v>1876</v>
      </c>
      <c r="I1085" s="243">
        <v>599</v>
      </c>
      <c r="J1085" s="276">
        <f>'PACC 2025'!$I1085*'PACC 2025'!$H1085</f>
        <v>1123724</v>
      </c>
      <c r="K1085" s="277"/>
      <c r="L1085" s="242"/>
      <c r="M1085" s="242"/>
      <c r="N1085" s="239"/>
      <c r="O1085" s="239" t="s">
        <v>17264</v>
      </c>
    </row>
    <row r="1086" spans="1:16" s="282" customFormat="1" ht="15.5" x14ac:dyDescent="0.35">
      <c r="A1086" s="242" t="s">
        <v>52</v>
      </c>
      <c r="B1086" s="242" t="s">
        <v>441</v>
      </c>
      <c r="C1086" s="239" t="s">
        <v>99</v>
      </c>
      <c r="D1086" s="314"/>
      <c r="E1086" s="249"/>
      <c r="F1086" s="314">
        <v>1876</v>
      </c>
      <c r="G1086" s="324"/>
      <c r="H1086" s="314">
        <f>SUM('PACC 2025'!$D1086:$G1086)</f>
        <v>1876</v>
      </c>
      <c r="I1086" s="243">
        <v>253.10999999999999</v>
      </c>
      <c r="J1086" s="276">
        <f>'PACC 2025'!$I1086*'PACC 2025'!$H1086</f>
        <v>474834.36</v>
      </c>
      <c r="K1086" s="277"/>
      <c r="L1086" s="242"/>
      <c r="M1086" s="242"/>
      <c r="N1086" s="239"/>
      <c r="O1086" s="239" t="s">
        <v>17264</v>
      </c>
      <c r="P1086" s="281"/>
    </row>
    <row r="1087" spans="1:16" s="282" customFormat="1" ht="15.5" x14ac:dyDescent="0.35">
      <c r="A1087" s="242" t="s">
        <v>52</v>
      </c>
      <c r="B1087" s="242" t="s">
        <v>442</v>
      </c>
      <c r="C1087" s="239" t="s">
        <v>99</v>
      </c>
      <c r="D1087" s="314"/>
      <c r="E1087" s="249"/>
      <c r="F1087" s="314">
        <v>500</v>
      </c>
      <c r="G1087" s="324"/>
      <c r="H1087" s="314">
        <f>SUM('PACC 2025'!$D1087:$G1087)</f>
        <v>500</v>
      </c>
      <c r="I1087" s="243">
        <v>350</v>
      </c>
      <c r="J1087" s="276">
        <f>'PACC 2025'!$I1087*'PACC 2025'!$H1087</f>
        <v>175000</v>
      </c>
      <c r="K1087" s="277"/>
      <c r="L1087" s="242"/>
      <c r="M1087" s="242"/>
      <c r="N1087" s="239"/>
      <c r="O1087" s="239" t="s">
        <v>17264</v>
      </c>
      <c r="P1087" s="281"/>
    </row>
    <row r="1088" spans="1:16" s="282" customFormat="1" ht="15.5" x14ac:dyDescent="0.35">
      <c r="A1088" s="242" t="s">
        <v>52</v>
      </c>
      <c r="B1088" s="242" t="s">
        <v>443</v>
      </c>
      <c r="C1088" s="239" t="s">
        <v>99</v>
      </c>
      <c r="D1088" s="314"/>
      <c r="E1088" s="249"/>
      <c r="F1088" s="314">
        <v>1250</v>
      </c>
      <c r="G1088" s="324"/>
      <c r="H1088" s="314">
        <f>SUM('PACC 2025'!$D1088:$G1088)</f>
        <v>1250</v>
      </c>
      <c r="I1088" s="243">
        <v>76</v>
      </c>
      <c r="J1088" s="276">
        <f>'PACC 2025'!$I1088*'PACC 2025'!$H1088</f>
        <v>95000</v>
      </c>
      <c r="K1088" s="277"/>
      <c r="L1088" s="242"/>
      <c r="M1088" s="242"/>
      <c r="N1088" s="239"/>
      <c r="O1088" s="239" t="s">
        <v>17264</v>
      </c>
      <c r="P1088" s="281"/>
    </row>
    <row r="1089" spans="1:16" s="282" customFormat="1" ht="15.5" x14ac:dyDescent="0.35">
      <c r="A1089" s="242" t="s">
        <v>52</v>
      </c>
      <c r="B1089" s="242" t="s">
        <v>17266</v>
      </c>
      <c r="C1089" s="239" t="s">
        <v>99</v>
      </c>
      <c r="D1089" s="314"/>
      <c r="E1089" s="249"/>
      <c r="F1089" s="314">
        <v>626</v>
      </c>
      <c r="G1089" s="324"/>
      <c r="H1089" s="314">
        <f>SUM('PACC 2025'!$D1089:$G1089)</f>
        <v>626</v>
      </c>
      <c r="I1089" s="243">
        <v>11</v>
      </c>
      <c r="J1089" s="276">
        <f>'PACC 2025'!$I1089*'PACC 2025'!$H1089</f>
        <v>6886</v>
      </c>
      <c r="K1089" s="277"/>
      <c r="L1089" s="242"/>
      <c r="M1089" s="242"/>
      <c r="N1089" s="239"/>
      <c r="O1089" s="239" t="s">
        <v>17264</v>
      </c>
    </row>
    <row r="1090" spans="1:16" s="30" customFormat="1" ht="23.15" customHeight="1" x14ac:dyDescent="0.35">
      <c r="A1090" s="52" t="s">
        <v>52</v>
      </c>
      <c r="B1090" s="52" t="s">
        <v>440</v>
      </c>
      <c r="C1090" s="53" t="s">
        <v>99</v>
      </c>
      <c r="D1090" s="326"/>
      <c r="E1090" s="29">
        <v>240</v>
      </c>
      <c r="F1090" s="127"/>
      <c r="G1090" s="326"/>
      <c r="H1090" s="127">
        <f>SUM('PACC 2025'!$D1090:$G1090)</f>
        <v>240</v>
      </c>
      <c r="I1090" s="62">
        <v>599</v>
      </c>
      <c r="J1090" s="27">
        <f>'PACC 2025'!$I1090*'PACC 2025'!$H1090</f>
        <v>143760</v>
      </c>
      <c r="K1090" s="56"/>
      <c r="L1090" s="52"/>
      <c r="M1090" s="52"/>
      <c r="N1090" s="52"/>
      <c r="O1090" s="53" t="s">
        <v>17029</v>
      </c>
    </row>
    <row r="1091" spans="1:16" s="30" customFormat="1" ht="20.149999999999999" customHeight="1" x14ac:dyDescent="0.35">
      <c r="A1091" s="52" t="s">
        <v>52</v>
      </c>
      <c r="B1091" s="52" t="s">
        <v>441</v>
      </c>
      <c r="C1091" s="53" t="s">
        <v>99</v>
      </c>
      <c r="D1091" s="127"/>
      <c r="E1091" s="29">
        <v>240</v>
      </c>
      <c r="F1091" s="127"/>
      <c r="G1091" s="127"/>
      <c r="H1091" s="127">
        <f>SUM('PACC 2025'!$D1091:$G1091)</f>
        <v>240</v>
      </c>
      <c r="I1091" s="62">
        <v>253.10999999999999</v>
      </c>
      <c r="J1091" s="27">
        <f>'PACC 2025'!$I1091*'PACC 2025'!$H1091</f>
        <v>60746.399999999994</v>
      </c>
      <c r="K1091" s="56"/>
      <c r="L1091" s="52"/>
      <c r="M1091" s="52"/>
      <c r="N1091" s="53"/>
      <c r="O1091" s="53" t="s">
        <v>17029</v>
      </c>
    </row>
    <row r="1092" spans="1:16" s="30" customFormat="1" ht="20.149999999999999" customHeight="1" x14ac:dyDescent="0.35">
      <c r="A1092" s="52" t="s">
        <v>52</v>
      </c>
      <c r="B1092" s="52" t="s">
        <v>442</v>
      </c>
      <c r="C1092" s="53" t="s">
        <v>99</v>
      </c>
      <c r="D1092" s="127"/>
      <c r="E1092" s="29">
        <v>64</v>
      </c>
      <c r="F1092" s="127"/>
      <c r="G1092" s="127"/>
      <c r="H1092" s="127">
        <f>SUM('PACC 2025'!$D1092:$G1092)</f>
        <v>64</v>
      </c>
      <c r="I1092" s="62">
        <v>350</v>
      </c>
      <c r="J1092" s="27">
        <f>'PACC 2025'!$I1092*'PACC 2025'!$H1092</f>
        <v>22400</v>
      </c>
      <c r="K1092" s="56"/>
      <c r="L1092" s="52"/>
      <c r="M1092" s="52"/>
      <c r="N1092" s="53"/>
      <c r="O1092" s="53" t="s">
        <v>17029</v>
      </c>
    </row>
    <row r="1093" spans="1:16" s="30" customFormat="1" ht="20.149999999999999" customHeight="1" x14ac:dyDescent="0.35">
      <c r="A1093" s="52" t="s">
        <v>52</v>
      </c>
      <c r="B1093" s="52" t="s">
        <v>443</v>
      </c>
      <c r="C1093" s="53" t="s">
        <v>99</v>
      </c>
      <c r="D1093" s="127"/>
      <c r="E1093" s="29">
        <v>160</v>
      </c>
      <c r="F1093" s="127"/>
      <c r="G1093" s="127"/>
      <c r="H1093" s="127">
        <f>SUM('PACC 2025'!$D1093:$G1093)</f>
        <v>160</v>
      </c>
      <c r="I1093" s="62">
        <v>76</v>
      </c>
      <c r="J1093" s="27">
        <f>'PACC 2025'!$I1093*'PACC 2025'!$H1093</f>
        <v>12160</v>
      </c>
      <c r="K1093" s="56"/>
      <c r="L1093" s="52"/>
      <c r="M1093" s="52"/>
      <c r="N1093" s="53"/>
      <c r="O1093" s="53" t="s">
        <v>17029</v>
      </c>
    </row>
    <row r="1094" spans="1:16" s="30" customFormat="1" ht="15.75" customHeight="1" x14ac:dyDescent="0.35">
      <c r="A1094" s="52" t="s">
        <v>52</v>
      </c>
      <c r="B1094" s="52" t="s">
        <v>444</v>
      </c>
      <c r="C1094" s="53" t="s">
        <v>99</v>
      </c>
      <c r="D1094" s="127"/>
      <c r="E1094" s="29">
        <v>600</v>
      </c>
      <c r="F1094" s="127"/>
      <c r="G1094" s="127"/>
      <c r="H1094" s="127">
        <f>SUM('PACC 2025'!$D1094:$G1094)</f>
        <v>600</v>
      </c>
      <c r="I1094" s="62">
        <v>215</v>
      </c>
      <c r="J1094" s="27">
        <f>'PACC 2025'!$I1094*'PACC 2025'!$H1094</f>
        <v>129000</v>
      </c>
      <c r="K1094" s="56"/>
      <c r="L1094" s="52"/>
      <c r="M1094" s="52"/>
      <c r="N1094" s="53"/>
      <c r="O1094" s="53" t="s">
        <v>17185</v>
      </c>
    </row>
    <row r="1095" spans="1:16" s="30" customFormat="1" ht="15.75" customHeight="1" x14ac:dyDescent="0.35">
      <c r="A1095" s="52" t="s">
        <v>52</v>
      </c>
      <c r="B1095" s="52" t="s">
        <v>445</v>
      </c>
      <c r="C1095" s="53" t="s">
        <v>99</v>
      </c>
      <c r="D1095" s="127"/>
      <c r="E1095" s="29">
        <v>2</v>
      </c>
      <c r="F1095" s="127"/>
      <c r="G1095" s="127"/>
      <c r="H1095" s="127">
        <f>SUM('PACC 2025'!$D1095:$G1095)</f>
        <v>2</v>
      </c>
      <c r="I1095" s="62">
        <v>558</v>
      </c>
      <c r="J1095" s="27">
        <f>'PACC 2025'!$I1095*'PACC 2025'!$H1095</f>
        <v>1116</v>
      </c>
      <c r="K1095" s="56"/>
      <c r="L1095" s="52"/>
      <c r="M1095" s="52"/>
      <c r="N1095" s="52"/>
      <c r="O1095" s="53" t="s">
        <v>17185</v>
      </c>
    </row>
    <row r="1096" spans="1:16" s="30" customFormat="1" ht="15.75" customHeight="1" x14ac:dyDescent="0.35">
      <c r="A1096" s="52" t="s">
        <v>52</v>
      </c>
      <c r="B1096" s="52" t="s">
        <v>17218</v>
      </c>
      <c r="C1096" s="53" t="s">
        <v>99</v>
      </c>
      <c r="D1096" s="127"/>
      <c r="E1096" s="29">
        <v>250</v>
      </c>
      <c r="F1096" s="127"/>
      <c r="G1096" s="127"/>
      <c r="H1096" s="127">
        <f>SUM('PACC 2025'!$D1096:$G1096)</f>
        <v>250</v>
      </c>
      <c r="I1096" s="62">
        <v>377.6</v>
      </c>
      <c r="J1096" s="27">
        <f>'PACC 2025'!$I1096*'PACC 2025'!$H1096</f>
        <v>94400</v>
      </c>
      <c r="K1096" s="56"/>
      <c r="L1096" s="52"/>
      <c r="M1096" s="52"/>
      <c r="N1096" s="52"/>
      <c r="O1096" s="53" t="s">
        <v>17213</v>
      </c>
      <c r="P1096" s="144"/>
    </row>
    <row r="1097" spans="1:16" s="30" customFormat="1" ht="15.75" customHeight="1" x14ac:dyDescent="0.35">
      <c r="A1097" s="52" t="s">
        <v>52</v>
      </c>
      <c r="B1097" s="52" t="s">
        <v>17219</v>
      </c>
      <c r="C1097" s="53" t="s">
        <v>99</v>
      </c>
      <c r="D1097" s="127"/>
      <c r="E1097" s="29">
        <v>250</v>
      </c>
      <c r="F1097" s="127"/>
      <c r="G1097" s="127"/>
      <c r="H1097" s="127">
        <f>SUM('PACC 2025'!$D1097:$G1097)</f>
        <v>250</v>
      </c>
      <c r="I1097" s="62">
        <v>76</v>
      </c>
      <c r="J1097" s="27">
        <f>'PACC 2025'!$I1097*'PACC 2025'!$H1097</f>
        <v>19000</v>
      </c>
      <c r="K1097" s="56"/>
      <c r="L1097" s="52"/>
      <c r="M1097" s="52"/>
      <c r="N1097" s="52"/>
      <c r="O1097" s="53" t="s">
        <v>17213</v>
      </c>
      <c r="P1097" s="144"/>
    </row>
    <row r="1098" spans="1:16" s="282" customFormat="1" ht="29" customHeight="1" x14ac:dyDescent="0.35">
      <c r="A1098" s="242" t="s">
        <v>52</v>
      </c>
      <c r="B1098" s="242" t="s">
        <v>17220</v>
      </c>
      <c r="C1098" s="239" t="s">
        <v>99</v>
      </c>
      <c r="D1098" s="314"/>
      <c r="E1098" s="314">
        <v>250</v>
      </c>
      <c r="F1098" s="328"/>
      <c r="G1098" s="314"/>
      <c r="H1098" s="314">
        <f>SUM('PACC 2025'!$D1098:$G1098)</f>
        <v>250</v>
      </c>
      <c r="I1098" s="243">
        <v>500</v>
      </c>
      <c r="J1098" s="276">
        <f>'PACC 2025'!$I1098*'PACC 2025'!$H1098</f>
        <v>125000</v>
      </c>
      <c r="K1098" s="277"/>
      <c r="L1098" s="242"/>
      <c r="M1098" s="242"/>
      <c r="N1098" s="242"/>
      <c r="O1098" s="239" t="s">
        <v>17213</v>
      </c>
      <c r="P1098" s="281"/>
    </row>
    <row r="1099" spans="1:16" s="282" customFormat="1" ht="29" customHeight="1" x14ac:dyDescent="0.35">
      <c r="A1099" s="242" t="s">
        <v>52</v>
      </c>
      <c r="B1099" s="242" t="s">
        <v>17221</v>
      </c>
      <c r="C1099" s="239" t="s">
        <v>99</v>
      </c>
      <c r="D1099" s="314"/>
      <c r="E1099" s="314">
        <v>250</v>
      </c>
      <c r="F1099" s="328"/>
      <c r="G1099" s="314"/>
      <c r="H1099" s="314">
        <f>SUM('PACC 2025'!$D1099:$G1099)</f>
        <v>250</v>
      </c>
      <c r="I1099" s="243">
        <v>500</v>
      </c>
      <c r="J1099" s="276">
        <f>'PACC 2025'!$I1099*'PACC 2025'!$H1099</f>
        <v>125000</v>
      </c>
      <c r="K1099" s="277"/>
      <c r="L1099" s="242"/>
      <c r="M1099" s="242"/>
      <c r="N1099" s="242"/>
      <c r="O1099" s="239" t="s">
        <v>17213</v>
      </c>
      <c r="P1099" s="281"/>
    </row>
    <row r="1100" spans="1:16" s="30" customFormat="1" ht="15" customHeight="1" x14ac:dyDescent="0.35">
      <c r="A1100" s="26" t="s">
        <v>52</v>
      </c>
      <c r="B1100" s="26" t="s">
        <v>17108</v>
      </c>
      <c r="C1100" s="153" t="s">
        <v>99</v>
      </c>
      <c r="D1100" s="153"/>
      <c r="E1100" s="154">
        <v>700</v>
      </c>
      <c r="F1100" s="153"/>
      <c r="G1100" s="153"/>
      <c r="H1100" s="127">
        <f>SUM('PACC 2025'!$D1100:$G1100)</f>
        <v>700</v>
      </c>
      <c r="I1100" s="54">
        <v>375</v>
      </c>
      <c r="J1100" s="27">
        <f>'PACC 2025'!$I1100*'PACC 2025'!$H1100</f>
        <v>262500</v>
      </c>
      <c r="K1100" s="56"/>
      <c r="L1100" s="52"/>
      <c r="M1100" s="52"/>
      <c r="N1100" s="52"/>
      <c r="O1100" s="53" t="s">
        <v>17045</v>
      </c>
    </row>
    <row r="1101" spans="1:16" s="30" customFormat="1" ht="15.75" customHeight="1" x14ac:dyDescent="0.35">
      <c r="A1101" s="52" t="s">
        <v>52</v>
      </c>
      <c r="B1101" s="52" t="s">
        <v>446</v>
      </c>
      <c r="C1101" s="53" t="s">
        <v>99</v>
      </c>
      <c r="D1101" s="127"/>
      <c r="E1101" s="29"/>
      <c r="F1101" s="127"/>
      <c r="G1101" s="127"/>
      <c r="H1101" s="127">
        <f>SUM('PACC 2025'!$D1101:$G1101)</f>
        <v>0</v>
      </c>
      <c r="I1101" s="62">
        <v>300</v>
      </c>
      <c r="J1101" s="55">
        <f>'PACC 2025'!$I1101*'PACC 2025'!$H1101</f>
        <v>0</v>
      </c>
      <c r="K1101" s="56"/>
      <c r="L1101" s="52"/>
      <c r="M1101" s="52"/>
      <c r="N1101" s="53"/>
      <c r="O1101" s="53"/>
    </row>
    <row r="1102" spans="1:16" s="30" customFormat="1" ht="15.75" customHeight="1" x14ac:dyDescent="0.35">
      <c r="A1102" s="52" t="s">
        <v>52</v>
      </c>
      <c r="B1102" s="52" t="s">
        <v>17184</v>
      </c>
      <c r="C1102" s="53" t="s">
        <v>99</v>
      </c>
      <c r="D1102" s="127"/>
      <c r="E1102" s="29">
        <v>1</v>
      </c>
      <c r="F1102" s="127"/>
      <c r="G1102" s="127"/>
      <c r="H1102" s="127">
        <f>SUM('PACC 2025'!$D1102:$G1102)</f>
        <v>1</v>
      </c>
      <c r="I1102" s="62">
        <v>365770.64</v>
      </c>
      <c r="J1102" s="27">
        <f>'PACC 2025'!$I1102*'PACC 2025'!$H1102</f>
        <v>365770.64</v>
      </c>
      <c r="K1102" s="56"/>
      <c r="L1102" s="52"/>
      <c r="M1102" s="52"/>
      <c r="N1102" s="53"/>
      <c r="O1102" s="53" t="s">
        <v>17185</v>
      </c>
    </row>
    <row r="1103" spans="1:16" ht="15.75" customHeight="1" x14ac:dyDescent="0.35">
      <c r="A1103" s="26" t="s">
        <v>52</v>
      </c>
      <c r="B1103" s="26" t="s">
        <v>447</v>
      </c>
      <c r="C1103" s="205" t="s">
        <v>110</v>
      </c>
      <c r="D1103" s="75"/>
      <c r="E1103" s="28">
        <v>1</v>
      </c>
      <c r="F1103" s="127"/>
      <c r="G1103" s="75"/>
      <c r="H1103" s="127">
        <f>SUM('PACC 2025'!$D1103:$G1103)</f>
        <v>1</v>
      </c>
      <c r="I1103" s="67">
        <v>700</v>
      </c>
      <c r="J1103" s="27">
        <f>'PACC 2025'!$I1103*'PACC 2025'!$H1103</f>
        <v>700</v>
      </c>
      <c r="K1103" s="17"/>
      <c r="L1103" s="26"/>
      <c r="M1103" s="26"/>
      <c r="N1103" s="205"/>
      <c r="O1103" s="205" t="s">
        <v>17213</v>
      </c>
    </row>
    <row r="1104" spans="1:16" ht="15.75" customHeight="1" x14ac:dyDescent="0.35">
      <c r="A1104" s="26" t="s">
        <v>52</v>
      </c>
      <c r="B1104" s="26" t="s">
        <v>448</v>
      </c>
      <c r="C1104" s="205" t="s">
        <v>99</v>
      </c>
      <c r="D1104" s="75"/>
      <c r="E1104" s="28"/>
      <c r="F1104" s="75"/>
      <c r="G1104" s="75"/>
      <c r="H1104" s="75">
        <f>SUM('PACC 2025'!$D1104:$G1104)</f>
        <v>0</v>
      </c>
      <c r="I1104" s="67">
        <v>4296</v>
      </c>
      <c r="J1104" s="27">
        <f>'PACC 2025'!$I1104*'PACC 2025'!$H1104</f>
        <v>0</v>
      </c>
      <c r="K1104" s="17"/>
      <c r="L1104" s="26"/>
      <c r="M1104" s="26"/>
      <c r="N1104" s="205"/>
      <c r="O1104" s="205"/>
    </row>
    <row r="1105" spans="1:15" ht="15.75" customHeight="1" x14ac:dyDescent="0.35">
      <c r="A1105" s="18" t="s">
        <v>52</v>
      </c>
      <c r="B1105" s="19" t="s">
        <v>131</v>
      </c>
      <c r="C1105" s="19"/>
      <c r="D1105" s="316"/>
      <c r="E1105" s="316"/>
      <c r="F1105" s="316"/>
      <c r="G1105" s="316"/>
      <c r="H1105" s="316"/>
      <c r="I1105" s="68"/>
      <c r="J1105" s="21"/>
      <c r="K1105" s="22">
        <f>SUM(J1083:J1104)</f>
        <v>3297708.4</v>
      </c>
      <c r="L1105" s="19"/>
      <c r="M1105" s="19"/>
      <c r="N1105" s="19"/>
      <c r="O1105" s="147"/>
    </row>
    <row r="1106" spans="1:15" s="82" customFormat="1" ht="15.75" customHeight="1" x14ac:dyDescent="0.35">
      <c r="A1106" s="62" t="s">
        <v>53</v>
      </c>
      <c r="B1106" s="26" t="s">
        <v>16892</v>
      </c>
      <c r="C1106" s="205" t="s">
        <v>99</v>
      </c>
      <c r="D1106" s="75"/>
      <c r="E1106" s="75"/>
      <c r="F1106" s="75"/>
      <c r="G1106" s="75"/>
      <c r="H1106" s="75">
        <f>SUM('PACC 2025'!$D1106:$G1106)</f>
        <v>0</v>
      </c>
      <c r="I1106" s="67">
        <v>800</v>
      </c>
      <c r="J1106" s="27">
        <f>'PACC 2025'!$I1106*'PACC 2025'!$H1106</f>
        <v>0</v>
      </c>
      <c r="K1106" s="17"/>
      <c r="L1106" s="26"/>
      <c r="M1106" s="26"/>
      <c r="N1106" s="205"/>
      <c r="O1106" s="205"/>
    </row>
    <row r="1107" spans="1:15" s="82" customFormat="1" ht="15.75" customHeight="1" x14ac:dyDescent="0.35">
      <c r="A1107" s="83" t="s">
        <v>53</v>
      </c>
      <c r="B1107" s="19"/>
      <c r="C1107" s="19"/>
      <c r="D1107" s="316"/>
      <c r="E1107" s="316"/>
      <c r="F1107" s="316"/>
      <c r="G1107" s="316"/>
      <c r="H1107" s="316"/>
      <c r="I1107" s="68"/>
      <c r="J1107" s="21"/>
      <c r="K1107" s="22">
        <f>+J1106</f>
        <v>0</v>
      </c>
      <c r="L1107" s="19"/>
      <c r="M1107" s="19"/>
      <c r="N1107" s="19"/>
      <c r="O1107" s="147"/>
    </row>
    <row r="1108" spans="1:15" s="30" customFormat="1" ht="15.75" customHeight="1" x14ac:dyDescent="0.35">
      <c r="A1108" s="52" t="s">
        <v>54</v>
      </c>
      <c r="B1108" s="52" t="s">
        <v>449</v>
      </c>
      <c r="C1108" s="53" t="s">
        <v>103</v>
      </c>
      <c r="D1108" s="342"/>
      <c r="E1108" s="75"/>
      <c r="F1108" s="75"/>
      <c r="G1108" s="127"/>
      <c r="H1108" s="127">
        <f>SUM('PACC 2025'!$D1108:$G1108)</f>
        <v>0</v>
      </c>
      <c r="I1108" s="62">
        <v>6294.12</v>
      </c>
      <c r="J1108" s="55">
        <f>'PACC 2025'!$I1108*'PACC 2025'!$H1108</f>
        <v>0</v>
      </c>
      <c r="K1108" s="56"/>
      <c r="L1108" s="52"/>
      <c r="M1108" s="52"/>
      <c r="N1108" s="53"/>
      <c r="O1108" s="53"/>
    </row>
    <row r="1109" spans="1:15" s="30" customFormat="1" ht="15.5" x14ac:dyDescent="0.35">
      <c r="A1109" s="52" t="s">
        <v>54</v>
      </c>
      <c r="B1109" s="52" t="s">
        <v>450</v>
      </c>
      <c r="C1109" s="53" t="s">
        <v>98</v>
      </c>
      <c r="D1109" s="342"/>
      <c r="E1109" s="75"/>
      <c r="F1109" s="342"/>
      <c r="G1109" s="127"/>
      <c r="H1109" s="127">
        <f>SUM('PACC 2025'!$D1109:$G1109)</f>
        <v>0</v>
      </c>
      <c r="I1109" s="62">
        <v>19353</v>
      </c>
      <c r="J1109" s="55">
        <f>'PACC 2025'!$I1109*'PACC 2025'!$H1109</f>
        <v>0</v>
      </c>
      <c r="K1109" s="56"/>
      <c r="L1109" s="52"/>
      <c r="M1109" s="52"/>
      <c r="N1109" s="52"/>
      <c r="O1109" s="53"/>
    </row>
    <row r="1110" spans="1:15" s="30" customFormat="1" ht="15.5" x14ac:dyDescent="0.35">
      <c r="A1110" s="52" t="s">
        <v>54</v>
      </c>
      <c r="B1110" s="189" t="s">
        <v>17394</v>
      </c>
      <c r="C1110" s="53" t="s">
        <v>99</v>
      </c>
      <c r="D1110" s="127">
        <v>2</v>
      </c>
      <c r="E1110" s="127"/>
      <c r="F1110" s="127"/>
      <c r="G1110" s="127"/>
      <c r="H1110" s="127">
        <f>SUM('PACC 2025'!$D1110:$G1110)</f>
        <v>2</v>
      </c>
      <c r="I1110" s="54">
        <v>10980</v>
      </c>
      <c r="J1110" s="27">
        <f>'PACC 2025'!$I1110*'PACC 2025'!$H1110</f>
        <v>21960</v>
      </c>
      <c r="K1110" s="56"/>
      <c r="L1110" s="53" t="s">
        <v>17302</v>
      </c>
      <c r="M1110" s="52"/>
      <c r="N1110" s="52"/>
      <c r="O1110" s="53" t="s">
        <v>17302</v>
      </c>
    </row>
    <row r="1111" spans="1:15" s="30" customFormat="1" ht="15.5" x14ac:dyDescent="0.35">
      <c r="A1111" s="52" t="s">
        <v>54</v>
      </c>
      <c r="B1111" s="189" t="s">
        <v>17395</v>
      </c>
      <c r="C1111" s="53" t="s">
        <v>98</v>
      </c>
      <c r="D1111" s="127">
        <v>1</v>
      </c>
      <c r="E1111" s="127"/>
      <c r="F1111" s="127"/>
      <c r="G1111" s="127"/>
      <c r="H1111" s="127">
        <f>SUM('PACC 2025'!$D1111:$G1111)</f>
        <v>1</v>
      </c>
      <c r="I1111" s="54">
        <v>4950</v>
      </c>
      <c r="J1111" s="27">
        <f>'PACC 2025'!$I1111*'PACC 2025'!$H1111</f>
        <v>4950</v>
      </c>
      <c r="K1111" s="56"/>
      <c r="L1111" s="53" t="s">
        <v>17302</v>
      </c>
      <c r="M1111" s="52"/>
      <c r="N1111" s="52"/>
      <c r="O1111" s="53" t="s">
        <v>17302</v>
      </c>
    </row>
    <row r="1112" spans="1:15" s="30" customFormat="1" ht="15.5" x14ac:dyDescent="0.35">
      <c r="A1112" s="52" t="s">
        <v>54</v>
      </c>
      <c r="B1112" s="52" t="s">
        <v>451</v>
      </c>
      <c r="C1112" s="53" t="s">
        <v>98</v>
      </c>
      <c r="D1112" s="342"/>
      <c r="E1112" s="127">
        <v>12</v>
      </c>
      <c r="F1112" s="127"/>
      <c r="G1112" s="127"/>
      <c r="H1112" s="127">
        <f>SUM('PACC 2025'!$D1112:$G1112)</f>
        <v>12</v>
      </c>
      <c r="I1112" s="62">
        <v>427.9</v>
      </c>
      <c r="J1112" s="55">
        <f>'PACC 2025'!$I1112*'PACC 2025'!$H1112</f>
        <v>5134.7999999999993</v>
      </c>
      <c r="K1112" s="56"/>
      <c r="L1112" s="52"/>
      <c r="M1112" s="52"/>
      <c r="N1112" s="52"/>
      <c r="O1112" s="53" t="s">
        <v>17302</v>
      </c>
    </row>
    <row r="1113" spans="1:15" s="30" customFormat="1" ht="15.5" x14ac:dyDescent="0.35">
      <c r="A1113" s="52" t="s">
        <v>54</v>
      </c>
      <c r="B1113" s="52" t="s">
        <v>452</v>
      </c>
      <c r="C1113" s="53" t="s">
        <v>99</v>
      </c>
      <c r="D1113" s="342"/>
      <c r="E1113" s="75"/>
      <c r="F1113" s="75"/>
      <c r="G1113" s="127"/>
      <c r="H1113" s="127">
        <f>SUM('PACC 2025'!$D1113:$G1113)</f>
        <v>0</v>
      </c>
      <c r="I1113" s="62">
        <v>2496.88</v>
      </c>
      <c r="J1113" s="55">
        <f>'PACC 2025'!$I1113*'PACC 2025'!$H1113</f>
        <v>0</v>
      </c>
      <c r="K1113" s="56"/>
      <c r="L1113" s="52"/>
      <c r="M1113" s="52"/>
      <c r="N1113" s="53"/>
      <c r="O1113" s="53"/>
    </row>
    <row r="1114" spans="1:15" s="71" customFormat="1" ht="15.5" x14ac:dyDescent="0.35">
      <c r="A1114" s="18" t="s">
        <v>54</v>
      </c>
      <c r="B1114" s="19"/>
      <c r="C1114" s="19"/>
      <c r="D1114" s="316"/>
      <c r="E1114" s="316"/>
      <c r="F1114" s="316"/>
      <c r="G1114" s="316"/>
      <c r="H1114" s="316"/>
      <c r="I1114" s="68"/>
      <c r="J1114" s="21"/>
      <c r="K1114" s="22">
        <f>SUM(J1108:J1113)</f>
        <v>32044.799999999999</v>
      </c>
      <c r="L1114" s="19"/>
      <c r="M1114" s="19"/>
      <c r="N1114" s="19"/>
      <c r="O1114" s="147"/>
    </row>
    <row r="1115" spans="1:15" s="30" customFormat="1" ht="15.5" x14ac:dyDescent="0.35">
      <c r="A1115" s="60" t="s">
        <v>490</v>
      </c>
      <c r="B1115" s="60" t="s">
        <v>17436</v>
      </c>
      <c r="C1115" s="53" t="s">
        <v>98</v>
      </c>
      <c r="D1115" s="342">
        <v>1</v>
      </c>
      <c r="E1115" s="127"/>
      <c r="F1115" s="87"/>
      <c r="G1115" s="127"/>
      <c r="H1115" s="127">
        <f>SUM('PACC 2025'!$D1115:$G1115)</f>
        <v>1</v>
      </c>
      <c r="I1115" s="62">
        <v>15000</v>
      </c>
      <c r="J1115" s="55">
        <f>'PACC 2025'!$I1115*'PACC 2025'!$H1115</f>
        <v>15000</v>
      </c>
      <c r="K1115" s="56"/>
      <c r="L1115" s="52"/>
      <c r="M1115" s="52"/>
      <c r="N1115" s="52"/>
      <c r="O1115" s="53" t="s">
        <v>17302</v>
      </c>
    </row>
    <row r="1116" spans="1:15" s="30" customFormat="1" ht="15.5" x14ac:dyDescent="0.35">
      <c r="A1116" s="60" t="s">
        <v>490</v>
      </c>
      <c r="B1116" s="60" t="s">
        <v>17267</v>
      </c>
      <c r="C1116" s="53" t="s">
        <v>98</v>
      </c>
      <c r="D1116" s="342"/>
      <c r="E1116" s="75">
        <v>20</v>
      </c>
      <c r="F1116" s="190"/>
      <c r="G1116" s="127"/>
      <c r="H1116" s="127">
        <f>SUM('PACC 2025'!$D1116:$G1116)</f>
        <v>20</v>
      </c>
      <c r="I1116" s="62">
        <v>15500</v>
      </c>
      <c r="J1116" s="27">
        <f>'PACC 2025'!$I1116*'PACC 2025'!$H1116</f>
        <v>310000</v>
      </c>
      <c r="K1116" s="56"/>
      <c r="L1116" s="52"/>
      <c r="M1116" s="52"/>
      <c r="N1116" s="52"/>
      <c r="O1116" s="53" t="s">
        <v>17264</v>
      </c>
    </row>
    <row r="1117" spans="1:15" ht="15.5" x14ac:dyDescent="0.35">
      <c r="A1117" s="18" t="s">
        <v>490</v>
      </c>
      <c r="B1117" s="19"/>
      <c r="C1117" s="19"/>
      <c r="D1117" s="316"/>
      <c r="E1117" s="316"/>
      <c r="F1117" s="316"/>
      <c r="G1117" s="316"/>
      <c r="H1117" s="316"/>
      <c r="I1117" s="68"/>
      <c r="J1117" s="21"/>
      <c r="K1117" s="22">
        <f>SUM(J1115:J1116)</f>
        <v>325000</v>
      </c>
      <c r="L1117" s="19"/>
      <c r="M1117" s="19"/>
      <c r="N1117" s="19"/>
      <c r="O1117" s="147"/>
    </row>
    <row r="1118" spans="1:15" ht="34.5" customHeight="1" x14ac:dyDescent="0.35">
      <c r="A1118" s="26" t="s">
        <v>55</v>
      </c>
      <c r="B1118" s="26" t="s">
        <v>17109</v>
      </c>
      <c r="C1118" s="153" t="s">
        <v>99</v>
      </c>
      <c r="D1118" s="153"/>
      <c r="E1118" s="153">
        <v>1</v>
      </c>
      <c r="F1118" s="153"/>
      <c r="G1118" s="153"/>
      <c r="H1118" s="127">
        <f>SUM('PACC 2025'!$D1118:$G1118)</f>
        <v>1</v>
      </c>
      <c r="I1118" s="54">
        <v>1500000</v>
      </c>
      <c r="J1118" s="27">
        <f>'PACC 2025'!$I1118*'PACC 2025'!$H1118</f>
        <v>1500000</v>
      </c>
      <c r="K1118" s="17"/>
      <c r="L1118" s="26"/>
      <c r="M1118" s="26"/>
      <c r="N1118" s="26"/>
      <c r="O1118" s="205" t="s">
        <v>17045</v>
      </c>
    </row>
    <row r="1119" spans="1:15" ht="34.5" customHeight="1" x14ac:dyDescent="0.35">
      <c r="A1119" s="26" t="s">
        <v>55</v>
      </c>
      <c r="B1119" s="52" t="s">
        <v>128</v>
      </c>
      <c r="C1119" s="153" t="s">
        <v>99</v>
      </c>
      <c r="D1119" s="153"/>
      <c r="E1119" s="153"/>
      <c r="F1119" s="153">
        <v>1</v>
      </c>
      <c r="G1119" s="153"/>
      <c r="H1119" s="127">
        <f>SUM('PACC 2025'!$D1119:$G1119)</f>
        <v>1</v>
      </c>
      <c r="I1119" s="54">
        <v>77880</v>
      </c>
      <c r="J1119" s="27">
        <f>'PACC 2025'!$I1119*'PACC 2025'!$H1119</f>
        <v>77880</v>
      </c>
      <c r="K1119" s="17"/>
      <c r="L1119" s="26"/>
      <c r="M1119" s="26"/>
      <c r="N1119" s="26"/>
      <c r="O1119" s="205" t="s">
        <v>17045</v>
      </c>
    </row>
    <row r="1120" spans="1:15" s="80" customFormat="1" ht="34.5" customHeight="1" x14ac:dyDescent="0.35">
      <c r="A1120" s="26" t="s">
        <v>55</v>
      </c>
      <c r="B1120" s="52" t="s">
        <v>17110</v>
      </c>
      <c r="C1120" s="153" t="s">
        <v>99</v>
      </c>
      <c r="D1120" s="153"/>
      <c r="E1120" s="153">
        <v>1</v>
      </c>
      <c r="F1120" s="153"/>
      <c r="G1120" s="153"/>
      <c r="H1120" s="127">
        <f>SUM('PACC 2025'!$D1120:$G1120)</f>
        <v>1</v>
      </c>
      <c r="I1120" s="54">
        <v>250000</v>
      </c>
      <c r="J1120" s="27">
        <f>'PACC 2025'!$I1120*'PACC 2025'!$H1120</f>
        <v>250000</v>
      </c>
      <c r="K1120" s="17"/>
      <c r="L1120" s="79"/>
      <c r="M1120" s="79"/>
      <c r="N1120" s="79"/>
      <c r="O1120" s="205" t="s">
        <v>17045</v>
      </c>
    </row>
    <row r="1121" spans="1:16" ht="34.5" customHeight="1" x14ac:dyDescent="0.35">
      <c r="A1121" s="26" t="s">
        <v>55</v>
      </c>
      <c r="B1121" s="52" t="s">
        <v>17111</v>
      </c>
      <c r="C1121" s="153" t="s">
        <v>99</v>
      </c>
      <c r="D1121" s="153"/>
      <c r="E1121" s="153">
        <v>1</v>
      </c>
      <c r="F1121" s="153"/>
      <c r="G1121" s="153"/>
      <c r="H1121" s="127">
        <f>SUM('PACC 2025'!$D1121:$G1121)</f>
        <v>1</v>
      </c>
      <c r="I1121" s="54">
        <v>2800000</v>
      </c>
      <c r="J1121" s="27">
        <f>'PACC 2025'!$I1121*'PACC 2025'!$H1121</f>
        <v>2800000</v>
      </c>
      <c r="K1121" s="17"/>
      <c r="L1121" s="26"/>
      <c r="M1121" s="26"/>
      <c r="N1121" s="26"/>
      <c r="O1121" s="205" t="s">
        <v>17045</v>
      </c>
    </row>
    <row r="1122" spans="1:16" s="30" customFormat="1" ht="34.5" customHeight="1" x14ac:dyDescent="0.35">
      <c r="A1122" s="26" t="s">
        <v>55</v>
      </c>
      <c r="B1122" s="52" t="s">
        <v>17112</v>
      </c>
      <c r="C1122" s="153" t="s">
        <v>158</v>
      </c>
      <c r="D1122" s="153"/>
      <c r="E1122" s="153">
        <v>1</v>
      </c>
      <c r="F1122" s="153"/>
      <c r="G1122" s="153"/>
      <c r="H1122" s="127">
        <f>SUM('PACC 2025'!$D1122:$G1122)</f>
        <v>1</v>
      </c>
      <c r="I1122" s="54">
        <v>2000000</v>
      </c>
      <c r="J1122" s="27">
        <f>'PACC 2025'!$I1122*'PACC 2025'!$H1122</f>
        <v>2000000</v>
      </c>
      <c r="K1122" s="56"/>
      <c r="L1122" s="52"/>
      <c r="M1122" s="52"/>
      <c r="N1122" s="52"/>
      <c r="O1122" s="205" t="s">
        <v>17045</v>
      </c>
    </row>
    <row r="1123" spans="1:16" s="30" customFormat="1" ht="34.5" customHeight="1" x14ac:dyDescent="0.35">
      <c r="A1123" s="52" t="s">
        <v>55</v>
      </c>
      <c r="B1123" s="52" t="s">
        <v>17263</v>
      </c>
      <c r="C1123" s="122" t="s">
        <v>158</v>
      </c>
      <c r="D1123" s="122">
        <v>1</v>
      </c>
      <c r="E1123" s="122"/>
      <c r="F1123" s="122"/>
      <c r="G1123" s="122"/>
      <c r="H1123" s="127">
        <f>SUM('PACC 2025'!$D1123:$G1123)</f>
        <v>1</v>
      </c>
      <c r="I1123" s="62">
        <v>5000000</v>
      </c>
      <c r="J1123" s="55">
        <f>'PACC 2025'!$I1123*'PACC 2025'!$H1123</f>
        <v>5000000</v>
      </c>
      <c r="K1123" s="56"/>
      <c r="L1123" s="52"/>
      <c r="M1123" s="52"/>
      <c r="N1123" s="52"/>
      <c r="O1123" s="53" t="s">
        <v>17232</v>
      </c>
      <c r="P1123" s="144"/>
    </row>
    <row r="1124" spans="1:16" s="30" customFormat="1" ht="45" customHeight="1" x14ac:dyDescent="0.35">
      <c r="A1124" s="52" t="s">
        <v>55</v>
      </c>
      <c r="B1124" s="216" t="s">
        <v>17298</v>
      </c>
      <c r="C1124" s="122" t="s">
        <v>158</v>
      </c>
      <c r="D1124" s="122"/>
      <c r="E1124" s="122">
        <v>1</v>
      </c>
      <c r="F1124" s="122"/>
      <c r="G1124" s="122"/>
      <c r="H1124" s="127">
        <f>SUM('PACC 2025'!$D1124:$G1124)</f>
        <v>1</v>
      </c>
      <c r="I1124" s="62">
        <v>20000000</v>
      </c>
      <c r="J1124" s="55">
        <f>'PACC 2025'!$I1124*'PACC 2025'!$H1124</f>
        <v>20000000</v>
      </c>
      <c r="K1124" s="56"/>
      <c r="L1124" s="205" t="s">
        <v>17232</v>
      </c>
      <c r="M1124" s="52"/>
      <c r="N1124" s="52"/>
      <c r="O1124" s="53" t="s">
        <v>17276</v>
      </c>
      <c r="P1124" s="144"/>
    </row>
    <row r="1125" spans="1:16" s="82" customFormat="1" ht="34.5" customHeight="1" x14ac:dyDescent="0.35">
      <c r="A1125" s="70" t="s">
        <v>55</v>
      </c>
      <c r="B1125" s="70" t="s">
        <v>17113</v>
      </c>
      <c r="C1125" s="155" t="s">
        <v>172</v>
      </c>
      <c r="D1125" s="155"/>
      <c r="E1125" s="367">
        <v>1</v>
      </c>
      <c r="F1125" s="155"/>
      <c r="G1125" s="153"/>
      <c r="H1125" s="127">
        <f>SUM('PACC 2025'!$D1125:$G1125)</f>
        <v>1</v>
      </c>
      <c r="I1125" s="54">
        <v>2000000</v>
      </c>
      <c r="J1125" s="27">
        <f>'PACC 2025'!$I1125*'PACC 2025'!$H1125</f>
        <v>2000000</v>
      </c>
      <c r="K1125" s="17"/>
      <c r="L1125" s="26"/>
      <c r="M1125" s="26"/>
      <c r="N1125" s="26"/>
      <c r="O1125" s="205" t="s">
        <v>17045</v>
      </c>
    </row>
    <row r="1126" spans="1:16" s="82" customFormat="1" ht="34.5" customHeight="1" x14ac:dyDescent="0.35">
      <c r="A1126" s="26" t="s">
        <v>55</v>
      </c>
      <c r="B1126" s="60" t="s">
        <v>16893</v>
      </c>
      <c r="C1126" s="205" t="s">
        <v>99</v>
      </c>
      <c r="D1126" s="75"/>
      <c r="E1126" s="75"/>
      <c r="F1126" s="87"/>
      <c r="G1126" s="75"/>
      <c r="H1126" s="75">
        <f>SUM('PACC 2025'!$D1126:$G1126)</f>
        <v>0</v>
      </c>
      <c r="I1126" s="67">
        <v>200000</v>
      </c>
      <c r="J1126" s="27">
        <f>'PACC 2025'!$I1126*'PACC 2025'!$H1126</f>
        <v>0</v>
      </c>
      <c r="K1126" s="17"/>
      <c r="L1126" s="26"/>
      <c r="M1126" s="26"/>
      <c r="N1126" s="26"/>
      <c r="O1126" s="205"/>
    </row>
    <row r="1127" spans="1:16" s="30" customFormat="1" ht="37.5" customHeight="1" x14ac:dyDescent="0.35">
      <c r="A1127" s="52" t="s">
        <v>55</v>
      </c>
      <c r="B1127" s="52" t="s">
        <v>128</v>
      </c>
      <c r="C1127" s="53" t="s">
        <v>99</v>
      </c>
      <c r="D1127" s="127"/>
      <c r="E1127" s="127"/>
      <c r="F1127" s="127"/>
      <c r="G1127" s="127"/>
      <c r="H1127" s="127">
        <f>SUM('PACC 2025'!$D1127:$G1127)</f>
        <v>0</v>
      </c>
      <c r="I1127" s="62">
        <v>77880</v>
      </c>
      <c r="J1127" s="55">
        <f>'PACC 2025'!$I1127*'PACC 2025'!$H1127</f>
        <v>0</v>
      </c>
      <c r="K1127" s="56"/>
      <c r="L1127" s="52"/>
      <c r="M1127" s="52"/>
      <c r="N1127" s="53"/>
      <c r="O1127" s="53"/>
    </row>
    <row r="1128" spans="1:16" ht="29.25" customHeight="1" x14ac:dyDescent="0.35">
      <c r="A1128" s="18" t="s">
        <v>55</v>
      </c>
      <c r="B1128" s="19"/>
      <c r="C1128" s="19"/>
      <c r="D1128" s="316"/>
      <c r="E1128" s="316"/>
      <c r="F1128" s="316"/>
      <c r="G1128" s="316"/>
      <c r="H1128" s="316"/>
      <c r="I1128" s="68"/>
      <c r="J1128" s="21"/>
      <c r="K1128" s="22">
        <f>SUM(J1118:J1127)</f>
        <v>33627880</v>
      </c>
      <c r="L1128" s="19"/>
      <c r="M1128" s="19"/>
      <c r="N1128" s="19"/>
      <c r="O1128" s="147"/>
    </row>
    <row r="1129" spans="1:16" s="391" customFormat="1" ht="15.75" customHeight="1" x14ac:dyDescent="0.35">
      <c r="A1129" s="242" t="s">
        <v>17114</v>
      </c>
      <c r="B1129" s="242" t="s">
        <v>17115</v>
      </c>
      <c r="C1129" s="363" t="s">
        <v>103</v>
      </c>
      <c r="D1129" s="363">
        <v>350</v>
      </c>
      <c r="E1129" s="363"/>
      <c r="F1129" s="363">
        <v>300</v>
      </c>
      <c r="G1129" s="363">
        <v>50</v>
      </c>
      <c r="H1129" s="314">
        <f>SUM('PACC 2025'!$D1129:$G1129)</f>
        <v>700</v>
      </c>
      <c r="I1129" s="273">
        <v>296.06</v>
      </c>
      <c r="J1129" s="276">
        <f>'PACC 2025'!$I1129*'PACC 2025'!$H1129</f>
        <v>207242</v>
      </c>
      <c r="K1129" s="389"/>
      <c r="L1129" s="244"/>
      <c r="M1129" s="244"/>
      <c r="N1129" s="244"/>
      <c r="O1129" s="390" t="s">
        <v>17045</v>
      </c>
    </row>
    <row r="1130" spans="1:16" s="30" customFormat="1" ht="15.75" customHeight="1" x14ac:dyDescent="0.35">
      <c r="A1130" s="157" t="s">
        <v>17114</v>
      </c>
      <c r="B1130" s="157"/>
      <c r="C1130" s="169"/>
      <c r="D1130" s="169"/>
      <c r="E1130" s="169"/>
      <c r="F1130" s="169"/>
      <c r="G1130" s="169"/>
      <c r="H1130" s="361">
        <f t="shared" ref="H1130" si="2">SUM(D1130:G1130)</f>
        <v>0</v>
      </c>
      <c r="I1130" s="162"/>
      <c r="J1130" s="163"/>
      <c r="K1130" s="164">
        <f>SUM(J1129)</f>
        <v>207242</v>
      </c>
      <c r="L1130" s="52"/>
      <c r="M1130" s="52"/>
      <c r="N1130" s="52"/>
      <c r="O1130" s="165"/>
    </row>
    <row r="1131" spans="1:16" s="65" customFormat="1" ht="15.75" customHeight="1" x14ac:dyDescent="0.35">
      <c r="A1131" s="52" t="s">
        <v>17208</v>
      </c>
      <c r="B1131" s="52" t="s">
        <v>17209</v>
      </c>
      <c r="C1131" s="122" t="s">
        <v>99</v>
      </c>
      <c r="D1131" s="122">
        <v>1</v>
      </c>
      <c r="E1131" s="122"/>
      <c r="F1131" s="122"/>
      <c r="G1131" s="122"/>
      <c r="H1131" s="127">
        <f>SUM('PACC 2025'!$D1131:$G1131)</f>
        <v>1</v>
      </c>
      <c r="I1131" s="54">
        <v>220000</v>
      </c>
      <c r="J1131" s="27">
        <f>'PACC 2025'!$I1131*'PACC 2025'!$H1131</f>
        <v>220000</v>
      </c>
      <c r="K1131" s="158"/>
      <c r="L1131" s="60"/>
      <c r="M1131" s="60"/>
      <c r="N1131" s="60"/>
      <c r="O1131" s="61" t="s">
        <v>17045</v>
      </c>
    </row>
    <row r="1132" spans="1:16" s="30" customFormat="1" ht="15.75" customHeight="1" x14ac:dyDescent="0.35">
      <c r="A1132" s="157" t="s">
        <v>17208</v>
      </c>
      <c r="B1132" s="157"/>
      <c r="C1132" s="169"/>
      <c r="D1132" s="169"/>
      <c r="E1132" s="169"/>
      <c r="F1132" s="169"/>
      <c r="G1132" s="169"/>
      <c r="H1132" s="361"/>
      <c r="I1132" s="83"/>
      <c r="J1132" s="163"/>
      <c r="K1132" s="22">
        <f>SUM(J1131)</f>
        <v>220000</v>
      </c>
      <c r="L1132" s="52"/>
      <c r="M1132" s="52"/>
      <c r="N1132" s="52"/>
      <c r="O1132" s="180"/>
    </row>
    <row r="1133" spans="1:16" s="30" customFormat="1" ht="15.75" customHeight="1" x14ac:dyDescent="0.35">
      <c r="A1133" s="52" t="s">
        <v>56</v>
      </c>
      <c r="B1133" s="52" t="s">
        <v>453</v>
      </c>
      <c r="C1133" s="53" t="s">
        <v>454</v>
      </c>
      <c r="D1133" s="127"/>
      <c r="E1133" s="127"/>
      <c r="F1133" s="127"/>
      <c r="G1133" s="127"/>
      <c r="H1133" s="127">
        <f>SUM('PACC 2025'!$D1133:$G1133)</f>
        <v>0</v>
      </c>
      <c r="I1133" s="62">
        <v>240</v>
      </c>
      <c r="J1133" s="55">
        <f>'PACC 2025'!$I1133*'PACC 2025'!$H1133</f>
        <v>0</v>
      </c>
      <c r="K1133" s="56"/>
      <c r="L1133" s="52"/>
      <c r="M1133" s="52"/>
      <c r="N1133" s="53"/>
      <c r="O1133" s="53"/>
    </row>
    <row r="1134" spans="1:16" s="30" customFormat="1" ht="15.75" customHeight="1" x14ac:dyDescent="0.35">
      <c r="A1134" s="52" t="s">
        <v>56</v>
      </c>
      <c r="B1134" s="52" t="s">
        <v>455</v>
      </c>
      <c r="C1134" s="53" t="s">
        <v>99</v>
      </c>
      <c r="D1134" s="127"/>
      <c r="E1134" s="127"/>
      <c r="F1134" s="127"/>
      <c r="G1134" s="127"/>
      <c r="H1134" s="127">
        <f>SUM('PACC 2025'!$D1134:$G1134)</f>
        <v>0</v>
      </c>
      <c r="I1134" s="62">
        <v>50000</v>
      </c>
      <c r="J1134" s="55">
        <f>'PACC 2025'!$I1134*'PACC 2025'!$H1134</f>
        <v>0</v>
      </c>
      <c r="K1134" s="56"/>
      <c r="L1134" s="52"/>
      <c r="M1134" s="52"/>
      <c r="N1134" s="53"/>
      <c r="O1134" s="53"/>
    </row>
    <row r="1135" spans="1:16" ht="15.75" customHeight="1" x14ac:dyDescent="0.35">
      <c r="A1135" s="18" t="s">
        <v>56</v>
      </c>
      <c r="B1135" s="19"/>
      <c r="C1135" s="19"/>
      <c r="D1135" s="316"/>
      <c r="E1135" s="316"/>
      <c r="F1135" s="316"/>
      <c r="G1135" s="316"/>
      <c r="H1135" s="316"/>
      <c r="I1135" s="68"/>
      <c r="J1135" s="21"/>
      <c r="K1135" s="22">
        <f>SUM(J1133:J1134)</f>
        <v>0</v>
      </c>
      <c r="L1135" s="19"/>
      <c r="M1135" s="19"/>
      <c r="N1135" s="19"/>
      <c r="O1135" s="147"/>
    </row>
    <row r="1136" spans="1:16" s="30" customFormat="1" ht="15.75" customHeight="1" x14ac:dyDescent="0.35">
      <c r="A1136" s="52" t="s">
        <v>57</v>
      </c>
      <c r="B1136" s="52" t="s">
        <v>456</v>
      </c>
      <c r="C1136" s="53" t="s">
        <v>457</v>
      </c>
      <c r="D1136" s="326"/>
      <c r="E1136" s="326">
        <v>500</v>
      </c>
      <c r="F1136" s="127"/>
      <c r="G1136" s="326"/>
      <c r="H1136" s="127">
        <f>SUM('PACC 2025'!$D1136:$G1136)</f>
        <v>500</v>
      </c>
      <c r="I1136" s="62">
        <v>3451.5</v>
      </c>
      <c r="J1136" s="27">
        <f>'PACC 2025'!$I1136*'PACC 2025'!$H1136</f>
        <v>1725750</v>
      </c>
      <c r="K1136" s="56"/>
      <c r="L1136" s="52"/>
      <c r="M1136" s="52"/>
      <c r="N1136" s="122"/>
      <c r="O1136" s="205" t="s">
        <v>16961</v>
      </c>
    </row>
    <row r="1137" spans="1:16" s="30" customFormat="1" ht="15.75" customHeight="1" x14ac:dyDescent="0.35">
      <c r="A1137" s="52" t="s">
        <v>57</v>
      </c>
      <c r="B1137" s="52" t="s">
        <v>458</v>
      </c>
      <c r="C1137" s="53" t="s">
        <v>457</v>
      </c>
      <c r="D1137" s="326"/>
      <c r="E1137" s="326">
        <v>500</v>
      </c>
      <c r="F1137" s="127"/>
      <c r="G1137" s="326"/>
      <c r="H1137" s="127">
        <f>SUM('PACC 2025'!$D1137:$G1137)</f>
        <v>500</v>
      </c>
      <c r="I1137" s="62">
        <v>4800</v>
      </c>
      <c r="J1137" s="27">
        <f>'PACC 2025'!$I1137*'PACC 2025'!$H1137</f>
        <v>2400000</v>
      </c>
      <c r="K1137" s="56"/>
      <c r="L1137" s="52"/>
      <c r="M1137" s="52"/>
      <c r="N1137" s="53"/>
      <c r="O1137" s="205" t="s">
        <v>16961</v>
      </c>
    </row>
    <row r="1138" spans="1:16" s="30" customFormat="1" ht="15.75" customHeight="1" x14ac:dyDescent="0.35">
      <c r="A1138" s="26" t="s">
        <v>57</v>
      </c>
      <c r="B1138" s="26" t="s">
        <v>17117</v>
      </c>
      <c r="C1138" s="153" t="s">
        <v>99</v>
      </c>
      <c r="D1138" s="332">
        <v>1</v>
      </c>
      <c r="E1138" s="332"/>
      <c r="F1138" s="332"/>
      <c r="G1138" s="332"/>
      <c r="H1138" s="127">
        <f>SUM('PACC 2025'!$D1138:$G1138)</f>
        <v>1</v>
      </c>
      <c r="I1138" s="54">
        <v>35000000</v>
      </c>
      <c r="J1138" s="27">
        <f>'PACC 2025'!$I1138*'PACC 2025'!$H1138</f>
        <v>35000000</v>
      </c>
      <c r="K1138" s="170"/>
      <c r="L1138" s="52"/>
      <c r="M1138" s="52"/>
      <c r="N1138" s="52"/>
      <c r="O1138" s="53" t="s">
        <v>17045</v>
      </c>
    </row>
    <row r="1139" spans="1:16" s="30" customFormat="1" ht="15.75" customHeight="1" x14ac:dyDescent="0.35">
      <c r="A1139" s="26" t="s">
        <v>57</v>
      </c>
      <c r="B1139" s="26" t="s">
        <v>16911</v>
      </c>
      <c r="C1139" s="153" t="s">
        <v>99</v>
      </c>
      <c r="D1139" s="332">
        <v>1</v>
      </c>
      <c r="E1139" s="332"/>
      <c r="F1139" s="332"/>
      <c r="G1139" s="332"/>
      <c r="H1139" s="127">
        <f>SUM('PACC 2025'!$D1139:$G1139)</f>
        <v>1</v>
      </c>
      <c r="I1139" s="54">
        <v>5200000</v>
      </c>
      <c r="J1139" s="27">
        <f>'PACC 2025'!$I1139*'PACC 2025'!$H1139</f>
        <v>5200000</v>
      </c>
      <c r="K1139" s="170"/>
      <c r="L1139" s="52"/>
      <c r="M1139" s="52"/>
      <c r="N1139" s="52"/>
      <c r="O1139" s="53" t="s">
        <v>17045</v>
      </c>
    </row>
    <row r="1140" spans="1:16" s="30" customFormat="1" ht="15.75" customHeight="1" x14ac:dyDescent="0.35">
      <c r="A1140" s="52" t="s">
        <v>57</v>
      </c>
      <c r="B1140" s="52" t="s">
        <v>16911</v>
      </c>
      <c r="C1140" s="53" t="s">
        <v>99</v>
      </c>
      <c r="D1140" s="127"/>
      <c r="E1140" s="127"/>
      <c r="F1140" s="127"/>
      <c r="G1140" s="127"/>
      <c r="H1140" s="127">
        <f>SUM('PACC 2025'!$D1140:$G1140)</f>
        <v>0</v>
      </c>
      <c r="I1140" s="62">
        <v>1500000</v>
      </c>
      <c r="J1140" s="55">
        <f>'PACC 2025'!$I1140*'PACC 2025'!$H1140</f>
        <v>0</v>
      </c>
      <c r="K1140" s="56"/>
      <c r="L1140" s="52"/>
      <c r="M1140" s="52"/>
      <c r="N1140" s="53"/>
      <c r="O1140" s="53"/>
    </row>
    <row r="1141" spans="1:16" ht="15.75" customHeight="1" x14ac:dyDescent="0.35">
      <c r="A1141" s="18" t="s">
        <v>459</v>
      </c>
      <c r="B1141" s="19"/>
      <c r="C1141" s="19"/>
      <c r="D1141" s="316"/>
      <c r="E1141" s="316"/>
      <c r="F1141" s="316"/>
      <c r="G1141" s="316"/>
      <c r="H1141" s="316"/>
      <c r="I1141" s="68"/>
      <c r="J1141" s="21"/>
      <c r="K1141" s="22">
        <f>SUM(J1136:J1140)</f>
        <v>44325750</v>
      </c>
      <c r="L1141" s="19"/>
      <c r="M1141" s="19"/>
      <c r="N1141" s="19"/>
      <c r="O1141" s="147"/>
    </row>
    <row r="1142" spans="1:16" s="30" customFormat="1" ht="15.75" customHeight="1" x14ac:dyDescent="0.35">
      <c r="A1142" s="74" t="s">
        <v>58</v>
      </c>
      <c r="B1142" s="74" t="s">
        <v>16956</v>
      </c>
      <c r="C1142" s="171" t="s">
        <v>99</v>
      </c>
      <c r="D1142" s="368">
        <v>1</v>
      </c>
      <c r="E1142" s="368"/>
      <c r="F1142" s="368"/>
      <c r="G1142" s="368"/>
      <c r="H1142" s="127">
        <f>SUM('PACC 2025'!$D1142:$G1142)</f>
        <v>1</v>
      </c>
      <c r="I1142" s="168">
        <v>8000000</v>
      </c>
      <c r="J1142" s="55">
        <f t="shared" ref="J1142" si="3">H1142*I1142</f>
        <v>8000000</v>
      </c>
      <c r="K1142" s="172"/>
      <c r="L1142" s="168"/>
      <c r="M1142" s="168"/>
      <c r="N1142" s="168"/>
      <c r="O1142" s="111" t="s">
        <v>17045</v>
      </c>
    </row>
    <row r="1143" spans="1:16" s="30" customFormat="1" ht="15.75" customHeight="1" x14ac:dyDescent="0.35">
      <c r="A1143" s="52" t="s">
        <v>58</v>
      </c>
      <c r="B1143" s="52" t="s">
        <v>16912</v>
      </c>
      <c r="C1143" s="53" t="s">
        <v>99</v>
      </c>
      <c r="D1143" s="127"/>
      <c r="E1143" s="127"/>
      <c r="F1143" s="127"/>
      <c r="G1143" s="127"/>
      <c r="H1143" s="127">
        <f>SUM('PACC 2025'!$D1143:$G1143)</f>
        <v>0</v>
      </c>
      <c r="I1143" s="62">
        <v>100000</v>
      </c>
      <c r="J1143" s="55">
        <f>'PACC 2025'!$I1143*'PACC 2025'!$H1143</f>
        <v>0</v>
      </c>
      <c r="K1143" s="56"/>
      <c r="L1143" s="52"/>
      <c r="M1143" s="52"/>
      <c r="N1143" s="53"/>
      <c r="O1143" s="53"/>
    </row>
    <row r="1144" spans="1:16" ht="15.75" customHeight="1" x14ac:dyDescent="0.35">
      <c r="A1144" s="18" t="s">
        <v>58</v>
      </c>
      <c r="B1144" s="19"/>
      <c r="C1144" s="19"/>
      <c r="D1144" s="316"/>
      <c r="E1144" s="316"/>
      <c r="F1144" s="316"/>
      <c r="G1144" s="316"/>
      <c r="H1144" s="316"/>
      <c r="I1144" s="68"/>
      <c r="J1144" s="21"/>
      <c r="K1144" s="22">
        <f>SUM(J1142:J1143)</f>
        <v>8000000</v>
      </c>
      <c r="L1144" s="19"/>
      <c r="M1144" s="19"/>
      <c r="N1144" s="19"/>
      <c r="O1144" s="147"/>
    </row>
    <row r="1145" spans="1:16" ht="15.75" customHeight="1" x14ac:dyDescent="0.35">
      <c r="A1145" s="26" t="s">
        <v>59</v>
      </c>
      <c r="B1145" s="242" t="s">
        <v>294</v>
      </c>
      <c r="C1145" s="239" t="s">
        <v>99</v>
      </c>
      <c r="D1145" s="314">
        <v>1</v>
      </c>
      <c r="E1145" s="347"/>
      <c r="F1145" s="75"/>
      <c r="G1145" s="75"/>
      <c r="H1145" s="127">
        <f>SUM('PACC 2025'!$D1145:$G1145)</f>
        <v>1</v>
      </c>
      <c r="I1145" s="67">
        <v>300000</v>
      </c>
      <c r="J1145" s="27">
        <f>'PACC 2025'!$I1145*'PACC 2025'!$H1145</f>
        <v>300000</v>
      </c>
      <c r="K1145" s="17"/>
      <c r="L1145" s="26"/>
      <c r="M1145" s="26"/>
      <c r="N1145" s="205"/>
      <c r="O1145" s="205" t="s">
        <v>16982</v>
      </c>
    </row>
    <row r="1146" spans="1:16" s="282" customFormat="1" ht="54.5" customHeight="1" x14ac:dyDescent="0.35">
      <c r="A1146" s="242" t="s">
        <v>59</v>
      </c>
      <c r="B1146" s="242" t="s">
        <v>17573</v>
      </c>
      <c r="C1146" s="239" t="s">
        <v>99</v>
      </c>
      <c r="D1146" s="314">
        <v>1</v>
      </c>
      <c r="E1146" s="284"/>
      <c r="F1146" s="314"/>
      <c r="G1146" s="314"/>
      <c r="H1146" s="314">
        <f>SUM('PACC 2025'!$D1146:$G1146)</f>
        <v>1</v>
      </c>
      <c r="I1146" s="243">
        <f>2006000*63</f>
        <v>126378000</v>
      </c>
      <c r="J1146" s="276">
        <f>'PACC 2025'!$I1146*'PACC 2025'!$H1146</f>
        <v>126378000</v>
      </c>
      <c r="K1146" s="277"/>
      <c r="L1146" s="242"/>
      <c r="M1146" s="242"/>
      <c r="N1146" s="239"/>
      <c r="O1146" s="239" t="s">
        <v>17525</v>
      </c>
      <c r="P1146" s="281"/>
    </row>
    <row r="1147" spans="1:16" ht="15.75" customHeight="1" x14ac:dyDescent="0.35">
      <c r="A1147" s="18" t="s">
        <v>460</v>
      </c>
      <c r="B1147" s="19" t="s">
        <v>131</v>
      </c>
      <c r="C1147" s="19"/>
      <c r="D1147" s="316"/>
      <c r="E1147" s="316"/>
      <c r="F1147" s="316"/>
      <c r="G1147" s="316"/>
      <c r="H1147" s="316"/>
      <c r="I1147" s="68"/>
      <c r="J1147" s="21"/>
      <c r="K1147" s="22">
        <f>SUM(J1145:J1146)</f>
        <v>126678000</v>
      </c>
      <c r="L1147" s="19"/>
      <c r="M1147" s="19"/>
      <c r="N1147" s="19"/>
      <c r="O1147" s="147"/>
    </row>
    <row r="1148" spans="1:16" s="142" customFormat="1" ht="15.75" customHeight="1" x14ac:dyDescent="0.35">
      <c r="A1148" s="26" t="s">
        <v>60</v>
      </c>
      <c r="B1148" s="26" t="s">
        <v>17042</v>
      </c>
      <c r="C1148" s="205" t="s">
        <v>99</v>
      </c>
      <c r="D1148" s="75">
        <v>1</v>
      </c>
      <c r="E1148" s="195"/>
      <c r="F1148" s="75"/>
      <c r="G1148" s="75"/>
      <c r="H1148" s="127">
        <f>SUM('PACC 2025'!$D1148:$G1148)</f>
        <v>1</v>
      </c>
      <c r="I1148" s="67">
        <f>959630.28+55816.95</f>
        <v>1015447.23</v>
      </c>
      <c r="J1148" s="27">
        <f>'PACC 2025'!$I1148*'PACC 2025'!$H1148</f>
        <v>1015447.23</v>
      </c>
      <c r="K1148" s="17"/>
      <c r="L1148" s="26"/>
      <c r="M1148" s="26"/>
      <c r="N1148" s="205"/>
      <c r="O1148" s="205" t="s">
        <v>17030</v>
      </c>
    </row>
    <row r="1149" spans="1:16" s="30" customFormat="1" ht="15.75" customHeight="1" x14ac:dyDescent="0.35">
      <c r="A1149" s="74" t="s">
        <v>60</v>
      </c>
      <c r="B1149" s="52" t="s">
        <v>461</v>
      </c>
      <c r="C1149" s="53" t="s">
        <v>99</v>
      </c>
      <c r="D1149" s="127"/>
      <c r="E1149" s="127"/>
      <c r="F1149" s="127"/>
      <c r="G1149" s="127"/>
      <c r="H1149" s="127">
        <f>SUM('PACC 2025'!$D1149:$G1149)</f>
        <v>0</v>
      </c>
      <c r="I1149" s="62">
        <v>35400</v>
      </c>
      <c r="J1149" s="55">
        <f>'PACC 2025'!$I1149*'PACC 2025'!$H1149</f>
        <v>0</v>
      </c>
      <c r="K1149" s="56"/>
      <c r="L1149" s="52"/>
      <c r="M1149" s="52"/>
      <c r="N1149" s="52"/>
      <c r="O1149" s="53"/>
    </row>
    <row r="1150" spans="1:16" ht="15.5" x14ac:dyDescent="0.35">
      <c r="A1150" s="18" t="s">
        <v>60</v>
      </c>
      <c r="B1150" s="19"/>
      <c r="C1150" s="19"/>
      <c r="D1150" s="316"/>
      <c r="E1150" s="316"/>
      <c r="F1150" s="316"/>
      <c r="G1150" s="316"/>
      <c r="H1150" s="316"/>
      <c r="I1150" s="68"/>
      <c r="J1150" s="21"/>
      <c r="K1150" s="22">
        <f>SUM(J1148:J1149)</f>
        <v>1015447.23</v>
      </c>
      <c r="L1150" s="19"/>
      <c r="M1150" s="19"/>
      <c r="N1150" s="19"/>
      <c r="O1150" s="149"/>
    </row>
    <row r="1151" spans="1:16" s="143" customFormat="1" ht="15.75" customHeight="1" x14ac:dyDescent="0.35">
      <c r="A1151" s="52" t="s">
        <v>17118</v>
      </c>
      <c r="B1151" s="52" t="s">
        <v>17119</v>
      </c>
      <c r="C1151" s="122" t="s">
        <v>99</v>
      </c>
      <c r="D1151" s="369"/>
      <c r="E1151" s="369">
        <v>1</v>
      </c>
      <c r="F1151" s="326"/>
      <c r="G1151" s="326"/>
      <c r="H1151" s="127">
        <f>SUM('PACC 2025'!$D1151:$G1151)</f>
        <v>1</v>
      </c>
      <c r="I1151" s="54">
        <v>278149.71999999997</v>
      </c>
      <c r="J1151" s="27">
        <f>'PACC 2025'!$I1151*'PACC 2025'!$H1151</f>
        <v>278149.71999999997</v>
      </c>
      <c r="K1151" s="173"/>
      <c r="L1151" s="52"/>
      <c r="M1151" s="52"/>
      <c r="N1151" s="52"/>
      <c r="O1151" s="53" t="s">
        <v>17045</v>
      </c>
    </row>
    <row r="1152" spans="1:16" s="143" customFormat="1" ht="15.75" customHeight="1" x14ac:dyDescent="0.35">
      <c r="A1152" s="52" t="s">
        <v>17118</v>
      </c>
      <c r="B1152" s="52" t="s">
        <v>17120</v>
      </c>
      <c r="C1152" s="122" t="s">
        <v>99</v>
      </c>
      <c r="D1152" s="369"/>
      <c r="E1152" s="369">
        <v>1</v>
      </c>
      <c r="F1152" s="326"/>
      <c r="G1152" s="326"/>
      <c r="H1152" s="127">
        <f>SUM('PACC 2025'!$D1152:$G1152)</f>
        <v>1</v>
      </c>
      <c r="I1152" s="54">
        <v>422177.93</v>
      </c>
      <c r="J1152" s="27">
        <f>'PACC 2025'!$I1152*'PACC 2025'!$H1152</f>
        <v>422177.93</v>
      </c>
      <c r="K1152" s="173"/>
      <c r="L1152" s="52"/>
      <c r="M1152" s="52"/>
      <c r="N1152" s="53"/>
      <c r="O1152" s="53" t="s">
        <v>17045</v>
      </c>
    </row>
    <row r="1153" spans="1:15" s="143" customFormat="1" ht="15.75" customHeight="1" x14ac:dyDescent="0.35">
      <c r="A1153" s="52" t="s">
        <v>17118</v>
      </c>
      <c r="B1153" s="52" t="s">
        <v>17121</v>
      </c>
      <c r="C1153" s="122" t="s">
        <v>99</v>
      </c>
      <c r="D1153" s="369"/>
      <c r="E1153" s="369">
        <v>1</v>
      </c>
      <c r="F1153" s="326"/>
      <c r="G1153" s="326"/>
      <c r="H1153" s="127">
        <f>SUM('PACC 2025'!$D1153:$G1153)</f>
        <v>1</v>
      </c>
      <c r="I1153" s="54">
        <v>193199.97</v>
      </c>
      <c r="J1153" s="27">
        <f>'PACC 2025'!$I1153*'PACC 2025'!$H1153</f>
        <v>193199.97</v>
      </c>
      <c r="K1153" s="173"/>
      <c r="L1153" s="52"/>
      <c r="M1153" s="52"/>
      <c r="N1153" s="52"/>
      <c r="O1153" s="53" t="s">
        <v>17045</v>
      </c>
    </row>
    <row r="1154" spans="1:15" s="143" customFormat="1" ht="15.75" customHeight="1" x14ac:dyDescent="0.35">
      <c r="A1154" s="52" t="s">
        <v>17118</v>
      </c>
      <c r="B1154" s="52" t="s">
        <v>17122</v>
      </c>
      <c r="C1154" s="122" t="s">
        <v>99</v>
      </c>
      <c r="D1154" s="369"/>
      <c r="E1154" s="369">
        <v>1</v>
      </c>
      <c r="F1154" s="326"/>
      <c r="G1154" s="326"/>
      <c r="H1154" s="127">
        <f>SUM('PACC 2025'!$D1154:$G1154)</f>
        <v>1</v>
      </c>
      <c r="I1154" s="54">
        <v>423655.4</v>
      </c>
      <c r="J1154" s="27">
        <f>'PACC 2025'!$I1154*'PACC 2025'!$H1154</f>
        <v>423655.4</v>
      </c>
      <c r="K1154" s="173"/>
      <c r="L1154" s="52"/>
      <c r="M1154" s="52"/>
      <c r="N1154" s="53"/>
      <c r="O1154" s="53" t="s">
        <v>17045</v>
      </c>
    </row>
    <row r="1155" spans="1:15" s="143" customFormat="1" ht="15.75" customHeight="1" x14ac:dyDescent="0.35">
      <c r="A1155" s="52" t="s">
        <v>17118</v>
      </c>
      <c r="B1155" s="52" t="s">
        <v>17123</v>
      </c>
      <c r="C1155" s="122" t="s">
        <v>99</v>
      </c>
      <c r="D1155" s="369"/>
      <c r="E1155" s="369">
        <v>1</v>
      </c>
      <c r="F1155" s="326"/>
      <c r="G1155" s="326"/>
      <c r="H1155" s="127">
        <f>SUM('PACC 2025'!$D1155:$G1155)</f>
        <v>1</v>
      </c>
      <c r="I1155" s="54">
        <v>379960</v>
      </c>
      <c r="J1155" s="27">
        <f>'PACC 2025'!$I1155*'PACC 2025'!$H1155</f>
        <v>379960</v>
      </c>
      <c r="K1155" s="173"/>
      <c r="L1155" s="52"/>
      <c r="M1155" s="52"/>
      <c r="N1155" s="52"/>
      <c r="O1155" s="53" t="s">
        <v>17045</v>
      </c>
    </row>
    <row r="1156" spans="1:15" s="143" customFormat="1" ht="15.75" customHeight="1" x14ac:dyDescent="0.35">
      <c r="A1156" s="52" t="s">
        <v>17118</v>
      </c>
      <c r="B1156" s="52" t="s">
        <v>17124</v>
      </c>
      <c r="C1156" s="122" t="s">
        <v>99</v>
      </c>
      <c r="D1156" s="369"/>
      <c r="E1156" s="369">
        <v>1</v>
      </c>
      <c r="F1156" s="326"/>
      <c r="G1156" s="326"/>
      <c r="H1156" s="127">
        <f>SUM('PACC 2025'!$D1156:$G1156)</f>
        <v>1</v>
      </c>
      <c r="I1156" s="54">
        <v>664930</v>
      </c>
      <c r="J1156" s="27">
        <f>'PACC 2025'!$I1156*'PACC 2025'!$H1156</f>
        <v>664930</v>
      </c>
      <c r="K1156" s="173"/>
      <c r="L1156" s="52"/>
      <c r="M1156" s="52"/>
      <c r="N1156" s="53"/>
      <c r="O1156" s="53" t="s">
        <v>17045</v>
      </c>
    </row>
    <row r="1157" spans="1:15" s="143" customFormat="1" ht="15.75" customHeight="1" x14ac:dyDescent="0.35">
      <c r="A1157" s="52" t="s">
        <v>17118</v>
      </c>
      <c r="B1157" s="52" t="s">
        <v>17125</v>
      </c>
      <c r="C1157" s="122" t="s">
        <v>99</v>
      </c>
      <c r="D1157" s="369">
        <v>1</v>
      </c>
      <c r="E1157" s="369"/>
      <c r="F1157" s="326"/>
      <c r="G1157" s="326"/>
      <c r="H1157" s="127">
        <f>SUM('PACC 2025'!$D1157:$G1157)</f>
        <v>1</v>
      </c>
      <c r="I1157" s="54">
        <v>94990</v>
      </c>
      <c r="J1157" s="27">
        <f>'PACC 2025'!$I1157*'PACC 2025'!$H1157</f>
        <v>94990</v>
      </c>
      <c r="K1157" s="173"/>
      <c r="L1157" s="52"/>
      <c r="M1157" s="52"/>
      <c r="N1157" s="53"/>
      <c r="O1157" s="53" t="s">
        <v>17045</v>
      </c>
    </row>
    <row r="1158" spans="1:15" s="143" customFormat="1" ht="15.75" customHeight="1" x14ac:dyDescent="0.35">
      <c r="A1158" s="52" t="s">
        <v>17118</v>
      </c>
      <c r="B1158" s="52" t="s">
        <v>17126</v>
      </c>
      <c r="C1158" s="122" t="s">
        <v>99</v>
      </c>
      <c r="D1158" s="369"/>
      <c r="E1158" s="369">
        <v>1</v>
      </c>
      <c r="F1158" s="326"/>
      <c r="G1158" s="326"/>
      <c r="H1158" s="127">
        <f>SUM('PACC 2025'!$D1158:$G1158)</f>
        <v>1</v>
      </c>
      <c r="I1158" s="54">
        <v>218477</v>
      </c>
      <c r="J1158" s="27">
        <f>'PACC 2025'!$I1158*'PACC 2025'!$H1158</f>
        <v>218477</v>
      </c>
      <c r="K1158" s="173"/>
      <c r="L1158" s="52"/>
      <c r="M1158" s="52"/>
      <c r="N1158" s="53"/>
      <c r="O1158" s="53" t="s">
        <v>17045</v>
      </c>
    </row>
    <row r="1159" spans="1:15" s="143" customFormat="1" ht="15.75" customHeight="1" x14ac:dyDescent="0.35">
      <c r="A1159" s="52" t="s">
        <v>17118</v>
      </c>
      <c r="B1159" s="52" t="s">
        <v>17127</v>
      </c>
      <c r="C1159" s="122" t="s">
        <v>99</v>
      </c>
      <c r="D1159" s="369"/>
      <c r="E1159" s="369">
        <v>1</v>
      </c>
      <c r="F1159" s="326"/>
      <c r="G1159" s="326"/>
      <c r="H1159" s="127">
        <f>SUM('PACC 2025'!$D1159:$G1159)</f>
        <v>1</v>
      </c>
      <c r="I1159" s="54">
        <v>189980</v>
      </c>
      <c r="J1159" s="27">
        <f>'PACC 2025'!$I1159*'PACC 2025'!$H1159</f>
        <v>189980</v>
      </c>
      <c r="K1159" s="173"/>
      <c r="L1159" s="52"/>
      <c r="M1159" s="52"/>
      <c r="N1159" s="53"/>
      <c r="O1159" s="53" t="s">
        <v>17045</v>
      </c>
    </row>
    <row r="1160" spans="1:15" s="143" customFormat="1" ht="15.75" customHeight="1" x14ac:dyDescent="0.35">
      <c r="A1160" s="52" t="s">
        <v>17118</v>
      </c>
      <c r="B1160" s="242" t="s">
        <v>17542</v>
      </c>
      <c r="C1160" s="122" t="s">
        <v>99</v>
      </c>
      <c r="D1160" s="369">
        <v>1</v>
      </c>
      <c r="E1160" s="369"/>
      <c r="F1160" s="326"/>
      <c r="G1160" s="326"/>
      <c r="H1160" s="127">
        <f>SUM('PACC 2025'!$D1160:$G1160)</f>
        <v>1</v>
      </c>
      <c r="I1160" s="54">
        <v>702926</v>
      </c>
      <c r="J1160" s="27">
        <f>'PACC 2025'!$I1160*'PACC 2025'!$H1160</f>
        <v>702926</v>
      </c>
      <c r="K1160" s="173"/>
      <c r="L1160" s="52"/>
      <c r="M1160" s="52"/>
      <c r="N1160" s="53"/>
      <c r="O1160" s="53" t="s">
        <v>17045</v>
      </c>
    </row>
    <row r="1161" spans="1:15" s="143" customFormat="1" ht="15.75" customHeight="1" x14ac:dyDescent="0.35">
      <c r="A1161" s="52" t="s">
        <v>17118</v>
      </c>
      <c r="B1161" s="52" t="s">
        <v>17128</v>
      </c>
      <c r="C1161" s="122" t="s">
        <v>99</v>
      </c>
      <c r="D1161" s="369"/>
      <c r="E1161" s="369"/>
      <c r="F1161" s="326"/>
      <c r="G1161" s="326"/>
      <c r="H1161" s="127">
        <f>SUM('PACC 2025'!$D1161:$G1161)</f>
        <v>0</v>
      </c>
      <c r="I1161" s="54">
        <v>94990</v>
      </c>
      <c r="J1161" s="27">
        <f>'PACC 2025'!$I1161*'PACC 2025'!$H1161</f>
        <v>0</v>
      </c>
      <c r="K1161" s="173"/>
      <c r="L1161" s="52"/>
      <c r="M1161" s="52"/>
      <c r="N1161" s="52"/>
      <c r="O1161" s="53" t="s">
        <v>17045</v>
      </c>
    </row>
    <row r="1162" spans="1:15" s="143" customFormat="1" ht="15.75" customHeight="1" x14ac:dyDescent="0.35">
      <c r="A1162" s="52" t="s">
        <v>17118</v>
      </c>
      <c r="B1162" s="52" t="s">
        <v>17129</v>
      </c>
      <c r="C1162" s="122" t="s">
        <v>99</v>
      </c>
      <c r="D1162" s="369"/>
      <c r="E1162" s="369">
        <v>1</v>
      </c>
      <c r="F1162" s="326"/>
      <c r="G1162" s="326"/>
      <c r="H1162" s="127">
        <f>SUM('PACC 2025'!$D1162:$G1162)</f>
        <v>1</v>
      </c>
      <c r="I1162" s="54">
        <v>132986</v>
      </c>
      <c r="J1162" s="27">
        <f>'PACC 2025'!$I1162*'PACC 2025'!$H1162</f>
        <v>132986</v>
      </c>
      <c r="K1162" s="173"/>
      <c r="L1162" s="52"/>
      <c r="M1162" s="52"/>
      <c r="N1162" s="53"/>
      <c r="O1162" s="53" t="s">
        <v>17045</v>
      </c>
    </row>
    <row r="1163" spans="1:15" s="143" customFormat="1" ht="15.75" customHeight="1" x14ac:dyDescent="0.35">
      <c r="A1163" s="52" t="s">
        <v>17118</v>
      </c>
      <c r="B1163" s="52" t="s">
        <v>17130</v>
      </c>
      <c r="C1163" s="122" t="s">
        <v>99</v>
      </c>
      <c r="D1163" s="369"/>
      <c r="E1163" s="369"/>
      <c r="F1163" s="326">
        <v>1</v>
      </c>
      <c r="G1163" s="326"/>
      <c r="H1163" s="127">
        <f>SUM('PACC 2025'!$D1163:$G1163)</f>
        <v>1</v>
      </c>
      <c r="I1163" s="54">
        <v>37996</v>
      </c>
      <c r="J1163" s="27">
        <f>'PACC 2025'!$I1163*'PACC 2025'!$H1163</f>
        <v>37996</v>
      </c>
      <c r="K1163" s="173"/>
      <c r="L1163" s="52"/>
      <c r="M1163" s="52"/>
      <c r="N1163" s="53"/>
      <c r="O1163" s="53" t="s">
        <v>17045</v>
      </c>
    </row>
    <row r="1164" spans="1:15" s="143" customFormat="1" ht="15.75" customHeight="1" x14ac:dyDescent="0.35">
      <c r="A1164" s="74" t="s">
        <v>17118</v>
      </c>
      <c r="B1164" s="74" t="s">
        <v>17131</v>
      </c>
      <c r="C1164" s="171" t="s">
        <v>99</v>
      </c>
      <c r="D1164" s="370"/>
      <c r="E1164" s="370">
        <v>1</v>
      </c>
      <c r="F1164" s="368"/>
      <c r="G1164" s="368"/>
      <c r="H1164" s="127">
        <f>SUM('PACC 2025'!$D1164:$G1164)</f>
        <v>1</v>
      </c>
      <c r="I1164" s="168">
        <v>1139880</v>
      </c>
      <c r="J1164" s="27">
        <f>'PACC 2025'!$I1164*'PACC 2025'!$H1164</f>
        <v>1139880</v>
      </c>
      <c r="K1164" s="174"/>
      <c r="L1164" s="168"/>
      <c r="M1164" s="168"/>
      <c r="N1164" s="168"/>
      <c r="O1164" s="53" t="s">
        <v>17045</v>
      </c>
    </row>
    <row r="1165" spans="1:15" s="143" customFormat="1" ht="15.75" customHeight="1" x14ac:dyDescent="0.35">
      <c r="A1165" s="52" t="s">
        <v>17118</v>
      </c>
      <c r="B1165" s="52" t="s">
        <v>17132</v>
      </c>
      <c r="C1165" s="122" t="s">
        <v>99</v>
      </c>
      <c r="D1165" s="369"/>
      <c r="E1165" s="369"/>
      <c r="F1165" s="326">
        <v>1</v>
      </c>
      <c r="G1165" s="326"/>
      <c r="H1165" s="127">
        <f>SUM('PACC 2025'!$D1165:$G1165)</f>
        <v>1</v>
      </c>
      <c r="I1165" s="54">
        <v>1266533.21</v>
      </c>
      <c r="J1165" s="27">
        <f>'PACC 2025'!$I1165*'PACC 2025'!$H1165</f>
        <v>1266533.21</v>
      </c>
      <c r="K1165" s="173"/>
      <c r="L1165" s="52"/>
      <c r="M1165" s="52"/>
      <c r="N1165" s="52"/>
      <c r="O1165" s="53" t="s">
        <v>17045</v>
      </c>
    </row>
    <row r="1166" spans="1:15" s="143" customFormat="1" ht="15.75" customHeight="1" x14ac:dyDescent="0.35">
      <c r="A1166" s="52" t="s">
        <v>17118</v>
      </c>
      <c r="B1166" s="52" t="s">
        <v>17133</v>
      </c>
      <c r="C1166" s="122" t="s">
        <v>99</v>
      </c>
      <c r="D1166" s="369"/>
      <c r="E1166" s="369">
        <v>1</v>
      </c>
      <c r="F1166" s="326"/>
      <c r="G1166" s="326"/>
      <c r="H1166" s="127">
        <f>SUM('PACC 2025'!$D1166:$G1166)</f>
        <v>1</v>
      </c>
      <c r="I1166" s="54">
        <v>949900</v>
      </c>
      <c r="J1166" s="27">
        <f>'PACC 2025'!$I1166*'PACC 2025'!$H1166</f>
        <v>949900</v>
      </c>
      <c r="K1166" s="173"/>
      <c r="L1166" s="52"/>
      <c r="M1166" s="52"/>
      <c r="N1166" s="52"/>
      <c r="O1166" s="53" t="s">
        <v>17045</v>
      </c>
    </row>
    <row r="1167" spans="1:15" s="143" customFormat="1" ht="15.75" customHeight="1" x14ac:dyDescent="0.35">
      <c r="A1167" s="74" t="s">
        <v>17118</v>
      </c>
      <c r="B1167" s="74" t="s">
        <v>17134</v>
      </c>
      <c r="C1167" s="171" t="s">
        <v>99</v>
      </c>
      <c r="D1167" s="370"/>
      <c r="E1167" s="370">
        <v>1</v>
      </c>
      <c r="F1167" s="368"/>
      <c r="G1167" s="368"/>
      <c r="H1167" s="127">
        <f>SUM('PACC 2025'!$D1167:$G1167)</f>
        <v>1</v>
      </c>
      <c r="I1167" s="168">
        <v>522445</v>
      </c>
      <c r="J1167" s="27">
        <f>'PACC 2025'!$I1167*'PACC 2025'!$H1167</f>
        <v>522445</v>
      </c>
      <c r="K1167" s="174"/>
      <c r="L1167" s="168"/>
      <c r="M1167" s="168"/>
      <c r="N1167" s="168"/>
      <c r="O1167" s="53" t="s">
        <v>17045</v>
      </c>
    </row>
    <row r="1168" spans="1:15" s="143" customFormat="1" ht="15.75" customHeight="1" x14ac:dyDescent="0.35">
      <c r="A1168" s="52" t="s">
        <v>17118</v>
      </c>
      <c r="B1168" s="52" t="s">
        <v>17135</v>
      </c>
      <c r="C1168" s="122" t="s">
        <v>99</v>
      </c>
      <c r="D1168" s="369"/>
      <c r="E1168" s="369">
        <v>1</v>
      </c>
      <c r="F1168" s="326"/>
      <c r="G1168" s="326"/>
      <c r="H1168" s="127">
        <f>SUM('PACC 2025'!$D1168:$G1168)</f>
        <v>1</v>
      </c>
      <c r="I1168" s="54">
        <v>123487</v>
      </c>
      <c r="J1168" s="27">
        <f>'PACC 2025'!$I1168*'PACC 2025'!$H1168</f>
        <v>123487</v>
      </c>
      <c r="K1168" s="173"/>
      <c r="L1168" s="52"/>
      <c r="M1168" s="52"/>
      <c r="N1168" s="52"/>
      <c r="O1168" s="53" t="s">
        <v>17045</v>
      </c>
    </row>
    <row r="1169" spans="1:16" s="30" customFormat="1" ht="15.75" customHeight="1" x14ac:dyDescent="0.35">
      <c r="A1169" s="52" t="s">
        <v>17118</v>
      </c>
      <c r="B1169" s="52" t="s">
        <v>17136</v>
      </c>
      <c r="C1169" s="122" t="s">
        <v>99</v>
      </c>
      <c r="D1169" s="369"/>
      <c r="E1169" s="369">
        <v>1</v>
      </c>
      <c r="F1169" s="326"/>
      <c r="G1169" s="326"/>
      <c r="H1169" s="127">
        <f>SUM('PACC 2025'!$D1169:$G1169)</f>
        <v>1</v>
      </c>
      <c r="I1169" s="54">
        <v>383763.78</v>
      </c>
      <c r="J1169" s="27">
        <f>'PACC 2025'!$I1169*'PACC 2025'!$H1169</f>
        <v>383763.78</v>
      </c>
      <c r="K1169" s="173"/>
      <c r="L1169" s="52"/>
      <c r="M1169" s="52"/>
      <c r="N1169" s="53"/>
      <c r="O1169" s="53" t="s">
        <v>17045</v>
      </c>
    </row>
    <row r="1170" spans="1:16" s="30" customFormat="1" ht="15.75" customHeight="1" x14ac:dyDescent="0.35">
      <c r="A1170" s="52" t="s">
        <v>17118</v>
      </c>
      <c r="B1170" s="52" t="s">
        <v>17137</v>
      </c>
      <c r="C1170" s="122" t="s">
        <v>99</v>
      </c>
      <c r="D1170" s="369"/>
      <c r="E1170" s="369"/>
      <c r="F1170" s="326">
        <v>1</v>
      </c>
      <c r="G1170" s="326"/>
      <c r="H1170" s="127">
        <f>SUM('PACC 2025'!$D1170:$G1170)</f>
        <v>1</v>
      </c>
      <c r="I1170" s="54">
        <v>75992</v>
      </c>
      <c r="J1170" s="27">
        <f>'PACC 2025'!$I1170*'PACC 2025'!$H1170</f>
        <v>75992</v>
      </c>
      <c r="K1170" s="173"/>
      <c r="L1170" s="52"/>
      <c r="M1170" s="52"/>
      <c r="N1170" s="53"/>
      <c r="O1170" s="53" t="s">
        <v>17045</v>
      </c>
      <c r="P1170" s="144"/>
    </row>
    <row r="1171" spans="1:16" s="30" customFormat="1" ht="23.15" customHeight="1" x14ac:dyDescent="0.35">
      <c r="A1171" s="52" t="s">
        <v>17118</v>
      </c>
      <c r="B1171" s="52" t="s">
        <v>17138</v>
      </c>
      <c r="C1171" s="122" t="s">
        <v>99</v>
      </c>
      <c r="D1171" s="369"/>
      <c r="E1171" s="369">
        <v>1</v>
      </c>
      <c r="F1171" s="326"/>
      <c r="G1171" s="326"/>
      <c r="H1171" s="127">
        <f>SUM('PACC 2025'!$D1171:$G1171)</f>
        <v>1</v>
      </c>
      <c r="I1171" s="54">
        <v>750174.03</v>
      </c>
      <c r="J1171" s="27">
        <f>'PACC 2025'!$I1171*'PACC 2025'!$H1171</f>
        <v>750174.03</v>
      </c>
      <c r="K1171" s="173"/>
      <c r="L1171" s="52"/>
      <c r="M1171" s="52"/>
      <c r="N1171" s="52"/>
      <c r="O1171" s="53" t="s">
        <v>17045</v>
      </c>
    </row>
    <row r="1172" spans="1:16" s="30" customFormat="1" ht="20.149999999999999" customHeight="1" x14ac:dyDescent="0.35">
      <c r="A1172" s="52" t="s">
        <v>17118</v>
      </c>
      <c r="B1172" s="52" t="s">
        <v>17139</v>
      </c>
      <c r="C1172" s="122" t="s">
        <v>99</v>
      </c>
      <c r="D1172" s="369"/>
      <c r="E1172" s="369">
        <v>1</v>
      </c>
      <c r="F1172" s="326"/>
      <c r="G1172" s="326"/>
      <c r="H1172" s="127">
        <f>SUM('PACC 2025'!$D1172:$G1172)</f>
        <v>1</v>
      </c>
      <c r="I1172" s="54">
        <v>102589.2</v>
      </c>
      <c r="J1172" s="27">
        <f>'PACC 2025'!$I1172*'PACC 2025'!$H1172</f>
        <v>102589.2</v>
      </c>
      <c r="K1172" s="173"/>
      <c r="L1172" s="52"/>
      <c r="M1172" s="52"/>
      <c r="N1172" s="53"/>
      <c r="O1172" s="53" t="s">
        <v>17045</v>
      </c>
    </row>
    <row r="1173" spans="1:16" s="30" customFormat="1" ht="20.149999999999999" customHeight="1" x14ac:dyDescent="0.35">
      <c r="A1173" s="52" t="s">
        <v>17118</v>
      </c>
      <c r="B1173" s="52" t="s">
        <v>17140</v>
      </c>
      <c r="C1173" s="122" t="s">
        <v>99</v>
      </c>
      <c r="D1173" s="369"/>
      <c r="E1173" s="369">
        <v>1</v>
      </c>
      <c r="F1173" s="326"/>
      <c r="G1173" s="326"/>
      <c r="H1173" s="127">
        <f>SUM('PACC 2025'!$D1173:$G1173)</f>
        <v>1</v>
      </c>
      <c r="I1173" s="54">
        <v>317266.59999999998</v>
      </c>
      <c r="J1173" s="27">
        <f>'PACC 2025'!$I1173*'PACC 2025'!$H1173</f>
        <v>317266.59999999998</v>
      </c>
      <c r="K1173" s="173"/>
      <c r="L1173" s="52"/>
      <c r="M1173" s="52"/>
      <c r="N1173" s="53"/>
      <c r="O1173" s="53" t="s">
        <v>17045</v>
      </c>
    </row>
    <row r="1174" spans="1:16" s="30" customFormat="1" ht="20.149999999999999" customHeight="1" x14ac:dyDescent="0.35">
      <c r="A1174" s="52" t="s">
        <v>17118</v>
      </c>
      <c r="B1174" s="52" t="s">
        <v>17141</v>
      </c>
      <c r="C1174" s="122" t="s">
        <v>99</v>
      </c>
      <c r="D1174" s="369"/>
      <c r="E1174" s="369"/>
      <c r="F1174" s="326">
        <v>1</v>
      </c>
      <c r="G1174" s="326"/>
      <c r="H1174" s="127">
        <f>SUM('PACC 2025'!$D1174:$G1174)</f>
        <v>1</v>
      </c>
      <c r="I1174" s="54">
        <v>316638.71999999997</v>
      </c>
      <c r="J1174" s="27">
        <f>'PACC 2025'!$I1174*'PACC 2025'!$H1174</f>
        <v>316638.71999999997</v>
      </c>
      <c r="K1174" s="173"/>
      <c r="L1174" s="52"/>
      <c r="M1174" s="52"/>
      <c r="N1174" s="53"/>
      <c r="O1174" s="53" t="s">
        <v>17045</v>
      </c>
    </row>
    <row r="1175" spans="1:16" s="30" customFormat="1" ht="15.75" customHeight="1" x14ac:dyDescent="0.35">
      <c r="A1175" s="52" t="s">
        <v>17118</v>
      </c>
      <c r="B1175" s="52" t="s">
        <v>17142</v>
      </c>
      <c r="C1175" s="122" t="s">
        <v>99</v>
      </c>
      <c r="D1175" s="369"/>
      <c r="E1175" s="369">
        <v>1</v>
      </c>
      <c r="F1175" s="326"/>
      <c r="G1175" s="326"/>
      <c r="H1175" s="127">
        <f>SUM('PACC 2025'!$D1175:$G1175)</f>
        <v>1</v>
      </c>
      <c r="I1175" s="54">
        <v>417956</v>
      </c>
      <c r="J1175" s="27">
        <f>'PACC 2025'!$I1175*'PACC 2025'!$H1175</f>
        <v>417956</v>
      </c>
      <c r="K1175" s="173"/>
      <c r="L1175" s="52"/>
      <c r="M1175" s="52"/>
      <c r="N1175" s="53"/>
      <c r="O1175" s="53" t="s">
        <v>17045</v>
      </c>
    </row>
    <row r="1176" spans="1:16" s="30" customFormat="1" ht="15.75" customHeight="1" x14ac:dyDescent="0.35">
      <c r="A1176" s="52" t="s">
        <v>17118</v>
      </c>
      <c r="B1176" s="52" t="s">
        <v>17143</v>
      </c>
      <c r="C1176" s="122" t="s">
        <v>99</v>
      </c>
      <c r="D1176" s="369"/>
      <c r="E1176" s="369">
        <v>1</v>
      </c>
      <c r="F1176" s="326"/>
      <c r="G1176" s="326"/>
      <c r="H1176" s="127">
        <f>SUM('PACC 2025'!$D1176:$G1176)</f>
        <v>1</v>
      </c>
      <c r="I1176" s="54">
        <v>949900</v>
      </c>
      <c r="J1176" s="27">
        <f>'PACC 2025'!$I1176*'PACC 2025'!$H1176</f>
        <v>949900</v>
      </c>
      <c r="K1176" s="173"/>
      <c r="L1176" s="52"/>
      <c r="M1176" s="52"/>
      <c r="N1176" s="52"/>
      <c r="O1176" s="53" t="s">
        <v>17045</v>
      </c>
    </row>
    <row r="1177" spans="1:16" s="30" customFormat="1" ht="15.75" customHeight="1" x14ac:dyDescent="0.35">
      <c r="A1177" s="52" t="s">
        <v>17118</v>
      </c>
      <c r="B1177" s="52" t="s">
        <v>17144</v>
      </c>
      <c r="C1177" s="122" t="s">
        <v>99</v>
      </c>
      <c r="D1177" s="369"/>
      <c r="E1177" s="369">
        <v>1</v>
      </c>
      <c r="F1177" s="326"/>
      <c r="G1177" s="326"/>
      <c r="H1177" s="127">
        <f>SUM('PACC 2025'!$D1177:$G1177)</f>
        <v>1</v>
      </c>
      <c r="I1177" s="54">
        <v>259322.7</v>
      </c>
      <c r="J1177" s="27">
        <f>'PACC 2025'!$I1177*'PACC 2025'!$H1177</f>
        <v>259322.7</v>
      </c>
      <c r="K1177" s="173"/>
      <c r="L1177" s="52"/>
      <c r="M1177" s="52"/>
      <c r="N1177" s="52"/>
      <c r="O1177" s="53" t="s">
        <v>17045</v>
      </c>
    </row>
    <row r="1178" spans="1:16" s="30" customFormat="1" ht="15.75" customHeight="1" x14ac:dyDescent="0.35">
      <c r="A1178" s="52" t="s">
        <v>17118</v>
      </c>
      <c r="B1178" s="52" t="s">
        <v>17145</v>
      </c>
      <c r="C1178" s="122" t="s">
        <v>99</v>
      </c>
      <c r="D1178" s="369"/>
      <c r="E1178" s="369"/>
      <c r="F1178" s="326">
        <v>1</v>
      </c>
      <c r="G1178" s="326"/>
      <c r="H1178" s="127">
        <f>SUM('PACC 2025'!$D1178:$G1178)</f>
        <v>1</v>
      </c>
      <c r="I1178" s="54">
        <v>189980</v>
      </c>
      <c r="J1178" s="27">
        <f>'PACC 2025'!$I1178*'PACC 2025'!$H1178</f>
        <v>189980</v>
      </c>
      <c r="K1178" s="173"/>
      <c r="L1178" s="52"/>
      <c r="M1178" s="52"/>
      <c r="N1178" s="53"/>
      <c r="O1178" s="53" t="s">
        <v>17045</v>
      </c>
    </row>
    <row r="1179" spans="1:16" s="143" customFormat="1" ht="15.75" customHeight="1" x14ac:dyDescent="0.35">
      <c r="A1179" s="52" t="s">
        <v>17118</v>
      </c>
      <c r="B1179" s="52" t="s">
        <v>17146</v>
      </c>
      <c r="C1179" s="122" t="s">
        <v>99</v>
      </c>
      <c r="D1179" s="369"/>
      <c r="E1179" s="369"/>
      <c r="F1179" s="326">
        <v>1</v>
      </c>
      <c r="G1179" s="326"/>
      <c r="H1179" s="127">
        <f>SUM('PACC 2025'!$D1179:$G1179)</f>
        <v>1</v>
      </c>
      <c r="I1179" s="54">
        <v>189980</v>
      </c>
      <c r="J1179" s="27">
        <f>'PACC 2025'!$I1179*'PACC 2025'!$H1179</f>
        <v>189980</v>
      </c>
      <c r="K1179" s="173"/>
      <c r="L1179" s="52"/>
      <c r="M1179" s="52"/>
      <c r="N1179" s="53"/>
      <c r="O1179" s="53" t="s">
        <v>17045</v>
      </c>
    </row>
    <row r="1180" spans="1:16" s="143" customFormat="1" ht="15.75" customHeight="1" x14ac:dyDescent="0.35">
      <c r="A1180" s="52" t="s">
        <v>17118</v>
      </c>
      <c r="B1180" s="52" t="s">
        <v>17147</v>
      </c>
      <c r="C1180" s="122" t="s">
        <v>99</v>
      </c>
      <c r="D1180" s="369"/>
      <c r="E1180" s="369">
        <v>1</v>
      </c>
      <c r="F1180" s="326"/>
      <c r="G1180" s="326"/>
      <c r="H1180" s="127">
        <f>SUM('PACC 2025'!$D1180:$G1180)</f>
        <v>1</v>
      </c>
      <c r="I1180" s="54">
        <v>241274.6</v>
      </c>
      <c r="J1180" s="27">
        <f>'PACC 2025'!$I1180*'PACC 2025'!$H1180</f>
        <v>241274.6</v>
      </c>
      <c r="K1180" s="173"/>
      <c r="L1180" s="52"/>
      <c r="M1180" s="52"/>
      <c r="N1180" s="53"/>
      <c r="O1180" s="53" t="s">
        <v>17045</v>
      </c>
    </row>
    <row r="1181" spans="1:16" s="143" customFormat="1" ht="15.75" customHeight="1" x14ac:dyDescent="0.35">
      <c r="A1181" s="74" t="s">
        <v>17118</v>
      </c>
      <c r="B1181" s="74" t="s">
        <v>17148</v>
      </c>
      <c r="C1181" s="171" t="s">
        <v>99</v>
      </c>
      <c r="D1181" s="370"/>
      <c r="E1181" s="370">
        <v>1</v>
      </c>
      <c r="F1181" s="368"/>
      <c r="G1181" s="368"/>
      <c r="H1181" s="127">
        <f>SUM('PACC 2025'!$D1181:$G1181)</f>
        <v>1</v>
      </c>
      <c r="I1181" s="168">
        <v>421812.59</v>
      </c>
      <c r="J1181" s="27">
        <f>'PACC 2025'!$I1181*'PACC 2025'!$H1181</f>
        <v>421812.59</v>
      </c>
      <c r="K1181" s="174"/>
      <c r="L1181" s="168"/>
      <c r="M1181" s="168"/>
      <c r="N1181" s="168"/>
      <c r="O1181" s="53" t="s">
        <v>17045</v>
      </c>
    </row>
    <row r="1182" spans="1:16" s="143" customFormat="1" ht="15.75" customHeight="1" x14ac:dyDescent="0.35">
      <c r="A1182" s="52" t="s">
        <v>17118</v>
      </c>
      <c r="B1182" s="52" t="s">
        <v>17149</v>
      </c>
      <c r="C1182" s="122" t="s">
        <v>99</v>
      </c>
      <c r="D1182" s="369"/>
      <c r="E1182" s="369">
        <v>1</v>
      </c>
      <c r="F1182" s="326"/>
      <c r="G1182" s="326"/>
      <c r="H1182" s="127">
        <f>SUM('PACC 2025'!$D1182:$G1182)</f>
        <v>1</v>
      </c>
      <c r="I1182" s="54">
        <v>246594.04</v>
      </c>
      <c r="J1182" s="27">
        <f>'PACC 2025'!$I1182*'PACC 2025'!$H1182</f>
        <v>246594.04</v>
      </c>
      <c r="K1182" s="173"/>
      <c r="L1182" s="52"/>
      <c r="M1182" s="52"/>
      <c r="N1182" s="53"/>
      <c r="O1182" s="53" t="s">
        <v>17045</v>
      </c>
    </row>
    <row r="1183" spans="1:16" s="143" customFormat="1" ht="15.75" customHeight="1" x14ac:dyDescent="0.35">
      <c r="A1183" s="52" t="s">
        <v>17118</v>
      </c>
      <c r="B1183" s="74" t="s">
        <v>17150</v>
      </c>
      <c r="C1183" s="171" t="s">
        <v>99</v>
      </c>
      <c r="D1183" s="370"/>
      <c r="E1183" s="370">
        <v>1</v>
      </c>
      <c r="F1183" s="368"/>
      <c r="G1183" s="368"/>
      <c r="H1183" s="127">
        <f>SUM('PACC 2025'!$D1183:$G1183)</f>
        <v>1</v>
      </c>
      <c r="I1183" s="168">
        <v>189980</v>
      </c>
      <c r="J1183" s="27">
        <f>'PACC 2025'!$I1183*'PACC 2025'!$H1183</f>
        <v>189980</v>
      </c>
      <c r="K1183" s="174"/>
      <c r="L1183" s="168"/>
      <c r="M1183" s="168"/>
      <c r="N1183" s="168"/>
      <c r="O1183" s="53" t="s">
        <v>17045</v>
      </c>
      <c r="P1183" s="175"/>
    </row>
    <row r="1184" spans="1:16" s="30" customFormat="1" ht="15.75" customHeight="1" x14ac:dyDescent="0.35">
      <c r="A1184" s="52" t="s">
        <v>17118</v>
      </c>
      <c r="B1184" s="52" t="s">
        <v>17151</v>
      </c>
      <c r="C1184" s="122" t="s">
        <v>99</v>
      </c>
      <c r="D1184" s="369"/>
      <c r="E1184" s="369">
        <v>1</v>
      </c>
      <c r="F1184" s="326"/>
      <c r="G1184" s="326"/>
      <c r="H1184" s="127">
        <f>SUM('PACC 2025'!$D1184:$G1184)</f>
        <v>1</v>
      </c>
      <c r="I1184" s="54">
        <v>422177.93</v>
      </c>
      <c r="J1184" s="27">
        <f>'PACC 2025'!$I1184*'PACC 2025'!$H1184</f>
        <v>422177.93</v>
      </c>
      <c r="K1184" s="173"/>
      <c r="L1184" s="52"/>
      <c r="M1184" s="52"/>
      <c r="N1184" s="53"/>
      <c r="O1184" s="53" t="s">
        <v>17045</v>
      </c>
    </row>
    <row r="1185" spans="1:16" s="30" customFormat="1" ht="15.75" customHeight="1" x14ac:dyDescent="0.35">
      <c r="A1185" s="52" t="s">
        <v>17118</v>
      </c>
      <c r="B1185" s="52" t="s">
        <v>17152</v>
      </c>
      <c r="C1185" s="122" t="s">
        <v>99</v>
      </c>
      <c r="D1185" s="369"/>
      <c r="E1185" s="369">
        <v>1</v>
      </c>
      <c r="F1185" s="326"/>
      <c r="G1185" s="326"/>
      <c r="H1185" s="127">
        <f>SUM('PACC 2025'!$D1185:$G1185)</f>
        <v>1</v>
      </c>
      <c r="I1185" s="54">
        <v>379960</v>
      </c>
      <c r="J1185" s="27">
        <f>'PACC 2025'!$I1185*'PACC 2025'!$H1185</f>
        <v>379960</v>
      </c>
      <c r="K1185" s="173"/>
      <c r="L1185" s="52"/>
      <c r="M1185" s="52"/>
      <c r="N1185" s="52"/>
      <c r="O1185" s="53" t="s">
        <v>17045</v>
      </c>
    </row>
    <row r="1186" spans="1:16" s="30" customFormat="1" ht="15.75" customHeight="1" x14ac:dyDescent="0.35">
      <c r="A1186" s="52" t="s">
        <v>17118</v>
      </c>
      <c r="B1186" s="52" t="s">
        <v>17153</v>
      </c>
      <c r="C1186" s="122" t="s">
        <v>99</v>
      </c>
      <c r="D1186" s="369"/>
      <c r="E1186" s="369">
        <v>1</v>
      </c>
      <c r="F1186" s="326"/>
      <c r="G1186" s="326"/>
      <c r="H1186" s="127">
        <f>SUM('PACC 2025'!$D1186:$G1186)</f>
        <v>1</v>
      </c>
      <c r="I1186" s="54">
        <v>189980</v>
      </c>
      <c r="J1186" s="27">
        <f>'PACC 2025'!$I1186*'PACC 2025'!$H1186</f>
        <v>189980</v>
      </c>
      <c r="K1186" s="173"/>
      <c r="L1186" s="52"/>
      <c r="M1186" s="52"/>
      <c r="N1186" s="52"/>
      <c r="O1186" s="53" t="s">
        <v>17045</v>
      </c>
    </row>
    <row r="1187" spans="1:16" s="30" customFormat="1" ht="15.75" customHeight="1" x14ac:dyDescent="0.35">
      <c r="A1187" s="52" t="s">
        <v>17118</v>
      </c>
      <c r="B1187" s="52" t="s">
        <v>17154</v>
      </c>
      <c r="C1187" s="122" t="s">
        <v>99</v>
      </c>
      <c r="D1187" s="369"/>
      <c r="E1187" s="369">
        <v>1</v>
      </c>
      <c r="F1187" s="326"/>
      <c r="G1187" s="326"/>
      <c r="H1187" s="127">
        <f>SUM('PACC 2025'!$D1187:$G1187)</f>
        <v>1</v>
      </c>
      <c r="I1187" s="54">
        <v>284970</v>
      </c>
      <c r="J1187" s="27">
        <f>'PACC 2025'!$I1187*'PACC 2025'!$H1187</f>
        <v>284970</v>
      </c>
      <c r="K1187" s="173"/>
      <c r="L1187" s="52"/>
      <c r="M1187" s="52"/>
      <c r="N1187" s="52"/>
      <c r="O1187" s="53" t="s">
        <v>17045</v>
      </c>
    </row>
    <row r="1188" spans="1:16" s="30" customFormat="1" ht="15.75" customHeight="1" x14ac:dyDescent="0.35">
      <c r="A1188" s="52" t="s">
        <v>17118</v>
      </c>
      <c r="B1188" s="52" t="s">
        <v>17155</v>
      </c>
      <c r="C1188" s="122" t="s">
        <v>99</v>
      </c>
      <c r="D1188" s="369"/>
      <c r="E1188" s="369">
        <v>1</v>
      </c>
      <c r="F1188" s="326"/>
      <c r="G1188" s="326"/>
      <c r="H1188" s="127">
        <f>SUM('PACC 2025'!$D1188:$G1188)</f>
        <v>1</v>
      </c>
      <c r="I1188" s="54">
        <v>189980</v>
      </c>
      <c r="J1188" s="27">
        <f>'PACC 2025'!$I1188*'PACC 2025'!$H1188</f>
        <v>189980</v>
      </c>
      <c r="K1188" s="173"/>
      <c r="L1188" s="52"/>
      <c r="M1188" s="52"/>
      <c r="N1188" s="52"/>
      <c r="O1188" s="53" t="s">
        <v>17045</v>
      </c>
    </row>
    <row r="1189" spans="1:16" s="30" customFormat="1" ht="15.75" customHeight="1" x14ac:dyDescent="0.35">
      <c r="A1189" s="52" t="s">
        <v>17118</v>
      </c>
      <c r="B1189" s="52" t="s">
        <v>17156</v>
      </c>
      <c r="C1189" s="122" t="s">
        <v>99</v>
      </c>
      <c r="D1189" s="369">
        <v>1</v>
      </c>
      <c r="E1189" s="369"/>
      <c r="F1189" s="326"/>
      <c r="G1189" s="326"/>
      <c r="H1189" s="127">
        <f>SUM('PACC 2025'!$D1189:$G1189)</f>
        <v>1</v>
      </c>
      <c r="I1189" s="54">
        <v>948434.3</v>
      </c>
      <c r="J1189" s="27">
        <f>'PACC 2025'!$I1189*'PACC 2025'!$H1189</f>
        <v>948434.3</v>
      </c>
      <c r="K1189" s="173"/>
      <c r="L1189" s="52"/>
      <c r="M1189" s="52"/>
      <c r="N1189" s="53"/>
      <c r="O1189" s="53" t="s">
        <v>17045</v>
      </c>
    </row>
    <row r="1190" spans="1:16" s="30" customFormat="1" ht="15.75" customHeight="1" x14ac:dyDescent="0.35">
      <c r="A1190" s="74" t="s">
        <v>17118</v>
      </c>
      <c r="B1190" s="74" t="s">
        <v>17157</v>
      </c>
      <c r="C1190" s="171" t="s">
        <v>99</v>
      </c>
      <c r="D1190" s="370"/>
      <c r="E1190" s="370"/>
      <c r="F1190" s="368">
        <v>1</v>
      </c>
      <c r="G1190" s="368"/>
      <c r="H1190" s="127">
        <f>SUM('PACC 2025'!$D1190:$G1190)</f>
        <v>1</v>
      </c>
      <c r="I1190" s="168">
        <v>422177.93</v>
      </c>
      <c r="J1190" s="27">
        <f>'PACC 2025'!$I1190*'PACC 2025'!$H1190</f>
        <v>422177.93</v>
      </c>
      <c r="K1190" s="174"/>
      <c r="L1190" s="168"/>
      <c r="M1190" s="168"/>
      <c r="N1190" s="168"/>
      <c r="O1190" s="53" t="s">
        <v>17045</v>
      </c>
    </row>
    <row r="1191" spans="1:16" s="30" customFormat="1" ht="15.75" customHeight="1" x14ac:dyDescent="0.35">
      <c r="A1191" s="52" t="s">
        <v>17118</v>
      </c>
      <c r="B1191" s="52" t="s">
        <v>17158</v>
      </c>
      <c r="C1191" s="122" t="s">
        <v>99</v>
      </c>
      <c r="D1191" s="369"/>
      <c r="E1191" s="369">
        <v>1</v>
      </c>
      <c r="F1191" s="326"/>
      <c r="G1191" s="326"/>
      <c r="H1191" s="127">
        <f>SUM('PACC 2025'!$D1191:$G1191)</f>
        <v>1</v>
      </c>
      <c r="I1191" s="54">
        <v>417956</v>
      </c>
      <c r="J1191" s="27">
        <f>'PACC 2025'!$I1191*'PACC 2025'!$H1191</f>
        <v>417956</v>
      </c>
      <c r="K1191" s="173"/>
      <c r="L1191" s="52"/>
      <c r="M1191" s="52"/>
      <c r="N1191" s="52"/>
      <c r="O1191" s="53" t="s">
        <v>17045</v>
      </c>
    </row>
    <row r="1192" spans="1:16" s="30" customFormat="1" ht="15.75" customHeight="1" x14ac:dyDescent="0.35">
      <c r="A1192" s="52" t="s">
        <v>17118</v>
      </c>
      <c r="B1192" s="52" t="s">
        <v>17159</v>
      </c>
      <c r="C1192" s="122" t="s">
        <v>99</v>
      </c>
      <c r="D1192" s="369"/>
      <c r="E1192" s="369"/>
      <c r="F1192" s="326">
        <v>1</v>
      </c>
      <c r="G1192" s="326"/>
      <c r="H1192" s="127">
        <f>SUM('PACC 2025'!$D1192:$G1192)</f>
        <v>1</v>
      </c>
      <c r="I1192" s="54">
        <v>208978</v>
      </c>
      <c r="J1192" s="27">
        <f>'PACC 2025'!$I1192*'PACC 2025'!$H1192</f>
        <v>208978</v>
      </c>
      <c r="K1192" s="173"/>
      <c r="L1192" s="52"/>
      <c r="M1192" s="52"/>
      <c r="N1192" s="52"/>
      <c r="O1192" s="53" t="s">
        <v>17045</v>
      </c>
    </row>
    <row r="1193" spans="1:16" s="30" customFormat="1" ht="15.75" customHeight="1" x14ac:dyDescent="0.35">
      <c r="A1193" s="52" t="s">
        <v>17118</v>
      </c>
      <c r="B1193" s="52" t="s">
        <v>17160</v>
      </c>
      <c r="C1193" s="122" t="s">
        <v>99</v>
      </c>
      <c r="D1193" s="369"/>
      <c r="E1193" s="369">
        <v>1</v>
      </c>
      <c r="F1193" s="326"/>
      <c r="G1193" s="326"/>
      <c r="H1193" s="127">
        <f>SUM('PACC 2025'!$D1193:$G1193)</f>
        <v>1</v>
      </c>
      <c r="I1193" s="54">
        <v>334364.79999999999</v>
      </c>
      <c r="J1193" s="27">
        <f>'PACC 2025'!$I1193*'PACC 2025'!$H1193</f>
        <v>334364.79999999999</v>
      </c>
      <c r="K1193" s="173"/>
      <c r="L1193" s="52"/>
      <c r="M1193" s="52"/>
      <c r="N1193" s="52"/>
      <c r="O1193" s="53" t="s">
        <v>17045</v>
      </c>
    </row>
    <row r="1194" spans="1:16" s="30" customFormat="1" ht="15.75" customHeight="1" x14ac:dyDescent="0.35">
      <c r="A1194" s="52" t="s">
        <v>17118</v>
      </c>
      <c r="B1194" s="52" t="s">
        <v>17161</v>
      </c>
      <c r="C1194" s="122" t="s">
        <v>99</v>
      </c>
      <c r="D1194" s="369"/>
      <c r="E1194" s="369">
        <v>1</v>
      </c>
      <c r="F1194" s="326"/>
      <c r="G1194" s="326"/>
      <c r="H1194" s="127">
        <f>SUM('PACC 2025'!$D1194:$G1194)</f>
        <v>1</v>
      </c>
      <c r="I1194" s="54">
        <v>1120882</v>
      </c>
      <c r="J1194" s="27">
        <f>'PACC 2025'!$I1194*'PACC 2025'!$H1194</f>
        <v>1120882</v>
      </c>
      <c r="K1194" s="173"/>
      <c r="L1194" s="52"/>
      <c r="M1194" s="52"/>
      <c r="N1194" s="52"/>
      <c r="O1194" s="53" t="s">
        <v>17045</v>
      </c>
    </row>
    <row r="1195" spans="1:16" s="30" customFormat="1" ht="15.75" customHeight="1" x14ac:dyDescent="0.35">
      <c r="A1195" s="52" t="s">
        <v>17118</v>
      </c>
      <c r="B1195" s="52" t="s">
        <v>17162</v>
      </c>
      <c r="C1195" s="122" t="s">
        <v>99</v>
      </c>
      <c r="D1195" s="369"/>
      <c r="E1195" s="369"/>
      <c r="F1195" s="326">
        <v>1</v>
      </c>
      <c r="G1195" s="326"/>
      <c r="H1195" s="127">
        <f>SUM('PACC 2025'!$D1195:$G1195)</f>
        <v>1</v>
      </c>
      <c r="I1195" s="54">
        <v>422177.74</v>
      </c>
      <c r="J1195" s="27">
        <f>'PACC 2025'!$I1195*'PACC 2025'!$H1195</f>
        <v>422177.74</v>
      </c>
      <c r="K1195" s="173"/>
      <c r="L1195" s="52"/>
      <c r="M1195" s="52"/>
      <c r="N1195" s="52"/>
      <c r="O1195" s="53" t="s">
        <v>17045</v>
      </c>
    </row>
    <row r="1196" spans="1:16" s="30" customFormat="1" ht="15.75" customHeight="1" x14ac:dyDescent="0.35">
      <c r="A1196" s="52" t="s">
        <v>17118</v>
      </c>
      <c r="B1196" s="52" t="s">
        <v>17163</v>
      </c>
      <c r="C1196" s="122" t="s">
        <v>99</v>
      </c>
      <c r="D1196" s="369"/>
      <c r="E1196" s="369">
        <v>1</v>
      </c>
      <c r="F1196" s="326"/>
      <c r="G1196" s="326"/>
      <c r="H1196" s="127">
        <f>SUM('PACC 2025'!$D1196:$G1196)</f>
        <v>1</v>
      </c>
      <c r="I1196" s="54">
        <v>151984</v>
      </c>
      <c r="J1196" s="27">
        <f>'PACC 2025'!$I1196*'PACC 2025'!$H1196</f>
        <v>151984</v>
      </c>
      <c r="K1196" s="173"/>
      <c r="L1196" s="52"/>
      <c r="M1196" s="52"/>
      <c r="N1196" s="52"/>
      <c r="O1196" s="53" t="s">
        <v>17045</v>
      </c>
    </row>
    <row r="1197" spans="1:16" s="30" customFormat="1" ht="15.75" customHeight="1" x14ac:dyDescent="0.35">
      <c r="A1197" s="52" t="s">
        <v>17118</v>
      </c>
      <c r="B1197" s="52" t="s">
        <v>17164</v>
      </c>
      <c r="C1197" s="122" t="s">
        <v>99</v>
      </c>
      <c r="D1197" s="369"/>
      <c r="E1197" s="369">
        <v>1</v>
      </c>
      <c r="F1197" s="326"/>
      <c r="G1197" s="326"/>
      <c r="H1197" s="127">
        <f>SUM('PACC 2025'!$D1197:$G1197)</f>
        <v>1</v>
      </c>
      <c r="I1197" s="54">
        <v>341964</v>
      </c>
      <c r="J1197" s="27">
        <f>'PACC 2025'!$I1197*'PACC 2025'!$H1197</f>
        <v>341964</v>
      </c>
      <c r="K1197" s="173"/>
      <c r="L1197" s="52"/>
      <c r="M1197" s="52"/>
      <c r="N1197" s="52"/>
      <c r="O1197" s="53" t="s">
        <v>17045</v>
      </c>
    </row>
    <row r="1198" spans="1:16" s="30" customFormat="1" ht="15.5" x14ac:dyDescent="0.35">
      <c r="A1198" s="74" t="s">
        <v>17118</v>
      </c>
      <c r="B1198" s="74" t="s">
        <v>17165</v>
      </c>
      <c r="C1198" s="171" t="s">
        <v>99</v>
      </c>
      <c r="D1198" s="370"/>
      <c r="E1198" s="370"/>
      <c r="F1198" s="368">
        <v>1</v>
      </c>
      <c r="G1198" s="368"/>
      <c r="H1198" s="127">
        <f>SUM('PACC 2025'!$D1198:$G1198)</f>
        <v>1</v>
      </c>
      <c r="I1198" s="168">
        <v>94990</v>
      </c>
      <c r="J1198" s="27">
        <f>'PACC 2025'!$I1198*'PACC 2025'!$H1198</f>
        <v>94990</v>
      </c>
      <c r="K1198" s="174"/>
      <c r="L1198" s="168"/>
      <c r="M1198" s="168"/>
      <c r="N1198" s="168"/>
      <c r="O1198" s="53" t="s">
        <v>17045</v>
      </c>
    </row>
    <row r="1199" spans="1:16" s="30" customFormat="1" ht="15.75" customHeight="1" x14ac:dyDescent="0.35">
      <c r="A1199" s="52" t="s">
        <v>17118</v>
      </c>
      <c r="B1199" s="52" t="s">
        <v>17166</v>
      </c>
      <c r="C1199" s="122" t="s">
        <v>99</v>
      </c>
      <c r="D1199" s="369"/>
      <c r="E1199" s="369">
        <v>1</v>
      </c>
      <c r="F1199" s="326"/>
      <c r="G1199" s="326"/>
      <c r="H1199" s="127">
        <f>SUM('PACC 2025'!$D1199:$G1199)</f>
        <v>1</v>
      </c>
      <c r="I1199" s="54">
        <v>94990</v>
      </c>
      <c r="J1199" s="27">
        <f>'PACC 2025'!$I1199*'PACC 2025'!$H1199</f>
        <v>94990</v>
      </c>
      <c r="K1199" s="173"/>
      <c r="L1199" s="52"/>
      <c r="M1199" s="52"/>
      <c r="N1199" s="52"/>
      <c r="O1199" s="53" t="s">
        <v>17045</v>
      </c>
    </row>
    <row r="1200" spans="1:16" s="30" customFormat="1" ht="15.75" customHeight="1" x14ac:dyDescent="0.35">
      <c r="A1200" s="52" t="s">
        <v>17118</v>
      </c>
      <c r="B1200" s="52" t="s">
        <v>17167</v>
      </c>
      <c r="C1200" s="122" t="s">
        <v>99</v>
      </c>
      <c r="D1200" s="369"/>
      <c r="E1200" s="369">
        <v>1</v>
      </c>
      <c r="F1200" s="326"/>
      <c r="G1200" s="326"/>
      <c r="H1200" s="127">
        <f>SUM('PACC 2025'!$D1200:$G1200)</f>
        <v>1</v>
      </c>
      <c r="I1200" s="54">
        <v>784617.4</v>
      </c>
      <c r="J1200" s="27">
        <f>'PACC 2025'!$I1200*'PACC 2025'!$H1200</f>
        <v>784617.4</v>
      </c>
      <c r="K1200" s="173"/>
      <c r="L1200" s="52"/>
      <c r="M1200" s="52"/>
      <c r="N1200" s="52"/>
      <c r="O1200" s="53" t="s">
        <v>17045</v>
      </c>
      <c r="P1200" s="144"/>
    </row>
    <row r="1201" spans="1:16" s="30" customFormat="1" ht="15.5" x14ac:dyDescent="0.35">
      <c r="A1201" s="74" t="s">
        <v>17118</v>
      </c>
      <c r="B1201" s="74" t="s">
        <v>17168</v>
      </c>
      <c r="C1201" s="171" t="s">
        <v>99</v>
      </c>
      <c r="D1201" s="370"/>
      <c r="E1201" s="370">
        <v>1</v>
      </c>
      <c r="F1201" s="368"/>
      <c r="G1201" s="368"/>
      <c r="H1201" s="127">
        <f>SUM('PACC 2025'!$D1201:$G1201)</f>
        <v>1</v>
      </c>
      <c r="I1201" s="168">
        <v>113988</v>
      </c>
      <c r="J1201" s="27">
        <f>'PACC 2025'!$I1201*'PACC 2025'!$H1201</f>
        <v>113988</v>
      </c>
      <c r="K1201" s="174"/>
      <c r="L1201" s="168"/>
      <c r="M1201" s="168"/>
      <c r="N1201" s="168"/>
      <c r="O1201" s="53" t="s">
        <v>17045</v>
      </c>
    </row>
    <row r="1202" spans="1:16" s="30" customFormat="1" ht="15.75" customHeight="1" x14ac:dyDescent="0.35">
      <c r="A1202" s="52" t="s">
        <v>17118</v>
      </c>
      <c r="B1202" s="52" t="s">
        <v>17169</v>
      </c>
      <c r="C1202" s="122" t="s">
        <v>99</v>
      </c>
      <c r="D1202" s="369"/>
      <c r="E1202" s="369">
        <v>1</v>
      </c>
      <c r="F1202" s="326"/>
      <c r="G1202" s="326"/>
      <c r="H1202" s="127">
        <f>SUM('PACC 2025'!$D1202:$G1202)</f>
        <v>1</v>
      </c>
      <c r="I1202" s="54">
        <v>227976</v>
      </c>
      <c r="J1202" s="27">
        <f>'PACC 2025'!$I1202*'PACC 2025'!$H1202</f>
        <v>227976</v>
      </c>
      <c r="K1202" s="173"/>
      <c r="L1202" s="52"/>
      <c r="M1202" s="52"/>
      <c r="N1202" s="52"/>
      <c r="O1202" s="53" t="s">
        <v>17045</v>
      </c>
    </row>
    <row r="1203" spans="1:16" s="30" customFormat="1" ht="15.75" customHeight="1" x14ac:dyDescent="0.35">
      <c r="A1203" s="52" t="s">
        <v>17118</v>
      </c>
      <c r="B1203" s="52" t="s">
        <v>17170</v>
      </c>
      <c r="C1203" s="122" t="s">
        <v>99</v>
      </c>
      <c r="D1203" s="369"/>
      <c r="E1203" s="369">
        <v>1</v>
      </c>
      <c r="F1203" s="326"/>
      <c r="G1203" s="326"/>
      <c r="H1203" s="127">
        <f>SUM('PACC 2025'!$D1203:$G1203)</f>
        <v>1</v>
      </c>
      <c r="I1203" s="54">
        <v>421759.78</v>
      </c>
      <c r="J1203" s="27">
        <f>'PACC 2025'!$I1203*'PACC 2025'!$H1203</f>
        <v>421759.78</v>
      </c>
      <c r="K1203" s="173"/>
      <c r="L1203" s="52"/>
      <c r="M1203" s="52"/>
      <c r="N1203" s="52"/>
      <c r="O1203" s="53" t="s">
        <v>17045</v>
      </c>
    </row>
    <row r="1204" spans="1:16" s="65" customFormat="1" ht="15.75" customHeight="1" x14ac:dyDescent="0.35">
      <c r="A1204" s="52" t="s">
        <v>17118</v>
      </c>
      <c r="B1204" s="52" t="s">
        <v>17171</v>
      </c>
      <c r="C1204" s="122" t="s">
        <v>99</v>
      </c>
      <c r="D1204" s="369"/>
      <c r="E1204" s="369">
        <v>1</v>
      </c>
      <c r="F1204" s="326"/>
      <c r="G1204" s="326"/>
      <c r="H1204" s="127">
        <f>SUM('PACC 2025'!$D1204:$G1204)</f>
        <v>1</v>
      </c>
      <c r="I1204" s="54">
        <v>189980</v>
      </c>
      <c r="J1204" s="27">
        <f>'PACC 2025'!$I1204*'PACC 2025'!$H1204</f>
        <v>189980</v>
      </c>
      <c r="K1204" s="173"/>
      <c r="L1204" s="60"/>
      <c r="M1204" s="60"/>
      <c r="N1204" s="60"/>
      <c r="O1204" s="53" t="s">
        <v>17045</v>
      </c>
    </row>
    <row r="1205" spans="1:16" s="30" customFormat="1" ht="15.75" customHeight="1" x14ac:dyDescent="0.35">
      <c r="A1205" s="52" t="s">
        <v>17118</v>
      </c>
      <c r="B1205" s="52" t="s">
        <v>17172</v>
      </c>
      <c r="C1205" s="122" t="s">
        <v>99</v>
      </c>
      <c r="D1205" s="369"/>
      <c r="E1205" s="369">
        <v>1</v>
      </c>
      <c r="F1205" s="326"/>
      <c r="G1205" s="326"/>
      <c r="H1205" s="127">
        <f>SUM('PACC 2025'!$D1205:$G1205)</f>
        <v>1</v>
      </c>
      <c r="I1205" s="54">
        <v>499647.4</v>
      </c>
      <c r="J1205" s="27">
        <f>'PACC 2025'!$I1205*'PACC 2025'!$H1205</f>
        <v>499647.4</v>
      </c>
      <c r="K1205" s="173"/>
      <c r="L1205" s="52"/>
      <c r="M1205" s="52"/>
      <c r="N1205" s="52"/>
      <c r="O1205" s="53" t="s">
        <v>17045</v>
      </c>
    </row>
    <row r="1206" spans="1:16" s="30" customFormat="1" ht="15.75" customHeight="1" x14ac:dyDescent="0.35">
      <c r="A1206" s="52" t="s">
        <v>17118</v>
      </c>
      <c r="B1206" s="52" t="s">
        <v>17173</v>
      </c>
      <c r="C1206" s="122" t="s">
        <v>99</v>
      </c>
      <c r="D1206" s="369">
        <v>1</v>
      </c>
      <c r="E1206" s="369"/>
      <c r="F1206" s="326"/>
      <c r="G1206" s="326"/>
      <c r="H1206" s="127">
        <f>SUM('PACC 2025'!$D1206:$G1206)</f>
        <v>1</v>
      </c>
      <c r="I1206" s="54">
        <v>548567.25</v>
      </c>
      <c r="J1206" s="27">
        <f>'PACC 2025'!$I1206*'PACC 2025'!$H1206</f>
        <v>548567.25</v>
      </c>
      <c r="K1206" s="173"/>
      <c r="L1206" s="52"/>
      <c r="M1206" s="52"/>
      <c r="N1206" s="52"/>
      <c r="O1206" s="53" t="s">
        <v>17045</v>
      </c>
      <c r="P1206" s="144"/>
    </row>
    <row r="1207" spans="1:16" s="30" customFormat="1" ht="15.75" customHeight="1" x14ac:dyDescent="0.35">
      <c r="A1207" s="52" t="s">
        <v>17118</v>
      </c>
      <c r="B1207" s="52" t="s">
        <v>17174</v>
      </c>
      <c r="C1207" s="122" t="s">
        <v>99</v>
      </c>
      <c r="D1207" s="369">
        <v>1</v>
      </c>
      <c r="E1207" s="369"/>
      <c r="F1207" s="326"/>
      <c r="G1207" s="326"/>
      <c r="H1207" s="127">
        <f>SUM('PACC 2025'!$D1207:$G1207)</f>
        <v>1</v>
      </c>
      <c r="I1207" s="54">
        <v>379960</v>
      </c>
      <c r="J1207" s="27">
        <f>'PACC 2025'!$I1207*'PACC 2025'!$H1207</f>
        <v>379960</v>
      </c>
      <c r="K1207" s="173"/>
      <c r="L1207" s="52"/>
      <c r="M1207" s="52"/>
      <c r="N1207" s="52"/>
      <c r="O1207" s="53" t="s">
        <v>17045</v>
      </c>
      <c r="P1207" s="144"/>
    </row>
    <row r="1208" spans="1:16" s="30" customFormat="1" ht="15.75" customHeight="1" x14ac:dyDescent="0.35">
      <c r="A1208" s="52" t="s">
        <v>17118</v>
      </c>
      <c r="B1208" s="52" t="s">
        <v>17175</v>
      </c>
      <c r="C1208" s="122" t="s">
        <v>99</v>
      </c>
      <c r="D1208" s="369"/>
      <c r="E1208" s="369">
        <v>1</v>
      </c>
      <c r="F1208" s="326"/>
      <c r="G1208" s="326"/>
      <c r="H1208" s="127">
        <f>SUM('PACC 2025'!$D1208:$G1208)</f>
        <v>1</v>
      </c>
      <c r="I1208" s="54">
        <v>422177.93</v>
      </c>
      <c r="J1208" s="27">
        <f>'PACC 2025'!$I1208*'PACC 2025'!$H1208</f>
        <v>422177.93</v>
      </c>
      <c r="K1208" s="173"/>
      <c r="L1208" s="52"/>
      <c r="M1208" s="52"/>
      <c r="N1208" s="52"/>
      <c r="O1208" s="53" t="s">
        <v>17045</v>
      </c>
      <c r="P1208" s="144"/>
    </row>
    <row r="1209" spans="1:16" s="30" customFormat="1" ht="15.75" customHeight="1" x14ac:dyDescent="0.35">
      <c r="A1209" s="52" t="s">
        <v>17118</v>
      </c>
      <c r="B1209" s="52" t="s">
        <v>17176</v>
      </c>
      <c r="C1209" s="122" t="s">
        <v>99</v>
      </c>
      <c r="D1209" s="369"/>
      <c r="E1209" s="369">
        <v>1</v>
      </c>
      <c r="F1209" s="326"/>
      <c r="G1209" s="326"/>
      <c r="H1209" s="127">
        <f>SUM('PACC 2025'!$D1209:$G1209)</f>
        <v>1</v>
      </c>
      <c r="I1209" s="54">
        <v>422177.93</v>
      </c>
      <c r="J1209" s="27">
        <f>'PACC 2025'!$I1209*'PACC 2025'!$H1209</f>
        <v>422177.93</v>
      </c>
      <c r="K1209" s="173"/>
      <c r="L1209" s="52"/>
      <c r="M1209" s="52"/>
      <c r="N1209" s="53"/>
      <c r="O1209" s="53" t="s">
        <v>17045</v>
      </c>
    </row>
    <row r="1210" spans="1:16" s="30" customFormat="1" ht="15.75" customHeight="1" x14ac:dyDescent="0.35">
      <c r="A1210" s="74" t="s">
        <v>17118</v>
      </c>
      <c r="B1210" s="272" t="s">
        <v>17541</v>
      </c>
      <c r="C1210" s="171" t="s">
        <v>99</v>
      </c>
      <c r="D1210" s="370">
        <v>1</v>
      </c>
      <c r="E1210" s="370"/>
      <c r="F1210" s="368">
        <v>0</v>
      </c>
      <c r="G1210" s="368"/>
      <c r="H1210" s="127">
        <f>SUM('PACC 2025'!$D1210:$G1210)</f>
        <v>1</v>
      </c>
      <c r="I1210" s="168">
        <v>854910</v>
      </c>
      <c r="J1210" s="27">
        <f>'PACC 2025'!$I1210*'PACC 2025'!$H1210</f>
        <v>854910</v>
      </c>
      <c r="K1210" s="174"/>
      <c r="L1210" s="168"/>
      <c r="M1210" s="168"/>
      <c r="N1210" s="168"/>
      <c r="O1210" s="53" t="s">
        <v>17045</v>
      </c>
    </row>
    <row r="1211" spans="1:16" s="30" customFormat="1" ht="15.75" customHeight="1" x14ac:dyDescent="0.35">
      <c r="A1211" s="52" t="s">
        <v>17118</v>
      </c>
      <c r="B1211" s="52" t="s">
        <v>17177</v>
      </c>
      <c r="C1211" s="122" t="s">
        <v>99</v>
      </c>
      <c r="D1211" s="369"/>
      <c r="E1211" s="369"/>
      <c r="F1211" s="326">
        <v>1</v>
      </c>
      <c r="G1211" s="326"/>
      <c r="H1211" s="127">
        <f>SUM('PACC 2025'!$D1211:$G1211)</f>
        <v>1</v>
      </c>
      <c r="I1211" s="54">
        <v>170982</v>
      </c>
      <c r="J1211" s="27">
        <f>'PACC 2025'!$I1211*'PACC 2025'!$H1211</f>
        <v>170982</v>
      </c>
      <c r="K1211" s="173"/>
      <c r="L1211" s="52"/>
      <c r="M1211" s="52"/>
      <c r="N1211" s="53"/>
      <c r="O1211" s="53" t="s">
        <v>17045</v>
      </c>
    </row>
    <row r="1212" spans="1:16" s="30" customFormat="1" ht="15.75" customHeight="1" x14ac:dyDescent="0.35">
      <c r="A1212" s="52" t="s">
        <v>17118</v>
      </c>
      <c r="B1212" s="52" t="s">
        <v>17178</v>
      </c>
      <c r="C1212" s="122" t="s">
        <v>99</v>
      </c>
      <c r="D1212" s="369"/>
      <c r="E1212" s="369">
        <v>1</v>
      </c>
      <c r="F1212" s="326"/>
      <c r="G1212" s="326"/>
      <c r="H1212" s="127">
        <f>SUM('PACC 2025'!$D1212:$G1212)</f>
        <v>1</v>
      </c>
      <c r="I1212" s="54">
        <v>959399</v>
      </c>
      <c r="J1212" s="27">
        <f>'PACC 2025'!$I1212*'PACC 2025'!$H1212</f>
        <v>959399</v>
      </c>
      <c r="K1212" s="173"/>
      <c r="L1212" s="52"/>
      <c r="M1212" s="52"/>
      <c r="N1212" s="53"/>
      <c r="O1212" s="53" t="s">
        <v>17045</v>
      </c>
    </row>
    <row r="1213" spans="1:16" s="30" customFormat="1" ht="15.75" customHeight="1" x14ac:dyDescent="0.35">
      <c r="A1213" s="176" t="s">
        <v>17179</v>
      </c>
      <c r="B1213" s="176"/>
      <c r="C1213" s="176"/>
      <c r="D1213" s="371"/>
      <c r="E1213" s="371"/>
      <c r="F1213" s="371"/>
      <c r="G1213" s="371"/>
      <c r="H1213" s="361">
        <f t="shared" ref="H1213" si="4">SUM(D1213:G1213)</f>
        <v>0</v>
      </c>
      <c r="I1213" s="167"/>
      <c r="J1213" s="163"/>
      <c r="K1213" s="177">
        <f>SUM(J1151:J1212)</f>
        <v>24817006.879999992</v>
      </c>
      <c r="L1213" s="168"/>
      <c r="M1213" s="168"/>
      <c r="N1213" s="168"/>
      <c r="O1213" s="178"/>
    </row>
    <row r="1214" spans="1:16" s="65" customFormat="1" ht="15.5" x14ac:dyDescent="0.35">
      <c r="A1214" s="60" t="s">
        <v>17572</v>
      </c>
      <c r="B1214" s="244" t="s">
        <v>17574</v>
      </c>
      <c r="C1214" s="61" t="s">
        <v>99</v>
      </c>
      <c r="D1214" s="372">
        <v>1</v>
      </c>
      <c r="E1214" s="317"/>
      <c r="F1214" s="317"/>
      <c r="G1214" s="317"/>
      <c r="H1214" s="317">
        <f>SUM('PACC 2025'!$D1214:$G1214)</f>
        <v>1</v>
      </c>
      <c r="I1214" s="62">
        <v>230000</v>
      </c>
      <c r="J1214" s="63">
        <f>'PACC 2025'!$I1214*'PACC 2025'!$H1214</f>
        <v>230000</v>
      </c>
      <c r="K1214" s="64"/>
      <c r="L1214" s="60"/>
      <c r="M1214" s="60"/>
      <c r="N1214" s="61"/>
      <c r="O1214" s="61" t="s">
        <v>16974</v>
      </c>
    </row>
    <row r="1215" spans="1:16" s="65" customFormat="1" ht="30" customHeight="1" x14ac:dyDescent="0.35">
      <c r="A1215" s="60" t="s">
        <v>17572</v>
      </c>
      <c r="B1215" s="244" t="s">
        <v>466</v>
      </c>
      <c r="C1215" s="61" t="s">
        <v>99</v>
      </c>
      <c r="D1215" s="317"/>
      <c r="E1215" s="317">
        <v>1</v>
      </c>
      <c r="F1215" s="317"/>
      <c r="G1215" s="317"/>
      <c r="H1215" s="127">
        <f>SUM('PACC 2025'!$D1215:$G1215)</f>
        <v>1</v>
      </c>
      <c r="I1215" s="243">
        <f>500000-230000-50000</f>
        <v>220000</v>
      </c>
      <c r="J1215" s="27">
        <f>'PACC 2025'!$I1215*'PACC 2025'!$H1215</f>
        <v>220000</v>
      </c>
      <c r="K1215" s="64"/>
      <c r="L1215" s="60"/>
      <c r="M1215" s="60"/>
      <c r="N1215" s="61"/>
      <c r="O1215" s="61" t="s">
        <v>16974</v>
      </c>
    </row>
    <row r="1216" spans="1:16" s="48" customFormat="1" ht="15.75" customHeight="1" x14ac:dyDescent="0.35">
      <c r="A1216" s="18" t="s">
        <v>17572</v>
      </c>
      <c r="B1216" s="19"/>
      <c r="C1216" s="19"/>
      <c r="D1216" s="316"/>
      <c r="E1216" s="316"/>
      <c r="F1216" s="316"/>
      <c r="G1216" s="316"/>
      <c r="H1216" s="316"/>
      <c r="I1216" s="68"/>
      <c r="J1216" s="21"/>
      <c r="K1216" s="22">
        <f>SUM(J1214:J1215)</f>
        <v>450000</v>
      </c>
      <c r="L1216" s="19"/>
      <c r="M1216" s="19"/>
      <c r="N1216" s="19"/>
      <c r="O1216" s="149"/>
    </row>
    <row r="1217" spans="1:15" s="30" customFormat="1" ht="15.75" customHeight="1" x14ac:dyDescent="0.35">
      <c r="A1217" s="52" t="s">
        <v>17181</v>
      </c>
      <c r="B1217" s="60" t="s">
        <v>17182</v>
      </c>
      <c r="C1217" s="53" t="s">
        <v>98</v>
      </c>
      <c r="D1217" s="338">
        <f>10-10</f>
        <v>0</v>
      </c>
      <c r="E1217" s="373"/>
      <c r="F1217" s="374">
        <f>15+10</f>
        <v>25</v>
      </c>
      <c r="G1217" s="122"/>
      <c r="H1217" s="127">
        <f>SUM('PACC 2025'!$D1217:$G1217)</f>
        <v>25</v>
      </c>
      <c r="I1217" s="54">
        <v>60000</v>
      </c>
      <c r="J1217" s="27">
        <f>'PACC 2025'!$I1217*'PACC 2025'!$H1217</f>
        <v>1500000</v>
      </c>
      <c r="K1217" s="174"/>
      <c r="L1217" s="168"/>
      <c r="M1217" s="168"/>
      <c r="N1217" s="168"/>
      <c r="O1217" s="111" t="s">
        <v>17045</v>
      </c>
    </row>
    <row r="1218" spans="1:15" s="30" customFormat="1" ht="15.75" customHeight="1" x14ac:dyDescent="0.35">
      <c r="A1218" s="176" t="s">
        <v>17181</v>
      </c>
      <c r="B1218" s="176"/>
      <c r="C1218" s="176"/>
      <c r="D1218" s="371"/>
      <c r="E1218" s="371"/>
      <c r="F1218" s="371"/>
      <c r="G1218" s="371"/>
      <c r="H1218" s="361"/>
      <c r="I1218" s="167"/>
      <c r="J1218" s="163"/>
      <c r="K1218" s="22">
        <f>SUM(J1217:J1217)</f>
        <v>1500000</v>
      </c>
      <c r="L1218" s="168"/>
      <c r="M1218" s="168"/>
      <c r="N1218" s="168"/>
      <c r="O1218" s="178"/>
    </row>
    <row r="1219" spans="1:15" s="65" customFormat="1" ht="15.75" customHeight="1" x14ac:dyDescent="0.35">
      <c r="A1219" s="60" t="s">
        <v>61</v>
      </c>
      <c r="B1219" s="60" t="s">
        <v>16900</v>
      </c>
      <c r="C1219" s="61" t="s">
        <v>99</v>
      </c>
      <c r="D1219" s="317"/>
      <c r="E1219" s="317"/>
      <c r="F1219" s="317"/>
      <c r="G1219" s="317"/>
      <c r="H1219" s="317">
        <f>SUM('PACC 2025'!$D1219:$G1219)</f>
        <v>0</v>
      </c>
      <c r="I1219" s="62">
        <v>19000000</v>
      </c>
      <c r="J1219" s="63">
        <f>'PACC 2025'!$I1219*'PACC 2025'!$H1219</f>
        <v>0</v>
      </c>
      <c r="K1219" s="64"/>
      <c r="L1219" s="60"/>
      <c r="M1219" s="60"/>
      <c r="N1219" s="60"/>
      <c r="O1219" s="61"/>
    </row>
    <row r="1220" spans="1:15" ht="15.5" x14ac:dyDescent="0.35">
      <c r="A1220" s="18" t="s">
        <v>61</v>
      </c>
      <c r="B1220" s="19"/>
      <c r="C1220" s="19"/>
      <c r="D1220" s="316"/>
      <c r="E1220" s="316"/>
      <c r="F1220" s="316"/>
      <c r="G1220" s="316"/>
      <c r="H1220" s="316"/>
      <c r="I1220" s="68"/>
      <c r="J1220" s="21"/>
      <c r="K1220" s="22">
        <f>SUM(J1219:J1219)</f>
        <v>0</v>
      </c>
      <c r="L1220" s="19"/>
      <c r="M1220" s="19"/>
      <c r="N1220" s="19"/>
      <c r="O1220" s="149"/>
    </row>
    <row r="1221" spans="1:15" s="65" customFormat="1" ht="15.75" customHeight="1" x14ac:dyDescent="0.35">
      <c r="A1221" s="60" t="s">
        <v>491</v>
      </c>
      <c r="B1221" s="60" t="s">
        <v>16894</v>
      </c>
      <c r="C1221" s="61" t="s">
        <v>99</v>
      </c>
      <c r="D1221" s="317"/>
      <c r="E1221" s="317"/>
      <c r="F1221" s="317"/>
      <c r="G1221" s="317"/>
      <c r="H1221" s="317">
        <f>SUM('PACC 2025'!$D1221:$G1221)</f>
        <v>0</v>
      </c>
      <c r="I1221" s="62">
        <v>2000000</v>
      </c>
      <c r="J1221" s="63">
        <f>'PACC 2025'!$I1221*'PACC 2025'!$H1221</f>
        <v>0</v>
      </c>
      <c r="K1221" s="64"/>
      <c r="L1221" s="60"/>
      <c r="M1221" s="60"/>
      <c r="N1221" s="60"/>
      <c r="O1221" s="61"/>
    </row>
    <row r="1222" spans="1:15" s="65" customFormat="1" ht="15.75" customHeight="1" x14ac:dyDescent="0.35">
      <c r="A1222" s="60" t="s">
        <v>491</v>
      </c>
      <c r="B1222" s="60" t="s">
        <v>16895</v>
      </c>
      <c r="C1222" s="61" t="s">
        <v>99</v>
      </c>
      <c r="D1222" s="317"/>
      <c r="E1222" s="317"/>
      <c r="F1222" s="317"/>
      <c r="G1222" s="317"/>
      <c r="H1222" s="317">
        <f>SUM('PACC 2025'!$D1222:$G1222)</f>
        <v>0</v>
      </c>
      <c r="I1222" s="62">
        <v>600000</v>
      </c>
      <c r="J1222" s="63">
        <f>'PACC 2025'!$I1222*'PACC 2025'!$H1222</f>
        <v>0</v>
      </c>
      <c r="K1222" s="64"/>
      <c r="L1222" s="60"/>
      <c r="M1222" s="60"/>
      <c r="N1222" s="60"/>
      <c r="O1222" s="61"/>
    </row>
    <row r="1223" spans="1:15" s="65" customFormat="1" ht="15.75" customHeight="1" x14ac:dyDescent="0.35">
      <c r="A1223" s="60" t="s">
        <v>491</v>
      </c>
      <c r="B1223" s="60" t="s">
        <v>16896</v>
      </c>
      <c r="C1223" s="61" t="s">
        <v>99</v>
      </c>
      <c r="D1223" s="317"/>
      <c r="E1223" s="317"/>
      <c r="F1223" s="317"/>
      <c r="G1223" s="317"/>
      <c r="H1223" s="317">
        <f>SUM('PACC 2025'!$D1223:$G1223)</f>
        <v>0</v>
      </c>
      <c r="I1223" s="62">
        <v>4800000</v>
      </c>
      <c r="J1223" s="63">
        <f>'PACC 2025'!$I1223*'PACC 2025'!$H1223</f>
        <v>0</v>
      </c>
      <c r="K1223" s="64"/>
      <c r="L1223" s="60"/>
      <c r="M1223" s="60"/>
      <c r="N1223" s="60"/>
      <c r="O1223" s="61"/>
    </row>
    <row r="1224" spans="1:15" s="65" customFormat="1" ht="15.75" customHeight="1" x14ac:dyDescent="0.35">
      <c r="A1224" s="60" t="s">
        <v>491</v>
      </c>
      <c r="B1224" s="60" t="s">
        <v>16897</v>
      </c>
      <c r="C1224" s="61" t="s">
        <v>99</v>
      </c>
      <c r="D1224" s="317"/>
      <c r="E1224" s="317"/>
      <c r="F1224" s="317"/>
      <c r="G1224" s="317"/>
      <c r="H1224" s="317">
        <f>SUM('PACC 2025'!$D1224:$G1224)</f>
        <v>0</v>
      </c>
      <c r="I1224" s="62">
        <v>3000000</v>
      </c>
      <c r="J1224" s="63">
        <f>'PACC 2025'!$I1224*'PACC 2025'!$H1224</f>
        <v>0</v>
      </c>
      <c r="K1224" s="64"/>
      <c r="L1224" s="60"/>
      <c r="M1224" s="60"/>
      <c r="N1224" s="60"/>
      <c r="O1224" s="61"/>
    </row>
    <row r="1225" spans="1:15" s="65" customFormat="1" ht="40.5" customHeight="1" x14ac:dyDescent="0.35">
      <c r="A1225" s="60" t="s">
        <v>491</v>
      </c>
      <c r="B1225" s="60" t="s">
        <v>16917</v>
      </c>
      <c r="C1225" s="61" t="s">
        <v>99</v>
      </c>
      <c r="D1225" s="317"/>
      <c r="E1225" s="317"/>
      <c r="F1225" s="317"/>
      <c r="G1225" s="317"/>
      <c r="H1225" s="317">
        <f>SUM('PACC 2025'!$D1225:$G1225)</f>
        <v>0</v>
      </c>
      <c r="I1225" s="62">
        <v>1700000</v>
      </c>
      <c r="J1225" s="63">
        <f>'PACC 2025'!$I1225*'PACC 2025'!$H1225</f>
        <v>0</v>
      </c>
      <c r="K1225" s="64"/>
      <c r="L1225" s="60"/>
      <c r="M1225" s="60"/>
      <c r="N1225" s="60"/>
      <c r="O1225" s="61"/>
    </row>
    <row r="1226" spans="1:15" s="65" customFormat="1" ht="40.5" customHeight="1" x14ac:dyDescent="0.35">
      <c r="A1226" s="60" t="s">
        <v>491</v>
      </c>
      <c r="B1226" s="60" t="s">
        <v>16920</v>
      </c>
      <c r="C1226" s="61" t="s">
        <v>99</v>
      </c>
      <c r="D1226" s="317"/>
      <c r="E1226" s="317"/>
      <c r="F1226" s="317"/>
      <c r="G1226" s="317"/>
      <c r="H1226" s="317">
        <f>SUM('PACC 2025'!$D1226:$G1226)</f>
        <v>0</v>
      </c>
      <c r="I1226" s="62">
        <v>232000</v>
      </c>
      <c r="J1226" s="63">
        <f>'PACC 2025'!$I1226*'PACC 2025'!$H1226</f>
        <v>0</v>
      </c>
      <c r="K1226" s="64"/>
      <c r="L1226" s="60"/>
      <c r="M1226" s="60"/>
      <c r="N1226" s="60"/>
      <c r="O1226" s="61"/>
    </row>
    <row r="1227" spans="1:15" s="72" customFormat="1" ht="15.5" x14ac:dyDescent="0.35">
      <c r="A1227" s="73" t="s">
        <v>491</v>
      </c>
      <c r="B1227" s="19"/>
      <c r="C1227" s="19"/>
      <c r="D1227" s="316"/>
      <c r="E1227" s="316"/>
      <c r="F1227" s="316"/>
      <c r="G1227" s="316"/>
      <c r="H1227" s="316"/>
      <c r="I1227" s="68"/>
      <c r="J1227" s="21"/>
      <c r="K1227" s="22">
        <f>SUM(J1221:J1226)</f>
        <v>0</v>
      </c>
      <c r="L1227" s="19"/>
      <c r="M1227" s="19"/>
      <c r="N1227" s="19"/>
      <c r="O1227" s="149"/>
    </row>
    <row r="1228" spans="1:15" s="30" customFormat="1" ht="15.75" customHeight="1" x14ac:dyDescent="0.35">
      <c r="A1228" s="52" t="s">
        <v>62</v>
      </c>
      <c r="B1228" s="54" t="s">
        <v>462</v>
      </c>
      <c r="C1228" s="53" t="s">
        <v>99</v>
      </c>
      <c r="D1228" s="127"/>
      <c r="E1228" s="127">
        <v>4</v>
      </c>
      <c r="F1228" s="127"/>
      <c r="G1228" s="127"/>
      <c r="H1228" s="127">
        <f>SUM('PACC 2025'!$D1228:$G1228)</f>
        <v>4</v>
      </c>
      <c r="I1228" s="62">
        <v>30000</v>
      </c>
      <c r="J1228" s="27">
        <f>'PACC 2025'!$I1228*'PACC 2025'!$H1228</f>
        <v>120000</v>
      </c>
      <c r="K1228" s="56"/>
      <c r="L1228" s="54"/>
      <c r="M1228" s="54"/>
      <c r="N1228" s="112"/>
      <c r="O1228" s="53" t="s">
        <v>16974</v>
      </c>
    </row>
    <row r="1229" spans="1:15" s="30" customFormat="1" ht="15.75" customHeight="1" x14ac:dyDescent="0.35">
      <c r="A1229" s="52" t="s">
        <v>62</v>
      </c>
      <c r="B1229" s="54" t="s">
        <v>463</v>
      </c>
      <c r="C1229" s="53" t="s">
        <v>99</v>
      </c>
      <c r="D1229" s="127"/>
      <c r="E1229" s="127"/>
      <c r="F1229" s="127">
        <v>200</v>
      </c>
      <c r="G1229" s="127"/>
      <c r="H1229" s="127">
        <f>SUM('PACC 2025'!$D1229:$G1229)</f>
        <v>200</v>
      </c>
      <c r="I1229" s="62">
        <v>100</v>
      </c>
      <c r="J1229" s="27">
        <f>'PACC 2025'!$I1229*'PACC 2025'!$H1229</f>
        <v>20000</v>
      </c>
      <c r="K1229" s="56"/>
      <c r="L1229" s="54"/>
      <c r="M1229" s="54"/>
      <c r="N1229" s="112"/>
      <c r="O1229" s="53" t="s">
        <v>16974</v>
      </c>
    </row>
    <row r="1230" spans="1:15" s="30" customFormat="1" ht="15.75" customHeight="1" x14ac:dyDescent="0.35">
      <c r="A1230" s="52" t="s">
        <v>62</v>
      </c>
      <c r="B1230" s="54" t="s">
        <v>464</v>
      </c>
      <c r="C1230" s="53" t="s">
        <v>99</v>
      </c>
      <c r="D1230" s="127"/>
      <c r="E1230" s="127"/>
      <c r="F1230" s="127">
        <v>25</v>
      </c>
      <c r="G1230" s="127">
        <v>15</v>
      </c>
      <c r="H1230" s="127">
        <f>SUM('PACC 2025'!$D1230:$G1230)</f>
        <v>40</v>
      </c>
      <c r="I1230" s="62">
        <v>80000</v>
      </c>
      <c r="J1230" s="27">
        <f>'PACC 2025'!$I1230*'PACC 2025'!$H1230</f>
        <v>3200000</v>
      </c>
      <c r="K1230" s="56"/>
      <c r="L1230" s="54"/>
      <c r="M1230" s="54"/>
      <c r="N1230" s="112"/>
      <c r="O1230" s="53" t="s">
        <v>16974</v>
      </c>
    </row>
    <row r="1231" spans="1:15" s="30" customFormat="1" ht="15.75" customHeight="1" x14ac:dyDescent="0.35">
      <c r="A1231" s="52" t="s">
        <v>62</v>
      </c>
      <c r="B1231" s="54" t="s">
        <v>16913</v>
      </c>
      <c r="C1231" s="53" t="s">
        <v>99</v>
      </c>
      <c r="D1231" s="127"/>
      <c r="E1231" s="127"/>
      <c r="F1231" s="127">
        <v>1</v>
      </c>
      <c r="G1231" s="127"/>
      <c r="H1231" s="127">
        <f>SUM('PACC 2025'!$D1231:$G1231)</f>
        <v>1</v>
      </c>
      <c r="I1231" s="62">
        <v>16000</v>
      </c>
      <c r="J1231" s="27">
        <f>'PACC 2025'!$I1231*'PACC 2025'!$H1231</f>
        <v>16000</v>
      </c>
      <c r="K1231" s="56"/>
      <c r="L1231" s="54"/>
      <c r="M1231" s="54"/>
      <c r="N1231" s="112"/>
      <c r="O1231" s="53" t="s">
        <v>16974</v>
      </c>
    </row>
    <row r="1232" spans="1:15" s="30" customFormat="1" ht="15.75" customHeight="1" x14ac:dyDescent="0.35">
      <c r="A1232" s="52" t="s">
        <v>62</v>
      </c>
      <c r="B1232" s="62" t="s">
        <v>16899</v>
      </c>
      <c r="C1232" s="53" t="s">
        <v>99</v>
      </c>
      <c r="D1232" s="127"/>
      <c r="E1232" s="127">
        <v>1</v>
      </c>
      <c r="F1232" s="127"/>
      <c r="G1232" s="127"/>
      <c r="H1232" s="127">
        <f>SUM('PACC 2025'!$D1232:$G1232)</f>
        <v>1</v>
      </c>
      <c r="I1232" s="62">
        <v>25000000</v>
      </c>
      <c r="J1232" s="27">
        <f>'PACC 2025'!$I1232*'PACC 2025'!$H1232</f>
        <v>25000000</v>
      </c>
      <c r="K1232" s="56"/>
      <c r="L1232" s="54"/>
      <c r="M1232" s="54"/>
      <c r="N1232" s="112"/>
      <c r="O1232" s="53" t="s">
        <v>16974</v>
      </c>
    </row>
    <row r="1233" spans="1:16" s="30" customFormat="1" ht="15.75" customHeight="1" x14ac:dyDescent="0.35">
      <c r="A1233" s="52" t="s">
        <v>62</v>
      </c>
      <c r="B1233" s="60" t="s">
        <v>16898</v>
      </c>
      <c r="C1233" s="53" t="s">
        <v>99</v>
      </c>
      <c r="D1233" s="127"/>
      <c r="E1233" s="127"/>
      <c r="F1233" s="127">
        <v>1</v>
      </c>
      <c r="G1233" s="127"/>
      <c r="H1233" s="127">
        <f>SUM('PACC 2025'!$D1233:$G1233)</f>
        <v>1</v>
      </c>
      <c r="I1233" s="62">
        <v>4000000</v>
      </c>
      <c r="J1233" s="27">
        <f>'PACC 2025'!$I1233*'PACC 2025'!$H1233</f>
        <v>4000000</v>
      </c>
      <c r="K1233" s="56"/>
      <c r="L1233" s="54"/>
      <c r="M1233" s="54"/>
      <c r="N1233" s="112"/>
      <c r="O1233" s="53" t="s">
        <v>16974</v>
      </c>
    </row>
    <row r="1234" spans="1:16" ht="15.75" customHeight="1" x14ac:dyDescent="0.35">
      <c r="A1234" s="18" t="s">
        <v>62</v>
      </c>
      <c r="B1234" s="19" t="s">
        <v>131</v>
      </c>
      <c r="C1234" s="19"/>
      <c r="D1234" s="316"/>
      <c r="E1234" s="316"/>
      <c r="F1234" s="316"/>
      <c r="G1234" s="316"/>
      <c r="H1234" s="316"/>
      <c r="I1234" s="68"/>
      <c r="J1234" s="21"/>
      <c r="K1234" s="22">
        <f>SUM(J1228:J1233)</f>
        <v>32356000</v>
      </c>
      <c r="L1234" s="19"/>
      <c r="M1234" s="19"/>
      <c r="N1234" s="19"/>
      <c r="O1234" s="149"/>
    </row>
    <row r="1235" spans="1:16" s="30" customFormat="1" ht="15.75" customHeight="1" x14ac:dyDescent="0.35">
      <c r="A1235" s="52" t="s">
        <v>63</v>
      </c>
      <c r="B1235" s="242" t="s">
        <v>17560</v>
      </c>
      <c r="C1235" s="53" t="s">
        <v>103</v>
      </c>
      <c r="D1235" s="127">
        <v>1</v>
      </c>
      <c r="E1235" s="127">
        <v>1</v>
      </c>
      <c r="F1235" s="127">
        <v>1</v>
      </c>
      <c r="G1235" s="127">
        <v>1</v>
      </c>
      <c r="H1235" s="127">
        <f>SUM('PACC 2025'!$D1235:$G1235)</f>
        <v>4</v>
      </c>
      <c r="I1235" s="62">
        <v>1500000</v>
      </c>
      <c r="J1235" s="27">
        <f>'PACC 2025'!$I1235*'PACC 2025'!$H1235</f>
        <v>6000000</v>
      </c>
      <c r="K1235" s="56"/>
      <c r="L1235" s="54"/>
      <c r="M1235" s="54"/>
      <c r="N1235" s="112"/>
      <c r="O1235" s="53" t="s">
        <v>17045</v>
      </c>
    </row>
    <row r="1236" spans="1:16" s="30" customFormat="1" ht="32.25" customHeight="1" x14ac:dyDescent="0.35">
      <c r="A1236" s="52" t="s">
        <v>63</v>
      </c>
      <c r="B1236" s="232" t="s">
        <v>465</v>
      </c>
      <c r="C1236" s="53" t="s">
        <v>103</v>
      </c>
      <c r="D1236" s="127"/>
      <c r="E1236" s="127"/>
      <c r="F1236" s="127"/>
      <c r="G1236" s="127"/>
      <c r="H1236" s="127">
        <f>SUM('PACC 2025'!$D1236:$G1236)</f>
        <v>0</v>
      </c>
      <c r="I1236" s="62">
        <v>1000000</v>
      </c>
      <c r="J1236" s="55">
        <f>'PACC 2025'!$I1236*'PACC 2025'!$H1236</f>
        <v>0</v>
      </c>
      <c r="K1236" s="56"/>
      <c r="L1236" s="54"/>
      <c r="M1236" s="54"/>
      <c r="N1236" s="54"/>
      <c r="O1236" s="150"/>
    </row>
    <row r="1237" spans="1:16" ht="36.65" customHeight="1" x14ac:dyDescent="0.35">
      <c r="A1237" s="18" t="s">
        <v>63</v>
      </c>
      <c r="B1237" s="19"/>
      <c r="C1237" s="19"/>
      <c r="D1237" s="316"/>
      <c r="E1237" s="316"/>
      <c r="F1237" s="316"/>
      <c r="G1237" s="316"/>
      <c r="H1237" s="316"/>
      <c r="I1237" s="68"/>
      <c r="J1237" s="21"/>
      <c r="K1237" s="22">
        <f>SUM(J1235:J1236)</f>
        <v>6000000</v>
      </c>
      <c r="L1237" s="19"/>
      <c r="M1237" s="19"/>
      <c r="N1237" s="19"/>
      <c r="O1237" s="149"/>
    </row>
    <row r="1238" spans="1:16" s="30" customFormat="1" ht="31" x14ac:dyDescent="0.35">
      <c r="A1238" s="52" t="s">
        <v>16922</v>
      </c>
      <c r="B1238" s="60" t="s">
        <v>16908</v>
      </c>
      <c r="C1238" s="53" t="s">
        <v>99</v>
      </c>
      <c r="D1238" s="127"/>
      <c r="E1238" s="127"/>
      <c r="F1238" s="87"/>
      <c r="G1238" s="127"/>
      <c r="H1238" s="127">
        <f>SUM('PACC 2025'!$D1238:$G1238)</f>
        <v>0</v>
      </c>
      <c r="I1238" s="62">
        <v>100000</v>
      </c>
      <c r="J1238" s="55">
        <f>'PACC 2025'!$I1238*'PACC 2025'!$H1238</f>
        <v>0</v>
      </c>
      <c r="K1238" s="56"/>
      <c r="L1238" s="52"/>
      <c r="M1238" s="52"/>
      <c r="N1238" s="52"/>
      <c r="O1238" s="53"/>
    </row>
    <row r="1239" spans="1:16" s="30" customFormat="1" ht="31" x14ac:dyDescent="0.35">
      <c r="A1239" s="52" t="s">
        <v>16922</v>
      </c>
      <c r="B1239" s="60" t="s">
        <v>16909</v>
      </c>
      <c r="C1239" s="53" t="s">
        <v>99</v>
      </c>
      <c r="D1239" s="127"/>
      <c r="E1239" s="127"/>
      <c r="F1239" s="87"/>
      <c r="G1239" s="127"/>
      <c r="H1239" s="127">
        <f>SUM('PACC 2025'!$D1239:$G1239)</f>
        <v>0</v>
      </c>
      <c r="I1239" s="62">
        <v>25000</v>
      </c>
      <c r="J1239" s="55">
        <f>'PACC 2025'!$I1239*'PACC 2025'!$H1239</f>
        <v>0</v>
      </c>
      <c r="K1239" s="56"/>
      <c r="L1239" s="52"/>
      <c r="M1239" s="52"/>
      <c r="N1239" s="52"/>
      <c r="O1239" s="53"/>
    </row>
    <row r="1240" spans="1:16" s="30" customFormat="1" ht="15.5" x14ac:dyDescent="0.35">
      <c r="A1240" s="52" t="s">
        <v>16922</v>
      </c>
      <c r="B1240" s="60" t="s">
        <v>16910</v>
      </c>
      <c r="C1240" s="53" t="s">
        <v>99</v>
      </c>
      <c r="D1240" s="127"/>
      <c r="E1240" s="127"/>
      <c r="F1240" s="87"/>
      <c r="G1240" s="127"/>
      <c r="H1240" s="127">
        <f>SUM('PACC 2025'!$D1240:$G1240)</f>
        <v>0</v>
      </c>
      <c r="I1240" s="62">
        <v>975000</v>
      </c>
      <c r="J1240" s="55">
        <f>'PACC 2025'!$I1240*'PACC 2025'!$H1240</f>
        <v>0</v>
      </c>
      <c r="K1240" s="56"/>
      <c r="L1240" s="52"/>
      <c r="M1240" s="52"/>
      <c r="N1240" s="52"/>
      <c r="O1240" s="53"/>
    </row>
    <row r="1241" spans="1:16" s="114" customFormat="1" ht="15.5" x14ac:dyDescent="0.35">
      <c r="A1241" s="18" t="s">
        <v>16922</v>
      </c>
      <c r="B1241" s="19"/>
      <c r="C1241" s="19"/>
      <c r="D1241" s="316"/>
      <c r="E1241" s="316"/>
      <c r="F1241" s="316"/>
      <c r="G1241" s="316"/>
      <c r="H1241" s="316"/>
      <c r="I1241" s="68"/>
      <c r="J1241" s="21"/>
      <c r="K1241" s="22">
        <f>SUM(J1238:J1240)</f>
        <v>0</v>
      </c>
      <c r="L1241" s="19"/>
      <c r="M1241" s="19"/>
      <c r="N1241" s="19"/>
      <c r="O1241" s="149"/>
    </row>
    <row r="1242" spans="1:16" s="30" customFormat="1" ht="15.75" customHeight="1" x14ac:dyDescent="0.35">
      <c r="A1242" s="52" t="s">
        <v>64</v>
      </c>
      <c r="B1242" s="60" t="s">
        <v>16931</v>
      </c>
      <c r="C1242" s="53" t="s">
        <v>99</v>
      </c>
      <c r="D1242" s="127"/>
      <c r="E1242" s="127"/>
      <c r="F1242" s="87"/>
      <c r="G1242" s="127"/>
      <c r="H1242" s="127">
        <f>SUM('PACC 2025'!$D1242:$G1242)</f>
        <v>0</v>
      </c>
      <c r="I1242" s="62">
        <v>6000</v>
      </c>
      <c r="J1242" s="55">
        <f>'PACC 2025'!$I1242*'PACC 2025'!$H1242</f>
        <v>0</v>
      </c>
      <c r="K1242" s="56"/>
      <c r="L1242" s="52"/>
      <c r="M1242" s="52"/>
      <c r="N1242" s="53"/>
      <c r="O1242" s="53"/>
    </row>
    <row r="1243" spans="1:16" s="30" customFormat="1" ht="15.75" customHeight="1" x14ac:dyDescent="0.35">
      <c r="A1243" s="52" t="s">
        <v>64</v>
      </c>
      <c r="B1243" s="60" t="s">
        <v>16932</v>
      </c>
      <c r="C1243" s="53" t="s">
        <v>99</v>
      </c>
      <c r="D1243" s="127"/>
      <c r="E1243" s="127">
        <v>9</v>
      </c>
      <c r="F1243" s="87"/>
      <c r="G1243" s="127"/>
      <c r="H1243" s="127">
        <f>SUM('PACC 2025'!$D1243:$G1243)</f>
        <v>9</v>
      </c>
      <c r="I1243" s="62">
        <v>15000</v>
      </c>
      <c r="J1243" s="27">
        <f>'PACC 2025'!$I1243*'PACC 2025'!$H1243</f>
        <v>135000</v>
      </c>
      <c r="K1243" s="56"/>
      <c r="L1243" s="52"/>
      <c r="M1243" s="52"/>
      <c r="N1243" s="53"/>
      <c r="O1243" s="53" t="s">
        <v>17029</v>
      </c>
    </row>
    <row r="1244" spans="1:16" s="30" customFormat="1" ht="15.75" customHeight="1" x14ac:dyDescent="0.35">
      <c r="A1244" s="52" t="s">
        <v>64</v>
      </c>
      <c r="B1244" s="60" t="s">
        <v>16942</v>
      </c>
      <c r="C1244" s="53" t="s">
        <v>99</v>
      </c>
      <c r="D1244" s="127"/>
      <c r="E1244" s="127">
        <v>2</v>
      </c>
      <c r="F1244" s="87"/>
      <c r="G1244" s="127"/>
      <c r="H1244" s="127">
        <f>SUM('PACC 2025'!$D1244:$G1244)</f>
        <v>2</v>
      </c>
      <c r="I1244" s="62">
        <v>65400</v>
      </c>
      <c r="J1244" s="27">
        <f>'PACC 2025'!$I1244*'PACC 2025'!$H1244</f>
        <v>130800</v>
      </c>
      <c r="K1244" s="56"/>
      <c r="L1244" s="52"/>
      <c r="M1244" s="52"/>
      <c r="N1244" s="53"/>
      <c r="O1244" s="53" t="s">
        <v>17029</v>
      </c>
    </row>
    <row r="1245" spans="1:16" s="30" customFormat="1" ht="15.75" customHeight="1" x14ac:dyDescent="0.35">
      <c r="A1245" s="52" t="s">
        <v>64</v>
      </c>
      <c r="B1245" s="60" t="s">
        <v>16936</v>
      </c>
      <c r="C1245" s="53" t="s">
        <v>99</v>
      </c>
      <c r="D1245" s="127"/>
      <c r="E1245" s="127">
        <v>10</v>
      </c>
      <c r="F1245" s="190"/>
      <c r="G1245" s="127"/>
      <c r="H1245" s="127">
        <f>SUM('PACC 2025'!$D1245:$G1245)</f>
        <v>10</v>
      </c>
      <c r="I1245" s="62">
        <v>23000</v>
      </c>
      <c r="J1245" s="27">
        <f>'PACC 2025'!$I1245*'PACC 2025'!$H1245</f>
        <v>230000</v>
      </c>
      <c r="K1245" s="56"/>
      <c r="L1245" s="52"/>
      <c r="M1245" s="52"/>
      <c r="N1245" s="53"/>
      <c r="O1245" s="53" t="s">
        <v>17264</v>
      </c>
      <c r="P1245" s="144"/>
    </row>
    <row r="1246" spans="1:16" s="30" customFormat="1" ht="15.5" x14ac:dyDescent="0.35">
      <c r="A1246" s="52" t="s">
        <v>64</v>
      </c>
      <c r="B1246" s="60" t="s">
        <v>16942</v>
      </c>
      <c r="C1246" s="53" t="s">
        <v>99</v>
      </c>
      <c r="D1246" s="127"/>
      <c r="E1246" s="127"/>
      <c r="F1246" s="190">
        <v>2</v>
      </c>
      <c r="G1246" s="127"/>
      <c r="H1246" s="127">
        <f>SUM('PACC 2025'!$D1246:$G1246)</f>
        <v>2</v>
      </c>
      <c r="I1246" s="62">
        <v>65400</v>
      </c>
      <c r="J1246" s="27">
        <f>'PACC 2025'!$I1246*'PACC 2025'!$H1246</f>
        <v>130800</v>
      </c>
      <c r="K1246" s="56"/>
      <c r="L1246" s="52"/>
      <c r="M1246" s="52"/>
      <c r="N1246" s="53"/>
      <c r="O1246" s="53" t="s">
        <v>17264</v>
      </c>
    </row>
    <row r="1247" spans="1:16" ht="15.75" customHeight="1" x14ac:dyDescent="0.35">
      <c r="A1247" s="26" t="s">
        <v>64</v>
      </c>
      <c r="B1247" s="70" t="s">
        <v>16921</v>
      </c>
      <c r="C1247" s="205" t="s">
        <v>99</v>
      </c>
      <c r="D1247" s="75"/>
      <c r="E1247" s="75">
        <v>5</v>
      </c>
      <c r="F1247" s="88"/>
      <c r="G1247" s="75"/>
      <c r="H1247" s="127">
        <f>SUM('PACC 2025'!$D1247:$G1247)</f>
        <v>5</v>
      </c>
      <c r="I1247" s="67">
        <v>26000</v>
      </c>
      <c r="J1247" s="27">
        <f>'PACC 2025'!$I1247*'PACC 2025'!$H1247</f>
        <v>130000</v>
      </c>
      <c r="K1247" s="17"/>
      <c r="L1247" s="26"/>
      <c r="M1247" s="26"/>
      <c r="N1247" s="205"/>
      <c r="O1247" s="205" t="s">
        <v>16988</v>
      </c>
    </row>
    <row r="1248" spans="1:16" ht="15.75" customHeight="1" x14ac:dyDescent="0.35">
      <c r="A1248" s="26" t="s">
        <v>64</v>
      </c>
      <c r="B1248" s="70" t="s">
        <v>16933</v>
      </c>
      <c r="C1248" s="205" t="s">
        <v>99</v>
      </c>
      <c r="D1248" s="75"/>
      <c r="E1248" s="75">
        <v>5</v>
      </c>
      <c r="F1248" s="88"/>
      <c r="G1248" s="75"/>
      <c r="H1248" s="127">
        <f>SUM('PACC 2025'!$D1248:$G1248)</f>
        <v>5</v>
      </c>
      <c r="I1248" s="67">
        <v>24000</v>
      </c>
      <c r="J1248" s="27">
        <f>'PACC 2025'!$I1248*'PACC 2025'!$H1248</f>
        <v>120000</v>
      </c>
      <c r="K1248" s="17"/>
      <c r="L1248" s="26"/>
      <c r="M1248" s="26"/>
      <c r="N1248" s="205"/>
      <c r="O1248" s="205" t="s">
        <v>16988</v>
      </c>
    </row>
    <row r="1249" spans="1:15" ht="15.75" customHeight="1" x14ac:dyDescent="0.35">
      <c r="A1249" s="26" t="s">
        <v>64</v>
      </c>
      <c r="B1249" s="70" t="s">
        <v>16934</v>
      </c>
      <c r="C1249" s="205" t="s">
        <v>99</v>
      </c>
      <c r="D1249" s="75"/>
      <c r="E1249" s="75">
        <v>2</v>
      </c>
      <c r="F1249" s="88"/>
      <c r="G1249" s="75"/>
      <c r="H1249" s="127">
        <f>SUM('PACC 2025'!$D1249:$G1249)</f>
        <v>2</v>
      </c>
      <c r="I1249" s="67">
        <v>100000</v>
      </c>
      <c r="J1249" s="27">
        <f>'PACC 2025'!$I1249*'PACC 2025'!$H1249</f>
        <v>200000</v>
      </c>
      <c r="K1249" s="17"/>
      <c r="L1249" s="26"/>
      <c r="M1249" s="26"/>
      <c r="N1249" s="205"/>
      <c r="O1249" s="205" t="s">
        <v>16988</v>
      </c>
    </row>
    <row r="1250" spans="1:15" ht="15.75" customHeight="1" x14ac:dyDescent="0.35">
      <c r="A1250" s="26" t="s">
        <v>64</v>
      </c>
      <c r="B1250" s="70" t="s">
        <v>16935</v>
      </c>
      <c r="C1250" s="205" t="s">
        <v>99</v>
      </c>
      <c r="D1250" s="75"/>
      <c r="E1250" s="75">
        <v>2</v>
      </c>
      <c r="F1250" s="88"/>
      <c r="G1250" s="75"/>
      <c r="H1250" s="127">
        <f>SUM('PACC 2025'!$D1250:$G1250)</f>
        <v>2</v>
      </c>
      <c r="I1250" s="67">
        <v>46000</v>
      </c>
      <c r="J1250" s="27">
        <f>'PACC 2025'!$I1250*'PACC 2025'!$H1250</f>
        <v>92000</v>
      </c>
      <c r="K1250" s="17"/>
      <c r="L1250" s="26"/>
      <c r="M1250" s="26"/>
      <c r="N1250" s="205"/>
      <c r="O1250" s="205" t="s">
        <v>16988</v>
      </c>
    </row>
    <row r="1251" spans="1:15" ht="15.75" customHeight="1" x14ac:dyDescent="0.35">
      <c r="A1251" s="26" t="s">
        <v>64</v>
      </c>
      <c r="B1251" s="70" t="s">
        <v>16936</v>
      </c>
      <c r="C1251" s="205" t="s">
        <v>99</v>
      </c>
      <c r="D1251" s="75"/>
      <c r="E1251" s="75">
        <v>2</v>
      </c>
      <c r="F1251" s="88"/>
      <c r="G1251" s="75"/>
      <c r="H1251" s="127">
        <f>SUM('PACC 2025'!$D1251:$G1251)</f>
        <v>2</v>
      </c>
      <c r="I1251" s="67">
        <v>46000</v>
      </c>
      <c r="J1251" s="27">
        <f>'PACC 2025'!$I1251*'PACC 2025'!$H1251</f>
        <v>92000</v>
      </c>
      <c r="K1251" s="17"/>
      <c r="L1251" s="26"/>
      <c r="M1251" s="26"/>
      <c r="N1251" s="205"/>
      <c r="O1251" s="205" t="s">
        <v>16988</v>
      </c>
    </row>
    <row r="1252" spans="1:15" ht="15.75" customHeight="1" x14ac:dyDescent="0.35">
      <c r="A1252" s="26" t="s">
        <v>64</v>
      </c>
      <c r="B1252" s="70" t="s">
        <v>16937</v>
      </c>
      <c r="C1252" s="205" t="s">
        <v>99</v>
      </c>
      <c r="D1252" s="75"/>
      <c r="E1252" s="75">
        <v>3</v>
      </c>
      <c r="F1252" s="88"/>
      <c r="G1252" s="75"/>
      <c r="H1252" s="127">
        <f>SUM('PACC 2025'!$D1252:$G1252)</f>
        <v>3</v>
      </c>
      <c r="I1252" s="67">
        <v>46000</v>
      </c>
      <c r="J1252" s="27">
        <f>'PACC 2025'!$I1252*'PACC 2025'!$H1252</f>
        <v>138000</v>
      </c>
      <c r="K1252" s="17"/>
      <c r="L1252" s="26"/>
      <c r="M1252" s="26"/>
      <c r="N1252" s="205"/>
      <c r="O1252" s="205" t="s">
        <v>16988</v>
      </c>
    </row>
    <row r="1253" spans="1:15" s="94" customFormat="1" ht="15.75" customHeight="1" x14ac:dyDescent="0.35">
      <c r="A1253" s="92" t="s">
        <v>64</v>
      </c>
      <c r="B1253" s="90" t="s">
        <v>16938</v>
      </c>
      <c r="C1253" s="93" t="s">
        <v>99</v>
      </c>
      <c r="D1253" s="345"/>
      <c r="E1253" s="345">
        <v>3</v>
      </c>
      <c r="F1253" s="108"/>
      <c r="G1253" s="345"/>
      <c r="H1253" s="127">
        <f>SUM('PACC 2025'!$D1253:$G1253)</f>
        <v>3</v>
      </c>
      <c r="I1253" s="91">
        <v>100000</v>
      </c>
      <c r="J1253" s="27">
        <f>'PACC 2025'!$I1253*'PACC 2025'!$H1253</f>
        <v>300000</v>
      </c>
      <c r="K1253" s="96"/>
      <c r="L1253" s="92"/>
      <c r="M1253" s="92"/>
      <c r="N1253" s="93"/>
      <c r="O1253" s="205" t="s">
        <v>16988</v>
      </c>
    </row>
    <row r="1254" spans="1:15" ht="15.75" customHeight="1" x14ac:dyDescent="0.35">
      <c r="A1254" s="26" t="s">
        <v>64</v>
      </c>
      <c r="B1254" s="70" t="s">
        <v>16989</v>
      </c>
      <c r="C1254" s="205" t="s">
        <v>99</v>
      </c>
      <c r="D1254" s="75"/>
      <c r="E1254" s="75">
        <v>1</v>
      </c>
      <c r="F1254" s="88"/>
      <c r="G1254" s="75"/>
      <c r="H1254" s="127">
        <f>SUM('PACC 2025'!$D1254:$G1254)</f>
        <v>1</v>
      </c>
      <c r="I1254" s="67">
        <v>2030000</v>
      </c>
      <c r="J1254" s="27">
        <f>'PACC 2025'!$I1254*'PACC 2025'!$H1254</f>
        <v>2030000</v>
      </c>
      <c r="K1254" s="17"/>
      <c r="L1254" s="26"/>
      <c r="M1254" s="26"/>
      <c r="N1254" s="205"/>
      <c r="O1254" s="205" t="s">
        <v>16988</v>
      </c>
    </row>
    <row r="1255" spans="1:15" ht="15.75" customHeight="1" x14ac:dyDescent="0.35">
      <c r="A1255" s="26" t="s">
        <v>64</v>
      </c>
      <c r="B1255" s="60" t="s">
        <v>16990</v>
      </c>
      <c r="C1255" s="205" t="s">
        <v>99</v>
      </c>
      <c r="D1255" s="75"/>
      <c r="E1255" s="75">
        <v>4</v>
      </c>
      <c r="F1255" s="87"/>
      <c r="G1255" s="75"/>
      <c r="H1255" s="127">
        <f>SUM('PACC 2025'!$D1255:$G1255)</f>
        <v>4</v>
      </c>
      <c r="I1255" s="67">
        <v>35000</v>
      </c>
      <c r="J1255" s="27">
        <f>'PACC 2025'!$I1255*'PACC 2025'!$H1255</f>
        <v>140000</v>
      </c>
      <c r="K1255" s="17"/>
      <c r="L1255" s="26"/>
      <c r="M1255" s="26"/>
      <c r="N1255" s="205"/>
      <c r="O1255" s="205" t="s">
        <v>16988</v>
      </c>
    </row>
    <row r="1256" spans="1:15" ht="15.75" customHeight="1" x14ac:dyDescent="0.35">
      <c r="A1256" s="26" t="s">
        <v>64</v>
      </c>
      <c r="B1256" s="70" t="s">
        <v>16991</v>
      </c>
      <c r="C1256" s="205" t="s">
        <v>99</v>
      </c>
      <c r="D1256" s="75"/>
      <c r="E1256" s="75"/>
      <c r="F1256" s="88">
        <v>1</v>
      </c>
      <c r="G1256" s="75"/>
      <c r="H1256" s="127">
        <f>SUM('PACC 2025'!$D1256:$G1256)</f>
        <v>1</v>
      </c>
      <c r="I1256" s="67">
        <v>35000</v>
      </c>
      <c r="J1256" s="27">
        <f>'PACC 2025'!$I1256*'PACC 2025'!$H1256</f>
        <v>35000</v>
      </c>
      <c r="K1256" s="17"/>
      <c r="L1256" s="26"/>
      <c r="M1256" s="26"/>
      <c r="N1256" s="205"/>
      <c r="O1256" s="205" t="s">
        <v>16988</v>
      </c>
    </row>
    <row r="1257" spans="1:15" ht="15.75" customHeight="1" x14ac:dyDescent="0.35">
      <c r="A1257" s="26" t="s">
        <v>64</v>
      </c>
      <c r="B1257" s="70" t="s">
        <v>16992</v>
      </c>
      <c r="C1257" s="205" t="s">
        <v>99</v>
      </c>
      <c r="D1257" s="75"/>
      <c r="E1257" s="75">
        <v>2</v>
      </c>
      <c r="F1257" s="88"/>
      <c r="G1257" s="75"/>
      <c r="H1257" s="127">
        <f>SUM('PACC 2025'!$D1257:$G1257)</f>
        <v>2</v>
      </c>
      <c r="I1257" s="67">
        <v>97200</v>
      </c>
      <c r="J1257" s="27">
        <f>'PACC 2025'!$I1257*'PACC 2025'!$H1257</f>
        <v>194400</v>
      </c>
      <c r="K1257" s="17"/>
      <c r="L1257" s="26"/>
      <c r="M1257" s="26"/>
      <c r="N1257" s="205"/>
      <c r="O1257" s="205" t="s">
        <v>16988</v>
      </c>
    </row>
    <row r="1258" spans="1:15" ht="15.75" customHeight="1" x14ac:dyDescent="0.35">
      <c r="A1258" s="26" t="s">
        <v>64</v>
      </c>
      <c r="B1258" s="70" t="s">
        <v>16993</v>
      </c>
      <c r="C1258" s="205" t="s">
        <v>99</v>
      </c>
      <c r="D1258" s="75"/>
      <c r="E1258" s="75">
        <v>2</v>
      </c>
      <c r="F1258" s="88"/>
      <c r="G1258" s="75"/>
      <c r="H1258" s="127">
        <f>SUM('PACC 2025'!$D1258:$G1258)</f>
        <v>2</v>
      </c>
      <c r="I1258" s="67">
        <v>97200</v>
      </c>
      <c r="J1258" s="27">
        <f>'PACC 2025'!$I1258*'PACC 2025'!$H1258</f>
        <v>194400</v>
      </c>
      <c r="K1258" s="17"/>
      <c r="L1258" s="26"/>
      <c r="M1258" s="26"/>
      <c r="N1258" s="205"/>
      <c r="O1258" s="205" t="s">
        <v>16988</v>
      </c>
    </row>
    <row r="1259" spans="1:15" ht="15.75" customHeight="1" x14ac:dyDescent="0.35">
      <c r="A1259" s="26" t="s">
        <v>64</v>
      </c>
      <c r="B1259" s="70" t="s">
        <v>16994</v>
      </c>
      <c r="C1259" s="205" t="s">
        <v>99</v>
      </c>
      <c r="D1259" s="75"/>
      <c r="E1259" s="75"/>
      <c r="F1259" s="88">
        <v>2</v>
      </c>
      <c r="G1259" s="75"/>
      <c r="H1259" s="127">
        <f>SUM('PACC 2025'!$D1259:$G1259)</f>
        <v>2</v>
      </c>
      <c r="I1259" s="67">
        <v>64500</v>
      </c>
      <c r="J1259" s="27">
        <f>'PACC 2025'!$I1259*'PACC 2025'!$H1259</f>
        <v>129000</v>
      </c>
      <c r="K1259" s="17"/>
      <c r="L1259" s="26"/>
      <c r="M1259" s="26"/>
      <c r="N1259" s="205"/>
      <c r="O1259" s="205" t="s">
        <v>16988</v>
      </c>
    </row>
    <row r="1260" spans="1:15" ht="15.75" customHeight="1" x14ac:dyDescent="0.35">
      <c r="A1260" s="26" t="s">
        <v>64</v>
      </c>
      <c r="B1260" s="70" t="s">
        <v>16995</v>
      </c>
      <c r="C1260" s="205"/>
      <c r="D1260" s="75">
        <v>2</v>
      </c>
      <c r="E1260" s="75"/>
      <c r="F1260" s="88"/>
      <c r="G1260" s="75"/>
      <c r="H1260" s="127">
        <f>SUM('PACC 2025'!$D1260:$G1260)</f>
        <v>2</v>
      </c>
      <c r="I1260" s="67">
        <v>160000</v>
      </c>
      <c r="J1260" s="27">
        <f>'PACC 2025'!$I1260*'PACC 2025'!$H1260</f>
        <v>320000</v>
      </c>
      <c r="K1260" s="17"/>
      <c r="L1260" s="26"/>
      <c r="M1260" s="26"/>
      <c r="N1260" s="205"/>
      <c r="O1260" s="205" t="s">
        <v>16988</v>
      </c>
    </row>
    <row r="1261" spans="1:15" ht="15.75" customHeight="1" x14ac:dyDescent="0.35">
      <c r="A1261" s="26" t="s">
        <v>64</v>
      </c>
      <c r="B1261" s="70" t="s">
        <v>16996</v>
      </c>
      <c r="C1261" s="205" t="s">
        <v>99</v>
      </c>
      <c r="D1261" s="75"/>
      <c r="E1261" s="75"/>
      <c r="F1261" s="88">
        <v>2</v>
      </c>
      <c r="G1261" s="75"/>
      <c r="H1261" s="127">
        <f>SUM('PACC 2025'!$D1261:$G1261)</f>
        <v>2</v>
      </c>
      <c r="I1261" s="67">
        <v>93800</v>
      </c>
      <c r="J1261" s="27">
        <f>'PACC 2025'!$I1261*'PACC 2025'!$H1261</f>
        <v>187600</v>
      </c>
      <c r="K1261" s="17"/>
      <c r="L1261" s="26"/>
      <c r="M1261" s="26"/>
      <c r="N1261" s="205"/>
      <c r="O1261" s="205" t="s">
        <v>16988</v>
      </c>
    </row>
    <row r="1262" spans="1:15" s="142" customFormat="1" ht="15.75" customHeight="1" x14ac:dyDescent="0.35">
      <c r="A1262" s="26" t="s">
        <v>64</v>
      </c>
      <c r="B1262" s="70" t="s">
        <v>17031</v>
      </c>
      <c r="C1262" s="205" t="s">
        <v>99</v>
      </c>
      <c r="D1262" s="75"/>
      <c r="E1262" s="75">
        <v>11</v>
      </c>
      <c r="F1262" s="88"/>
      <c r="G1262" s="75"/>
      <c r="H1262" s="127">
        <f>SUM('PACC 2025'!$D1262:$G1262)</f>
        <v>11</v>
      </c>
      <c r="I1262" s="67">
        <v>20000</v>
      </c>
      <c r="J1262" s="27">
        <f>'PACC 2025'!$I1262*'PACC 2025'!$H1262</f>
        <v>220000</v>
      </c>
      <c r="K1262" s="17"/>
      <c r="L1262" s="26"/>
      <c r="M1262" s="26"/>
      <c r="N1262" s="205"/>
      <c r="O1262" s="205" t="s">
        <v>17029</v>
      </c>
    </row>
    <row r="1263" spans="1:15" s="142" customFormat="1" ht="15.75" customHeight="1" x14ac:dyDescent="0.35">
      <c r="A1263" s="26" t="s">
        <v>64</v>
      </c>
      <c r="B1263" s="70" t="s">
        <v>17032</v>
      </c>
      <c r="C1263" s="205" t="s">
        <v>99</v>
      </c>
      <c r="D1263" s="75"/>
      <c r="E1263" s="75">
        <v>10</v>
      </c>
      <c r="F1263" s="88"/>
      <c r="G1263" s="75"/>
      <c r="H1263" s="127">
        <f>SUM('PACC 2025'!$D1263:$G1263)</f>
        <v>10</v>
      </c>
      <c r="I1263" s="67">
        <v>15000</v>
      </c>
      <c r="J1263" s="27">
        <f>'PACC 2025'!$I1263*'PACC 2025'!$H1263</f>
        <v>150000</v>
      </c>
      <c r="K1263" s="17"/>
      <c r="L1263" s="26"/>
      <c r="M1263" s="26"/>
      <c r="N1263" s="205"/>
      <c r="O1263" s="205" t="s">
        <v>17029</v>
      </c>
    </row>
    <row r="1264" spans="1:15" s="142" customFormat="1" ht="15.75" customHeight="1" x14ac:dyDescent="0.35">
      <c r="A1264" s="26" t="s">
        <v>64</v>
      </c>
      <c r="B1264" s="70" t="s">
        <v>17033</v>
      </c>
      <c r="C1264" s="205" t="s">
        <v>99</v>
      </c>
      <c r="D1264" s="75"/>
      <c r="E1264" s="75"/>
      <c r="F1264" s="88">
        <v>4</v>
      </c>
      <c r="G1264" s="75"/>
      <c r="H1264" s="127">
        <f>SUM('PACC 2025'!$D1264:$G1264)</f>
        <v>4</v>
      </c>
      <c r="I1264" s="67">
        <v>25000</v>
      </c>
      <c r="J1264" s="27">
        <f>'PACC 2025'!$I1264*'PACC 2025'!$H1264</f>
        <v>100000</v>
      </c>
      <c r="K1264" s="17"/>
      <c r="L1264" s="26"/>
      <c r="M1264" s="26"/>
      <c r="N1264" s="205"/>
      <c r="O1264" s="205" t="s">
        <v>17029</v>
      </c>
    </row>
    <row r="1265" spans="1:16" s="30" customFormat="1" ht="15.75" customHeight="1" x14ac:dyDescent="0.35">
      <c r="A1265" s="52" t="s">
        <v>64</v>
      </c>
      <c r="B1265" s="70" t="s">
        <v>17186</v>
      </c>
      <c r="C1265" s="205" t="s">
        <v>99</v>
      </c>
      <c r="D1265" s="127"/>
      <c r="E1265" s="127">
        <v>1</v>
      </c>
      <c r="F1265" s="88"/>
      <c r="G1265" s="127"/>
      <c r="H1265" s="127">
        <f>SUM('PACC 2025'!$D1265:$G1265)</f>
        <v>1</v>
      </c>
      <c r="I1265" s="62">
        <v>20000</v>
      </c>
      <c r="J1265" s="27">
        <f>'PACC 2025'!$I1265*'PACC 2025'!$H1265</f>
        <v>20000</v>
      </c>
      <c r="K1265" s="56"/>
      <c r="L1265" s="52"/>
      <c r="M1265" s="52"/>
      <c r="N1265" s="53"/>
      <c r="O1265" s="53" t="s">
        <v>17185</v>
      </c>
    </row>
    <row r="1266" spans="1:16" s="30" customFormat="1" ht="15.75" customHeight="1" x14ac:dyDescent="0.35">
      <c r="A1266" s="52" t="s">
        <v>64</v>
      </c>
      <c r="B1266" s="70" t="s">
        <v>17187</v>
      </c>
      <c r="C1266" s="205" t="s">
        <v>99</v>
      </c>
      <c r="D1266" s="127"/>
      <c r="E1266" s="127">
        <v>1</v>
      </c>
      <c r="F1266" s="88"/>
      <c r="G1266" s="127"/>
      <c r="H1266" s="127">
        <f>SUM('PACC 2025'!$D1266:$G1266)</f>
        <v>1</v>
      </c>
      <c r="I1266" s="62">
        <v>480000</v>
      </c>
      <c r="J1266" s="27">
        <f>'PACC 2025'!$I1266*'PACC 2025'!$H1266</f>
        <v>480000</v>
      </c>
      <c r="K1266" s="56"/>
      <c r="L1266" s="52"/>
      <c r="M1266" s="52"/>
      <c r="N1266" s="53"/>
      <c r="O1266" s="53" t="s">
        <v>17185</v>
      </c>
    </row>
    <row r="1267" spans="1:16" s="30" customFormat="1" ht="15.75" customHeight="1" x14ac:dyDescent="0.35">
      <c r="A1267" s="52" t="s">
        <v>64</v>
      </c>
      <c r="B1267" s="60" t="s">
        <v>16932</v>
      </c>
      <c r="C1267" s="53" t="s">
        <v>99</v>
      </c>
      <c r="D1267" s="127"/>
      <c r="E1267" s="127">
        <v>15</v>
      </c>
      <c r="F1267" s="87"/>
      <c r="G1267" s="127"/>
      <c r="H1267" s="127">
        <f>SUM('PACC 2025'!$D1267:$G1267)</f>
        <v>15</v>
      </c>
      <c r="I1267" s="62">
        <v>15000</v>
      </c>
      <c r="J1267" s="55">
        <f>'PACC 2025'!$I1267*'PACC 2025'!$H1267</f>
        <v>225000</v>
      </c>
      <c r="K1267" s="56"/>
      <c r="L1267" s="52"/>
      <c r="M1267" s="52"/>
      <c r="N1267" s="53"/>
      <c r="O1267" s="53" t="s">
        <v>17276</v>
      </c>
      <c r="P1267" s="144"/>
    </row>
    <row r="1268" spans="1:16" s="30" customFormat="1" ht="15.75" customHeight="1" x14ac:dyDescent="0.35">
      <c r="A1268" s="52" t="s">
        <v>64</v>
      </c>
      <c r="B1268" s="60" t="s">
        <v>17189</v>
      </c>
      <c r="C1268" s="53" t="s">
        <v>99</v>
      </c>
      <c r="D1268" s="127"/>
      <c r="E1268" s="127"/>
      <c r="F1268" s="87">
        <v>1</v>
      </c>
      <c r="G1268" s="127"/>
      <c r="H1268" s="127">
        <f>SUM('PACC 2025'!$D1268:$G1268)</f>
        <v>1</v>
      </c>
      <c r="I1268" s="62">
        <v>200000</v>
      </c>
      <c r="J1268" s="55">
        <f>'PACC 2025'!$I1268*'PACC 2025'!$H1268</f>
        <v>200000</v>
      </c>
      <c r="K1268" s="56"/>
      <c r="L1268" s="52"/>
      <c r="M1268" s="52"/>
      <c r="N1268" s="53"/>
      <c r="O1268" s="53" t="s">
        <v>17190</v>
      </c>
    </row>
    <row r="1269" spans="1:16" s="30" customFormat="1" ht="15.75" customHeight="1" x14ac:dyDescent="0.35">
      <c r="A1269" s="52" t="s">
        <v>64</v>
      </c>
      <c r="B1269" s="60" t="s">
        <v>17268</v>
      </c>
      <c r="C1269" s="53" t="s">
        <v>99</v>
      </c>
      <c r="D1269" s="127"/>
      <c r="E1269" s="127">
        <v>1</v>
      </c>
      <c r="F1269" s="87"/>
      <c r="G1269" s="127"/>
      <c r="H1269" s="127">
        <f>SUM('PACC 2025'!$D1269:$G1269)</f>
        <v>1</v>
      </c>
      <c r="I1269" s="62">
        <v>387600</v>
      </c>
      <c r="J1269" s="55">
        <f>'PACC 2025'!$I1269*'PACC 2025'!$H1269</f>
        <v>387600</v>
      </c>
      <c r="K1269" s="56"/>
      <c r="L1269" s="52"/>
      <c r="M1269" s="52"/>
      <c r="N1269" s="53"/>
      <c r="O1269" s="53" t="s">
        <v>17264</v>
      </c>
      <c r="P1269" s="144"/>
    </row>
    <row r="1270" spans="1:16" s="30" customFormat="1" ht="15.75" customHeight="1" x14ac:dyDescent="0.35">
      <c r="A1270" s="52" t="s">
        <v>64</v>
      </c>
      <c r="B1270" s="60" t="s">
        <v>17031</v>
      </c>
      <c r="C1270" s="53" t="s">
        <v>99</v>
      </c>
      <c r="D1270" s="127"/>
      <c r="E1270" s="127">
        <v>10</v>
      </c>
      <c r="F1270" s="87"/>
      <c r="G1270" s="127"/>
      <c r="H1270" s="127">
        <f>SUM('PACC 2025'!$D1270:$G1270)</f>
        <v>10</v>
      </c>
      <c r="I1270" s="62">
        <v>20000</v>
      </c>
      <c r="J1270" s="55">
        <f>'PACC 2025'!$I1270*'PACC 2025'!$H1270</f>
        <v>200000</v>
      </c>
      <c r="K1270" s="56"/>
      <c r="L1270" s="52"/>
      <c r="M1270" s="52"/>
      <c r="N1270" s="53"/>
      <c r="O1270" s="53" t="s">
        <v>17264</v>
      </c>
      <c r="P1270" s="144"/>
    </row>
    <row r="1271" spans="1:16" s="30" customFormat="1" ht="15.75" customHeight="1" x14ac:dyDescent="0.35">
      <c r="A1271" s="52" t="s">
        <v>64</v>
      </c>
      <c r="B1271" s="60" t="s">
        <v>17032</v>
      </c>
      <c r="C1271" s="53" t="s">
        <v>99</v>
      </c>
      <c r="D1271" s="127"/>
      <c r="E1271" s="127">
        <v>10</v>
      </c>
      <c r="F1271" s="87"/>
      <c r="G1271" s="127"/>
      <c r="H1271" s="127">
        <f>SUM('PACC 2025'!$D1271:$G1271)</f>
        <v>10</v>
      </c>
      <c r="I1271" s="62">
        <v>15000</v>
      </c>
      <c r="J1271" s="55">
        <f>'PACC 2025'!$I1271*'PACC 2025'!$H1271</f>
        <v>150000</v>
      </c>
      <c r="K1271" s="56"/>
      <c r="L1271" s="52"/>
      <c r="M1271" s="52"/>
      <c r="N1271" s="53"/>
      <c r="O1271" s="53" t="s">
        <v>17264</v>
      </c>
      <c r="P1271" s="144"/>
    </row>
    <row r="1272" spans="1:16" s="30" customFormat="1" ht="15.5" x14ac:dyDescent="0.35">
      <c r="A1272" s="52" t="s">
        <v>64</v>
      </c>
      <c r="B1272" s="52" t="s">
        <v>17033</v>
      </c>
      <c r="C1272" s="53" t="s">
        <v>99</v>
      </c>
      <c r="D1272" s="127"/>
      <c r="E1272" s="127"/>
      <c r="F1272" s="127">
        <v>10</v>
      </c>
      <c r="G1272" s="127"/>
      <c r="H1272" s="127">
        <f>SUM('PACC 2025'!$D1272:$G1272)</f>
        <v>10</v>
      </c>
      <c r="I1272" s="62">
        <v>25000</v>
      </c>
      <c r="J1272" s="55">
        <f>'PACC 2025'!$I1272*'PACC 2025'!$H1272</f>
        <v>250000</v>
      </c>
      <c r="K1272" s="56"/>
      <c r="L1272" s="52"/>
      <c r="M1272" s="52"/>
      <c r="N1272" s="53"/>
      <c r="O1272" s="53" t="s">
        <v>17264</v>
      </c>
    </row>
    <row r="1273" spans="1:16" ht="15.75" customHeight="1" x14ac:dyDescent="0.35">
      <c r="A1273" s="18" t="s">
        <v>64</v>
      </c>
      <c r="B1273" s="19"/>
      <c r="C1273" s="19"/>
      <c r="D1273" s="316"/>
      <c r="E1273" s="316"/>
      <c r="F1273" s="316"/>
      <c r="G1273" s="316"/>
      <c r="H1273" s="316"/>
      <c r="I1273" s="68"/>
      <c r="J1273" s="21"/>
      <c r="K1273" s="22">
        <f>SUM(J1242:J1272)</f>
        <v>7311600</v>
      </c>
      <c r="L1273" s="19"/>
      <c r="M1273" s="19"/>
      <c r="N1273" s="19"/>
      <c r="O1273" s="147"/>
    </row>
    <row r="1274" spans="1:16" ht="15.75" customHeight="1" x14ac:dyDescent="0.35">
      <c r="A1274" s="26" t="s">
        <v>65</v>
      </c>
      <c r="B1274" s="26" t="s">
        <v>467</v>
      </c>
      <c r="C1274" s="205" t="s">
        <v>99</v>
      </c>
      <c r="D1274" s="75">
        <v>75</v>
      </c>
      <c r="E1274" s="195">
        <v>75</v>
      </c>
      <c r="F1274" s="127">
        <v>75</v>
      </c>
      <c r="G1274" s="75">
        <v>75</v>
      </c>
      <c r="H1274" s="127">
        <f>SUM('PACC 2025'!$D1274:$G1274)</f>
        <v>300</v>
      </c>
      <c r="I1274" s="67">
        <v>475</v>
      </c>
      <c r="J1274" s="27">
        <f>'PACC 2025'!$I1274*'PACC 2025'!$H1274</f>
        <v>142500</v>
      </c>
      <c r="K1274" s="17"/>
      <c r="L1274" s="26"/>
      <c r="M1274" s="26"/>
      <c r="N1274" s="205"/>
      <c r="O1274" s="205" t="s">
        <v>16974</v>
      </c>
    </row>
    <row r="1275" spans="1:16" ht="15.75" customHeight="1" x14ac:dyDescent="0.35">
      <c r="A1275" s="26" t="s">
        <v>65</v>
      </c>
      <c r="B1275" s="26" t="s">
        <v>468</v>
      </c>
      <c r="C1275" s="205" t="s">
        <v>99</v>
      </c>
      <c r="D1275" s="75">
        <v>375</v>
      </c>
      <c r="E1275" s="195">
        <v>375</v>
      </c>
      <c r="F1275" s="127">
        <v>375</v>
      </c>
      <c r="G1275" s="75">
        <v>375</v>
      </c>
      <c r="H1275" s="127">
        <f>SUM('PACC 2025'!$D1275:$G1275)</f>
        <v>1500</v>
      </c>
      <c r="I1275" s="67">
        <v>335</v>
      </c>
      <c r="J1275" s="27">
        <f>'PACC 2025'!$I1275*'PACC 2025'!$H1275</f>
        <v>502500</v>
      </c>
      <c r="K1275" s="17"/>
      <c r="L1275" s="26"/>
      <c r="M1275" s="26"/>
      <c r="N1275" s="205"/>
      <c r="O1275" s="205" t="s">
        <v>16974</v>
      </c>
    </row>
    <row r="1276" spans="1:16" s="151" customFormat="1" ht="15.75" customHeight="1" x14ac:dyDescent="0.35">
      <c r="A1276" s="26" t="s">
        <v>65</v>
      </c>
      <c r="B1276" s="52" t="s">
        <v>17188</v>
      </c>
      <c r="C1276" s="53" t="s">
        <v>99</v>
      </c>
      <c r="D1276" s="75"/>
      <c r="E1276" s="195">
        <v>100</v>
      </c>
      <c r="F1276" s="127"/>
      <c r="G1276" s="75"/>
      <c r="H1276" s="127">
        <f>SUM('PACC 2025'!$D1276:$G1276)</f>
        <v>100</v>
      </c>
      <c r="I1276" s="67">
        <v>500</v>
      </c>
      <c r="J1276" s="27">
        <f>'PACC 2025'!$I1276*'PACC 2025'!$H1276</f>
        <v>50000</v>
      </c>
      <c r="K1276" s="17"/>
      <c r="L1276" s="26"/>
      <c r="M1276" s="26"/>
      <c r="N1276" s="205"/>
      <c r="O1276" s="205" t="s">
        <v>17185</v>
      </c>
    </row>
    <row r="1277" spans="1:16" s="30" customFormat="1" ht="15.75" customHeight="1" x14ac:dyDescent="0.35">
      <c r="A1277" s="26" t="s">
        <v>65</v>
      </c>
      <c r="B1277" s="52" t="s">
        <v>469</v>
      </c>
      <c r="C1277" s="53" t="s">
        <v>99</v>
      </c>
      <c r="D1277" s="127"/>
      <c r="E1277" s="127">
        <v>100</v>
      </c>
      <c r="F1277" s="127"/>
      <c r="G1277" s="127"/>
      <c r="H1277" s="127">
        <f>SUM('PACC 2025'!$D1277:$G1277)</f>
        <v>100</v>
      </c>
      <c r="I1277" s="62">
        <v>400</v>
      </c>
      <c r="J1277" s="27">
        <f>'PACC 2025'!$I1277*'PACC 2025'!$H1277</f>
        <v>40000</v>
      </c>
      <c r="K1277" s="56"/>
      <c r="L1277" s="52"/>
      <c r="M1277" s="52"/>
      <c r="N1277" s="53"/>
      <c r="O1277" s="53" t="s">
        <v>17185</v>
      </c>
    </row>
    <row r="1278" spans="1:16" s="30" customFormat="1" ht="15.75" customHeight="1" x14ac:dyDescent="0.35">
      <c r="A1278" s="26" t="s">
        <v>65</v>
      </c>
      <c r="B1278" s="52" t="s">
        <v>469</v>
      </c>
      <c r="C1278" s="53" t="s">
        <v>99</v>
      </c>
      <c r="D1278" s="127">
        <v>200</v>
      </c>
      <c r="E1278" s="127">
        <v>200</v>
      </c>
      <c r="F1278" s="127">
        <v>200</v>
      </c>
      <c r="G1278" s="127">
        <v>200</v>
      </c>
      <c r="H1278" s="127">
        <f>SUM('PACC 2025'!$D1278:$G1278)</f>
        <v>800</v>
      </c>
      <c r="I1278" s="62">
        <v>325</v>
      </c>
      <c r="J1278" s="27">
        <f>'PACC 2025'!$I1278*'PACC 2025'!$H1278</f>
        <v>260000</v>
      </c>
      <c r="K1278" s="56"/>
      <c r="L1278" s="52"/>
      <c r="M1278" s="52"/>
      <c r="N1278" s="53"/>
      <c r="O1278" s="205" t="s">
        <v>16974</v>
      </c>
    </row>
    <row r="1279" spans="1:16" s="30" customFormat="1" ht="15.75" customHeight="1" x14ac:dyDescent="0.35">
      <c r="A1279" s="26" t="s">
        <v>65</v>
      </c>
      <c r="B1279" s="52" t="s">
        <v>16975</v>
      </c>
      <c r="C1279" s="53" t="s">
        <v>98</v>
      </c>
      <c r="D1279" s="127">
        <v>125</v>
      </c>
      <c r="E1279" s="127">
        <v>125</v>
      </c>
      <c r="F1279" s="127">
        <v>125</v>
      </c>
      <c r="G1279" s="127">
        <v>125</v>
      </c>
      <c r="H1279" s="127">
        <f>SUM('PACC 2025'!$D1279:$G1279)</f>
        <v>500</v>
      </c>
      <c r="I1279" s="62">
        <v>220.34</v>
      </c>
      <c r="J1279" s="27">
        <f>'PACC 2025'!$I1279*'PACC 2025'!$H1279</f>
        <v>110170</v>
      </c>
      <c r="K1279" s="56"/>
      <c r="L1279" s="52"/>
      <c r="M1279" s="52"/>
      <c r="N1279" s="53"/>
      <c r="O1279" s="205" t="s">
        <v>16974</v>
      </c>
    </row>
    <row r="1280" spans="1:16" s="30" customFormat="1" ht="15.75" customHeight="1" x14ac:dyDescent="0.35">
      <c r="A1280" s="26" t="s">
        <v>65</v>
      </c>
      <c r="B1280" s="232" t="s">
        <v>16976</v>
      </c>
      <c r="C1280" s="53" t="s">
        <v>110</v>
      </c>
      <c r="D1280" s="127">
        <v>0</v>
      </c>
      <c r="E1280" s="127">
        <v>0</v>
      </c>
      <c r="F1280" s="127">
        <v>0</v>
      </c>
      <c r="G1280" s="127">
        <v>0</v>
      </c>
      <c r="H1280" s="127">
        <f>SUM('PACC 2025'!$D1280:$G1280)</f>
        <v>0</v>
      </c>
      <c r="I1280" s="62">
        <v>30</v>
      </c>
      <c r="J1280" s="27">
        <f>'PACC 2025'!$I1280*'PACC 2025'!$H1280</f>
        <v>0</v>
      </c>
      <c r="K1280" s="56"/>
      <c r="L1280" s="52"/>
      <c r="M1280" s="52"/>
      <c r="N1280" s="53"/>
      <c r="O1280" s="205" t="s">
        <v>16974</v>
      </c>
    </row>
    <row r="1281" spans="1:15" s="30" customFormat="1" ht="15.75" customHeight="1" x14ac:dyDescent="0.35">
      <c r="A1281" s="26" t="s">
        <v>65</v>
      </c>
      <c r="B1281" s="232" t="s">
        <v>16977</v>
      </c>
      <c r="C1281" s="53" t="s">
        <v>98</v>
      </c>
      <c r="D1281" s="127">
        <v>0</v>
      </c>
      <c r="E1281" s="127">
        <v>0</v>
      </c>
      <c r="F1281" s="127">
        <v>0</v>
      </c>
      <c r="G1281" s="127">
        <v>0</v>
      </c>
      <c r="H1281" s="127">
        <f>SUM('PACC 2025'!$D1281:$G1281)</f>
        <v>0</v>
      </c>
      <c r="I1281" s="62">
        <v>155</v>
      </c>
      <c r="J1281" s="27">
        <f>'PACC 2025'!$I1281*'PACC 2025'!$H1281</f>
        <v>0</v>
      </c>
      <c r="K1281" s="56"/>
      <c r="L1281" s="52"/>
      <c r="M1281" s="52"/>
      <c r="N1281" s="53"/>
      <c r="O1281" s="205" t="s">
        <v>16974</v>
      </c>
    </row>
    <row r="1282" spans="1:15" s="30" customFormat="1" ht="15.75" customHeight="1" x14ac:dyDescent="0.35">
      <c r="A1282" s="26" t="s">
        <v>65</v>
      </c>
      <c r="B1282" s="52" t="s">
        <v>16978</v>
      </c>
      <c r="C1282" s="53" t="s">
        <v>98</v>
      </c>
      <c r="D1282" s="127">
        <v>150</v>
      </c>
      <c r="E1282" s="127">
        <v>150</v>
      </c>
      <c r="F1282" s="127">
        <v>150</v>
      </c>
      <c r="G1282" s="127">
        <v>150</v>
      </c>
      <c r="H1282" s="127">
        <f>SUM('PACC 2025'!$D1282:$G1282)</f>
        <v>600</v>
      </c>
      <c r="I1282" s="62">
        <v>200</v>
      </c>
      <c r="J1282" s="27">
        <f>'PACC 2025'!$I1282*'PACC 2025'!$H1282</f>
        <v>120000</v>
      </c>
      <c r="K1282" s="56"/>
      <c r="L1282" s="52"/>
      <c r="M1282" s="52"/>
      <c r="N1282" s="53"/>
      <c r="O1282" s="205" t="s">
        <v>16974</v>
      </c>
    </row>
    <row r="1283" spans="1:15" s="30" customFormat="1" ht="12.75" customHeight="1" x14ac:dyDescent="0.35">
      <c r="A1283" s="26" t="s">
        <v>65</v>
      </c>
      <c r="B1283" s="232" t="s">
        <v>16979</v>
      </c>
      <c r="C1283" s="53" t="s">
        <v>98</v>
      </c>
      <c r="D1283" s="127">
        <v>0</v>
      </c>
      <c r="E1283" s="127">
        <v>0</v>
      </c>
      <c r="F1283" s="127">
        <v>0</v>
      </c>
      <c r="G1283" s="127">
        <v>0</v>
      </c>
      <c r="H1283" s="127">
        <f>SUM('PACC 2025'!$D1283:$G1283)</f>
        <v>0</v>
      </c>
      <c r="I1283" s="62">
        <v>2000</v>
      </c>
      <c r="J1283" s="27">
        <f>'PACC 2025'!$I1283*'PACC 2025'!$H1283</f>
        <v>0</v>
      </c>
      <c r="K1283" s="56"/>
      <c r="L1283" s="52"/>
      <c r="M1283" s="52"/>
      <c r="N1283" s="53"/>
      <c r="O1283" s="205" t="s">
        <v>16974</v>
      </c>
    </row>
    <row r="1284" spans="1:15" s="30" customFormat="1" ht="15.75" customHeight="1" x14ac:dyDescent="0.35">
      <c r="A1284" s="26" t="s">
        <v>65</v>
      </c>
      <c r="B1284" s="232" t="s">
        <v>16980</v>
      </c>
      <c r="C1284" s="53" t="s">
        <v>98</v>
      </c>
      <c r="D1284" s="127">
        <v>0</v>
      </c>
      <c r="E1284" s="127">
        <v>0</v>
      </c>
      <c r="F1284" s="127">
        <v>0</v>
      </c>
      <c r="G1284" s="127">
        <v>0</v>
      </c>
      <c r="H1284" s="127">
        <f>SUM('PACC 2025'!$D1284:$G1284)</f>
        <v>0</v>
      </c>
      <c r="I1284" s="62">
        <v>100</v>
      </c>
      <c r="J1284" s="27">
        <f>'PACC 2025'!$I1284*'PACC 2025'!$H1284</f>
        <v>0</v>
      </c>
      <c r="K1284" s="56"/>
      <c r="L1284" s="52"/>
      <c r="M1284" s="52"/>
      <c r="N1284" s="53"/>
      <c r="O1284" s="205" t="s">
        <v>16974</v>
      </c>
    </row>
    <row r="1285" spans="1:15" s="30" customFormat="1" ht="15.75" customHeight="1" x14ac:dyDescent="0.35">
      <c r="A1285" s="26" t="s">
        <v>65</v>
      </c>
      <c r="B1285" s="52" t="s">
        <v>16981</v>
      </c>
      <c r="C1285" s="53" t="s">
        <v>98</v>
      </c>
      <c r="D1285" s="127">
        <v>600</v>
      </c>
      <c r="E1285" s="127">
        <v>600</v>
      </c>
      <c r="F1285" s="127">
        <v>600</v>
      </c>
      <c r="G1285" s="127">
        <v>600</v>
      </c>
      <c r="H1285" s="127">
        <f>SUM('PACC 2025'!$D1285:$G1285)</f>
        <v>2400</v>
      </c>
      <c r="I1285" s="62">
        <v>250</v>
      </c>
      <c r="J1285" s="27">
        <f>'PACC 2025'!$I1285*'PACC 2025'!$H1285</f>
        <v>600000</v>
      </c>
      <c r="K1285" s="56"/>
      <c r="L1285" s="52"/>
      <c r="M1285" s="52"/>
      <c r="N1285" s="53"/>
      <c r="O1285" s="205" t="s">
        <v>16974</v>
      </c>
    </row>
    <row r="1286" spans="1:15" s="30" customFormat="1" ht="15.75" customHeight="1" x14ac:dyDescent="0.35">
      <c r="A1286" s="26" t="s">
        <v>65</v>
      </c>
      <c r="B1286" s="52" t="s">
        <v>470</v>
      </c>
      <c r="C1286" s="53" t="s">
        <v>99</v>
      </c>
      <c r="D1286" s="127">
        <v>88</v>
      </c>
      <c r="E1286" s="127">
        <v>88</v>
      </c>
      <c r="F1286" s="127">
        <v>88</v>
      </c>
      <c r="G1286" s="127">
        <v>88</v>
      </c>
      <c r="H1286" s="127">
        <f>SUM('PACC 2025'!$D1286:$G1286)</f>
        <v>352</v>
      </c>
      <c r="I1286" s="62">
        <v>625</v>
      </c>
      <c r="J1286" s="27">
        <f>'PACC 2025'!$I1286*'PACC 2025'!$H1286</f>
        <v>220000</v>
      </c>
      <c r="K1286" s="56"/>
      <c r="L1286" s="52"/>
      <c r="M1286" s="52"/>
      <c r="N1286" s="53"/>
      <c r="O1286" s="205" t="s">
        <v>16974</v>
      </c>
    </row>
    <row r="1287" spans="1:15" s="30" customFormat="1" ht="15.75" customHeight="1" x14ac:dyDescent="0.35">
      <c r="A1287" s="26" t="s">
        <v>65</v>
      </c>
      <c r="B1287" s="52" t="s">
        <v>471</v>
      </c>
      <c r="C1287" s="53" t="s">
        <v>99</v>
      </c>
      <c r="D1287" s="127">
        <v>375</v>
      </c>
      <c r="E1287" s="127">
        <v>375</v>
      </c>
      <c r="F1287" s="127">
        <v>375</v>
      </c>
      <c r="G1287" s="127">
        <v>375</v>
      </c>
      <c r="H1287" s="127">
        <f>SUM('PACC 2025'!$D1287:$G1287)</f>
        <v>1500</v>
      </c>
      <c r="I1287" s="62">
        <v>253.05</v>
      </c>
      <c r="J1287" s="27">
        <f>'PACC 2025'!$I1287*'PACC 2025'!$H1287</f>
        <v>379575</v>
      </c>
      <c r="K1287" s="56"/>
      <c r="L1287" s="52"/>
      <c r="M1287" s="52"/>
      <c r="N1287" s="53"/>
      <c r="O1287" s="205" t="s">
        <v>16974</v>
      </c>
    </row>
    <row r="1288" spans="1:15" s="30" customFormat="1" ht="15.75" customHeight="1" x14ac:dyDescent="0.35">
      <c r="A1288" s="26" t="s">
        <v>65</v>
      </c>
      <c r="B1288" s="52" t="s">
        <v>16914</v>
      </c>
      <c r="C1288" s="53" t="s">
        <v>99</v>
      </c>
      <c r="D1288" s="127">
        <v>312.5</v>
      </c>
      <c r="E1288" s="127">
        <v>312.5</v>
      </c>
      <c r="F1288" s="127">
        <v>312.5</v>
      </c>
      <c r="G1288" s="127">
        <v>312.5</v>
      </c>
      <c r="H1288" s="127">
        <f>SUM('PACC 2025'!$D1288:$G1288)</f>
        <v>1250</v>
      </c>
      <c r="I1288" s="62">
        <v>322.08999999999997</v>
      </c>
      <c r="J1288" s="27">
        <f>'PACC 2025'!$I1288*'PACC 2025'!$H1288</f>
        <v>402612.49999999994</v>
      </c>
      <c r="K1288" s="56"/>
      <c r="L1288" s="52"/>
      <c r="M1288" s="52"/>
      <c r="N1288" s="53"/>
      <c r="O1288" s="205" t="s">
        <v>16974</v>
      </c>
    </row>
    <row r="1289" spans="1:15" s="30" customFormat="1" ht="15.75" customHeight="1" x14ac:dyDescent="0.35">
      <c r="A1289" s="26" t="s">
        <v>65</v>
      </c>
      <c r="B1289" s="26" t="s">
        <v>472</v>
      </c>
      <c r="C1289" s="205" t="s">
        <v>99</v>
      </c>
      <c r="D1289" s="127">
        <v>120</v>
      </c>
      <c r="E1289" s="127">
        <v>220</v>
      </c>
      <c r="F1289" s="127">
        <v>120</v>
      </c>
      <c r="G1289" s="127">
        <v>120</v>
      </c>
      <c r="H1289" s="127">
        <f>SUM('PACC 2025'!$D1289:$G1289)</f>
        <v>580</v>
      </c>
      <c r="I1289" s="67">
        <v>300</v>
      </c>
      <c r="J1289" s="27">
        <f>'PACC 2025'!$I1289*'PACC 2025'!$H1289</f>
        <v>174000</v>
      </c>
      <c r="K1289" s="56"/>
      <c r="L1289" s="52"/>
      <c r="M1289" s="52"/>
      <c r="N1289" s="53"/>
      <c r="O1289" s="205" t="s">
        <v>17215</v>
      </c>
    </row>
    <row r="1290" spans="1:15" ht="15.75" customHeight="1" x14ac:dyDescent="0.35">
      <c r="A1290" s="26" t="s">
        <v>65</v>
      </c>
      <c r="B1290" s="26" t="s">
        <v>472</v>
      </c>
      <c r="C1290" s="205" t="s">
        <v>99</v>
      </c>
      <c r="D1290" s="75">
        <v>375</v>
      </c>
      <c r="E1290" s="75">
        <v>375</v>
      </c>
      <c r="F1290" s="127">
        <v>375</v>
      </c>
      <c r="G1290" s="75">
        <v>375</v>
      </c>
      <c r="H1290" s="127">
        <f>SUM('PACC 2025'!$D1290:$G1290)</f>
        <v>1500</v>
      </c>
      <c r="I1290" s="67">
        <v>218.1</v>
      </c>
      <c r="J1290" s="27">
        <f>'PACC 2025'!$I1290*'PACC 2025'!$H1290</f>
        <v>327150</v>
      </c>
      <c r="K1290" s="17"/>
      <c r="L1290" s="26"/>
      <c r="M1290" s="26"/>
      <c r="N1290" s="205"/>
      <c r="O1290" s="205" t="s">
        <v>16974</v>
      </c>
    </row>
    <row r="1291" spans="1:15" ht="15.75" customHeight="1" x14ac:dyDescent="0.35">
      <c r="A1291" s="18" t="s">
        <v>65</v>
      </c>
      <c r="B1291" s="19"/>
      <c r="C1291" s="19"/>
      <c r="D1291" s="316"/>
      <c r="E1291" s="316"/>
      <c r="F1291" s="316"/>
      <c r="G1291" s="316"/>
      <c r="H1291" s="316"/>
      <c r="I1291" s="68"/>
      <c r="J1291" s="21"/>
      <c r="K1291" s="22">
        <f>SUM(J1274:J1290)</f>
        <v>3328507.5</v>
      </c>
      <c r="L1291" s="19"/>
      <c r="M1291" s="19"/>
      <c r="N1291" s="19"/>
      <c r="O1291" s="147"/>
    </row>
    <row r="1292" spans="1:15" s="138" customFormat="1" ht="15.5" x14ac:dyDescent="0.35">
      <c r="A1292" s="134"/>
      <c r="B1292" s="134" t="s">
        <v>16957</v>
      </c>
      <c r="C1292" s="135"/>
      <c r="D1292" s="375"/>
      <c r="E1292" s="375"/>
      <c r="F1292" s="375"/>
      <c r="G1292" s="375"/>
      <c r="H1292" s="375"/>
      <c r="I1292" s="136"/>
      <c r="J1292" s="137">
        <f>SUM(J9:J1291)</f>
        <v>7689973080.6124783</v>
      </c>
      <c r="K1292" s="137">
        <f>SUM(K10:K1291)</f>
        <v>7689973080.6124802</v>
      </c>
      <c r="L1292" s="134"/>
      <c r="M1292" s="134"/>
      <c r="N1292" s="135"/>
      <c r="O1292" s="135"/>
    </row>
    <row r="1293" spans="1:15" ht="90.65" customHeight="1" x14ac:dyDescent="0.35">
      <c r="A1293" s="311"/>
      <c r="B1293" s="312"/>
      <c r="C1293" s="312"/>
      <c r="D1293" s="312"/>
      <c r="E1293" s="312"/>
      <c r="F1293" s="312"/>
      <c r="G1293" s="312"/>
      <c r="H1293" s="312"/>
      <c r="I1293" s="312"/>
      <c r="J1293" s="312"/>
      <c r="K1293" s="312"/>
      <c r="L1293" s="312"/>
      <c r="M1293" s="312"/>
      <c r="N1293" s="312"/>
      <c r="O1293" s="195"/>
    </row>
    <row r="1294" spans="1:15" ht="15.75" customHeight="1" x14ac:dyDescent="0.45">
      <c r="A1294" s="313"/>
      <c r="B1294" s="313"/>
      <c r="C1294" s="313"/>
      <c r="D1294" s="313"/>
      <c r="E1294" s="313"/>
      <c r="F1294" s="313"/>
      <c r="G1294" s="313"/>
      <c r="H1294" s="313"/>
      <c r="I1294" s="313"/>
      <c r="J1294" s="313"/>
      <c r="K1294" s="313"/>
      <c r="L1294" s="313"/>
      <c r="M1294" s="313"/>
      <c r="N1294" s="313"/>
      <c r="O1294" s="238">
        <f>1086978167.45-K1292</f>
        <v>-6602994913.1624804</v>
      </c>
    </row>
    <row r="1295" spans="1:15" ht="15.75" customHeight="1" x14ac:dyDescent="0.35">
      <c r="A1295" s="305" t="s">
        <v>489</v>
      </c>
      <c r="B1295" s="305"/>
      <c r="C1295" s="305"/>
      <c r="D1295" s="305"/>
      <c r="E1295" s="305"/>
      <c r="F1295" s="305"/>
      <c r="G1295" s="305"/>
      <c r="H1295" s="305"/>
      <c r="I1295" s="305"/>
      <c r="J1295" s="305"/>
      <c r="K1295" s="305"/>
      <c r="L1295" s="58"/>
      <c r="M1295" s="58"/>
      <c r="N1295" s="58"/>
      <c r="O1295" s="241">
        <v>1164788286.53</v>
      </c>
    </row>
    <row r="1296" spans="1:15" s="58" customFormat="1" ht="15.75" customHeight="1" x14ac:dyDescent="0.35">
      <c r="A1296" s="304" t="s">
        <v>475</v>
      </c>
      <c r="B1296" s="304"/>
      <c r="C1296" s="304"/>
      <c r="D1296" s="304"/>
      <c r="E1296" s="304"/>
      <c r="F1296" s="304"/>
      <c r="G1296" s="304"/>
      <c r="H1296" s="304"/>
      <c r="I1296" s="304"/>
      <c r="J1296" s="304"/>
      <c r="K1296" s="304"/>
      <c r="O1296" s="241">
        <v>1087009167.25</v>
      </c>
    </row>
    <row r="1297" spans="1:15" s="58" customFormat="1" ht="15.75" customHeight="1" x14ac:dyDescent="0.35">
      <c r="A1297" s="305" t="s">
        <v>488</v>
      </c>
      <c r="B1297" s="305"/>
      <c r="C1297" s="305"/>
      <c r="D1297" s="305"/>
      <c r="E1297" s="305"/>
      <c r="F1297" s="305"/>
      <c r="G1297" s="305"/>
      <c r="H1297" s="305"/>
      <c r="I1297" s="305"/>
      <c r="J1297" s="305"/>
      <c r="K1297" s="305"/>
      <c r="O1297" s="241">
        <f>+O1295-O1296</f>
        <v>77779119.279999971</v>
      </c>
    </row>
    <row r="1298" spans="1:15" s="58" customFormat="1" ht="15.75" customHeight="1" x14ac:dyDescent="0.35">
      <c r="A1298" s="59"/>
      <c r="O1298" s="145"/>
    </row>
    <row r="1299" spans="1:15" ht="15" customHeight="1" x14ac:dyDescent="0.35">
      <c r="A1299" s="3"/>
      <c r="B1299" s="3"/>
      <c r="C1299" s="3"/>
      <c r="D1299" s="5"/>
      <c r="E1299" s="5"/>
      <c r="F1299" s="5"/>
      <c r="G1299" s="5"/>
      <c r="H1299" s="4"/>
      <c r="I1299" s="265"/>
      <c r="J1299" s="266">
        <f>+K276</f>
        <v>6492376781</v>
      </c>
      <c r="K1299" s="267" t="s">
        <v>482</v>
      </c>
      <c r="L1299" s="3"/>
      <c r="M1299" s="3"/>
      <c r="N1299" s="3"/>
      <c r="O1299" s="145"/>
    </row>
    <row r="1300" spans="1:15" ht="15" customHeight="1" x14ac:dyDescent="0.35">
      <c r="I1300" s="268"/>
      <c r="J1300" s="267">
        <f>+J1292-K276</f>
        <v>1197596299.6124783</v>
      </c>
      <c r="K1300" s="101" t="s">
        <v>484</v>
      </c>
    </row>
    <row r="1301" spans="1:15" ht="15" customHeight="1" x14ac:dyDescent="0.35">
      <c r="I1301" s="268"/>
      <c r="J1301" s="266">
        <f>+'PACC 2025'!K24+'PACC 2025'!J965+'PACC 2025'!J967</f>
        <v>257892400.19999999</v>
      </c>
      <c r="K1301" s="101" t="s">
        <v>483</v>
      </c>
    </row>
    <row r="1302" spans="1:15" ht="15" customHeight="1" x14ac:dyDescent="0.35">
      <c r="I1302" s="268"/>
      <c r="J1302" s="268"/>
      <c r="K1302" s="268"/>
    </row>
    <row r="1303" spans="1:15" ht="15" customHeight="1" x14ac:dyDescent="0.35">
      <c r="I1303" s="268"/>
      <c r="J1303" s="269">
        <v>587202342</v>
      </c>
      <c r="K1303" s="268" t="s">
        <v>485</v>
      </c>
    </row>
    <row r="1304" spans="1:15" ht="15" customHeight="1" x14ac:dyDescent="0.35">
      <c r="I1304" s="268"/>
      <c r="J1304" s="270">
        <f>+J1303-J1300</f>
        <v>-610393957.61247826</v>
      </c>
      <c r="K1304" s="268" t="s">
        <v>486</v>
      </c>
    </row>
    <row r="1305" spans="1:15" ht="15" customHeight="1" x14ac:dyDescent="0.35">
      <c r="I1305" s="268"/>
      <c r="J1305" s="268"/>
      <c r="K1305" s="268"/>
    </row>
    <row r="1306" spans="1:15" ht="15" customHeight="1" x14ac:dyDescent="0.35">
      <c r="I1306" s="268"/>
      <c r="J1306" s="269">
        <v>99275783</v>
      </c>
      <c r="K1306" s="268"/>
    </row>
    <row r="1307" spans="1:15" ht="15" customHeight="1" x14ac:dyDescent="0.35">
      <c r="I1307" s="268"/>
      <c r="J1307" s="107">
        <f>+J1306-50280083.46</f>
        <v>48995699.539999999</v>
      </c>
      <c r="K1307" s="101" t="s">
        <v>487</v>
      </c>
    </row>
    <row r="1308" spans="1:15" ht="15" customHeight="1" x14ac:dyDescent="0.35">
      <c r="I1308" s="268"/>
      <c r="J1308" s="268"/>
      <c r="K1308" s="268"/>
    </row>
    <row r="1309" spans="1:15" ht="15" customHeight="1" x14ac:dyDescent="0.35">
      <c r="I1309" s="268"/>
      <c r="J1309" s="269"/>
      <c r="K1309" s="268"/>
    </row>
    <row r="1310" spans="1:15" ht="15" customHeight="1" x14ac:dyDescent="0.35">
      <c r="I1310" s="268"/>
      <c r="J1310" s="268"/>
      <c r="K1310" s="268"/>
    </row>
    <row r="1311" spans="1:15" ht="15" customHeight="1" x14ac:dyDescent="0.35">
      <c r="I1311" s="268"/>
      <c r="J1311" s="269">
        <v>313733739.72000003</v>
      </c>
      <c r="K1311" s="268"/>
    </row>
    <row r="1312" spans="1:15" ht="15" customHeight="1" x14ac:dyDescent="0.35">
      <c r="I1312" s="268"/>
      <c r="J1312" s="269">
        <v>140376781</v>
      </c>
      <c r="K1312" s="268"/>
    </row>
    <row r="1313" spans="9:11" customFormat="1" ht="15" customHeight="1" x14ac:dyDescent="0.35">
      <c r="I1313" s="268"/>
      <c r="J1313" s="271">
        <f>+J1311+J1312</f>
        <v>454110520.72000003</v>
      </c>
      <c r="K1313" s="268"/>
    </row>
    <row r="1314" spans="9:11" customFormat="1" ht="15" customHeight="1" x14ac:dyDescent="0.35">
      <c r="I1314" s="268"/>
      <c r="J1314" s="268"/>
      <c r="K1314" s="268"/>
    </row>
    <row r="1315" spans="9:11" customFormat="1" ht="15" customHeight="1" x14ac:dyDescent="0.35">
      <c r="I1315" s="268"/>
      <c r="J1315" s="269">
        <f>1164788119.28-454110520.72</f>
        <v>710677598.55999994</v>
      </c>
      <c r="K1315" s="268"/>
    </row>
    <row r="1316" spans="9:11" customFormat="1" ht="15" customHeight="1" x14ac:dyDescent="0.35">
      <c r="I1316" s="268"/>
      <c r="J1316" s="268"/>
      <c r="K1316" s="268"/>
    </row>
    <row r="1317" spans="9:11" customFormat="1" ht="15" customHeight="1" x14ac:dyDescent="0.35">
      <c r="I1317" s="268"/>
      <c r="J1317" s="268"/>
      <c r="K1317" s="268"/>
    </row>
    <row r="1318" spans="9:11" customFormat="1" ht="15" customHeight="1" x14ac:dyDescent="0.35">
      <c r="I1318" s="268"/>
      <c r="J1318" s="268"/>
      <c r="K1318" s="268"/>
    </row>
  </sheetData>
  <dataConsolidate/>
  <customSheetViews>
    <customSheetView guid="{A778D8BC-9BFE-407A-A4CC-D84DDC2A2C25}" filter="1" showAutoFilter="1">
      <pageMargins left="0.7" right="0.7" top="0.75" bottom="0.75" header="0.3" footer="0.3"/>
      <autoFilter ref="A8:N3148"/>
      <extLst>
        <ext uri="GoogleSheetsCustomDataVersion1">
          <go:sheetsCustomData xmlns:go="http://customooxmlschemas.google.com/" filterViewId="399550910"/>
        </ext>
      </extLst>
    </customSheetView>
  </customSheetViews>
  <mergeCells count="7">
    <mergeCell ref="A1296:K1296"/>
    <mergeCell ref="A1297:K1297"/>
    <mergeCell ref="A1295:K1295"/>
    <mergeCell ref="A3:N3"/>
    <mergeCell ref="D6:G6"/>
    <mergeCell ref="A1293:N1293"/>
    <mergeCell ref="A1294:N1294"/>
  </mergeCells>
  <dataValidations count="6">
    <dataValidation type="list" allowBlank="1" showErrorMessage="1" sqref="A1292 A1143:A1144 A1227 A1219:A1220 A1101:A1105 A484:A532 A593:A624 A946:A962 A294:A295 A187:A247 A1082:A1099 A1068:A1073 A1126:A1128 A1133:A1137 A1140:A1141 A1236:A1241 A863 A56 A1055 A964:A968 A23:A24 A50:A54 A1007:A1008 A11:A12 A315:A323 A746:A754 A565:A567 A712:A723 A854 A90:A91 A60:A79 A110 A115:A180 A257 A279:A284 A340:A397 A695:A709 A544:A563 A936:A938 A684:A689 A866 A851 A781:A796 A641:A678 A570:A590 A406:A482 A1149:A1150 A627:A634">
      <formula1>$A$8</formula1>
    </dataValidation>
    <dataValidation type="list" allowBlank="1" showInputMessage="1" showErrorMessage="1" prompt="PACC - Seleccione el procedimiento de selección." sqref="L1299 M358 L277 L315:L324 L1185:L1197 L1151:L1183 L738:L739 L1011:L1017 L1118:L1123 L712:L731 L23:L24 L1078:L1107 L294 L331:L338 L1060:L1075 L1125:L1146 L1112:L1116 L28 L32:L44 L26 L734:L735 L1024:L1055 L570:L590 L746:L754 L593:L624 L1109 L1202:L1227 L50:L79 L84:L110 L115:L135 L137:L265 L279:L283 L340:M357 L695:L710 L529:L536 L544:L567 L864:L969 L359:L497 L626:L689 L758:L855 L1236:L1292 L972:L1008">
      <formula1>#REF!</formula1>
    </dataValidation>
    <dataValidation type="list" allowBlank="1" showInputMessage="1" showErrorMessage="1" prompt="PACC - Seleccione el Código de Bienes y Servicios._x000a_" sqref="A1293:A1294 A1299 K1083 C1083 C1176 K1168 C1168 K1176:K1177 C1095:C1099 K1095:K1100">
      <formula1>#REF!</formula1>
    </dataValidation>
    <dataValidation type="list" allowBlank="1" showErrorMessage="1" sqref="A939:A945 A797:A808 A1106:A1107 A1221:A1226 A398:A405 A84:A87">
      <formula1>$A$7</formula1>
    </dataValidation>
    <dataValidation allowBlank="1" showInputMessage="1" showErrorMessage="1" promptTitle="PACC" prompt="Digite la descripción de la compra o contratación." sqref="B530:B532"/>
    <dataValidation type="list" allowBlank="1" showErrorMessage="1" sqref="A972:A973 A564 A982:A990 A867:A914 A926:A935 A1060:A1062 A864:A865 A994:A1005 A1218 A1011:A1017 A1078:A1081 A1100 A1142 A1151:A1183 A1202:A1213 A852:A853 A975 A37:A39">
      <formula1>#REF!</formula1>
    </dataValidation>
  </dataValidations>
  <pageMargins left="0.511811023622047" right="0.511811023622047" top="0.35433070866141703" bottom="0.55118110236220497" header="0" footer="0"/>
  <pageSetup scale="70" orientation="landscape" r:id="rId1"/>
  <headerFooter>
    <oddFooter>&amp;R&amp;P/&amp;N</oddFooter>
  </headerFooter>
  <rowBreaks count="2" manualBreakCount="2">
    <brk id="1010" max="14" man="1"/>
    <brk id="1297" max="10" man="1"/>
  </rowBreaks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P40"/>
  <sheetViews>
    <sheetView topLeftCell="A4" workbookViewId="0">
      <selection activeCell="P15" sqref="P15"/>
    </sheetView>
  </sheetViews>
  <sheetFormatPr baseColWidth="10" defaultRowHeight="14.5" x14ac:dyDescent="0.35"/>
  <cols>
    <col min="2" max="2" width="35" bestFit="1" customWidth="1"/>
    <col min="3" max="3" width="45" bestFit="1" customWidth="1"/>
  </cols>
  <sheetData>
    <row r="8" spans="2:16" x14ac:dyDescent="0.35">
      <c r="B8" t="s">
        <v>37</v>
      </c>
      <c r="C8" s="289" t="s">
        <v>17546</v>
      </c>
      <c r="D8" s="289" t="s">
        <v>99</v>
      </c>
      <c r="E8" s="289">
        <v>2</v>
      </c>
      <c r="F8" s="289"/>
      <c r="I8">
        <v>2</v>
      </c>
      <c r="J8">
        <v>87000</v>
      </c>
      <c r="K8">
        <v>174000</v>
      </c>
    </row>
    <row r="9" spans="2:16" x14ac:dyDescent="0.35">
      <c r="B9" t="s">
        <v>37</v>
      </c>
      <c r="C9" s="289" t="s">
        <v>17547</v>
      </c>
      <c r="D9" s="289" t="s">
        <v>99</v>
      </c>
      <c r="E9" s="289">
        <v>5</v>
      </c>
      <c r="F9" s="289"/>
      <c r="I9">
        <v>5</v>
      </c>
      <c r="J9">
        <v>110000</v>
      </c>
      <c r="K9">
        <v>550000</v>
      </c>
    </row>
    <row r="10" spans="2:16" x14ac:dyDescent="0.35">
      <c r="B10" t="s">
        <v>37</v>
      </c>
      <c r="C10" s="289" t="s">
        <v>321</v>
      </c>
      <c r="D10" s="289" t="s">
        <v>99</v>
      </c>
      <c r="E10" s="289">
        <v>3</v>
      </c>
      <c r="F10" s="289"/>
      <c r="I10">
        <v>3</v>
      </c>
      <c r="J10">
        <v>35000</v>
      </c>
      <c r="K10">
        <v>105000</v>
      </c>
    </row>
    <row r="11" spans="2:16" x14ac:dyDescent="0.35">
      <c r="B11" t="s">
        <v>37</v>
      </c>
      <c r="C11" s="289" t="s">
        <v>323</v>
      </c>
      <c r="D11" s="289" t="s">
        <v>99</v>
      </c>
      <c r="E11" s="289">
        <v>1</v>
      </c>
      <c r="F11" s="289"/>
      <c r="I11">
        <v>1</v>
      </c>
      <c r="J11">
        <v>3436</v>
      </c>
      <c r="K11">
        <v>3436</v>
      </c>
    </row>
    <row r="12" spans="2:16" x14ac:dyDescent="0.35">
      <c r="B12" t="s">
        <v>37</v>
      </c>
      <c r="C12" s="289" t="s">
        <v>325</v>
      </c>
      <c r="D12" s="289" t="s">
        <v>99</v>
      </c>
      <c r="E12" s="289">
        <v>6</v>
      </c>
      <c r="F12" s="289"/>
      <c r="I12">
        <v>6</v>
      </c>
      <c r="J12">
        <v>15000</v>
      </c>
      <c r="K12">
        <v>90000</v>
      </c>
    </row>
    <row r="13" spans="2:16" x14ac:dyDescent="0.35">
      <c r="B13" t="s">
        <v>37</v>
      </c>
      <c r="C13" s="289" t="s">
        <v>17548</v>
      </c>
      <c r="D13" s="289" t="s">
        <v>99</v>
      </c>
      <c r="E13" s="289">
        <v>3</v>
      </c>
      <c r="F13" s="289"/>
      <c r="I13">
        <v>3</v>
      </c>
      <c r="J13">
        <v>138000</v>
      </c>
      <c r="K13">
        <v>414000</v>
      </c>
    </row>
    <row r="14" spans="2:16" x14ac:dyDescent="0.35">
      <c r="B14" t="s">
        <v>37</v>
      </c>
      <c r="C14" s="289" t="s">
        <v>17277</v>
      </c>
      <c r="D14" s="289" t="s">
        <v>99</v>
      </c>
      <c r="E14" s="289">
        <v>6</v>
      </c>
      <c r="F14" s="289"/>
      <c r="I14">
        <v>6</v>
      </c>
      <c r="J14">
        <v>80000</v>
      </c>
      <c r="K14">
        <v>480000</v>
      </c>
    </row>
    <row r="15" spans="2:16" x14ac:dyDescent="0.35">
      <c r="B15" t="s">
        <v>37</v>
      </c>
      <c r="C15" s="289" t="s">
        <v>17549</v>
      </c>
      <c r="D15" s="289" t="s">
        <v>99</v>
      </c>
      <c r="E15" s="289"/>
      <c r="F15" s="289">
        <v>1</v>
      </c>
      <c r="I15">
        <v>1</v>
      </c>
      <c r="J15">
        <v>770000</v>
      </c>
      <c r="K15">
        <v>770000</v>
      </c>
      <c r="P15" t="s">
        <v>16965</v>
      </c>
    </row>
    <row r="16" spans="2:16" x14ac:dyDescent="0.35">
      <c r="B16" t="s">
        <v>37</v>
      </c>
      <c r="C16" s="289" t="s">
        <v>17550</v>
      </c>
      <c r="D16" s="289" t="s">
        <v>99</v>
      </c>
      <c r="E16" s="289"/>
      <c r="F16" s="289">
        <v>1</v>
      </c>
      <c r="I16">
        <v>1</v>
      </c>
      <c r="J16">
        <v>33000</v>
      </c>
      <c r="K16">
        <v>33000</v>
      </c>
      <c r="P16" t="s">
        <v>16965</v>
      </c>
    </row>
    <row r="17" spans="2:16" x14ac:dyDescent="0.35">
      <c r="B17" t="s">
        <v>37</v>
      </c>
      <c r="C17" s="289" t="s">
        <v>17551</v>
      </c>
      <c r="D17" s="289" t="s">
        <v>99</v>
      </c>
      <c r="E17" s="289"/>
      <c r="F17" s="289">
        <v>1</v>
      </c>
      <c r="I17">
        <v>1</v>
      </c>
      <c r="J17">
        <v>440000</v>
      </c>
      <c r="K17">
        <v>440000</v>
      </c>
      <c r="P17" t="s">
        <v>16965</v>
      </c>
    </row>
    <row r="18" spans="2:16" x14ac:dyDescent="0.35">
      <c r="B18" t="s">
        <v>37</v>
      </c>
      <c r="C18" s="289" t="s">
        <v>17552</v>
      </c>
      <c r="D18" s="289" t="s">
        <v>99</v>
      </c>
      <c r="E18" s="289"/>
      <c r="F18" s="289">
        <v>50</v>
      </c>
      <c r="I18">
        <v>50</v>
      </c>
      <c r="J18">
        <v>45100</v>
      </c>
      <c r="K18">
        <v>2255000</v>
      </c>
      <c r="P18" t="s">
        <v>16965</v>
      </c>
    </row>
    <row r="19" spans="2:16" x14ac:dyDescent="0.35">
      <c r="B19" t="s">
        <v>37</v>
      </c>
      <c r="C19" s="289" t="s">
        <v>17553</v>
      </c>
      <c r="D19" s="289" t="s">
        <v>99</v>
      </c>
      <c r="E19" s="289"/>
      <c r="F19" s="289">
        <v>10</v>
      </c>
      <c r="I19">
        <v>10</v>
      </c>
      <c r="J19">
        <v>66000</v>
      </c>
      <c r="K19">
        <v>660000</v>
      </c>
      <c r="P19" t="s">
        <v>16965</v>
      </c>
    </row>
    <row r="20" spans="2:16" x14ac:dyDescent="0.35">
      <c r="B20" t="s">
        <v>37</v>
      </c>
      <c r="C20" s="289" t="s">
        <v>17554</v>
      </c>
      <c r="D20" s="289" t="s">
        <v>99</v>
      </c>
      <c r="E20" s="289"/>
      <c r="F20" s="289">
        <v>10</v>
      </c>
      <c r="I20">
        <v>10</v>
      </c>
      <c r="J20">
        <v>26284.5</v>
      </c>
      <c r="K20">
        <v>262845</v>
      </c>
      <c r="P20" t="s">
        <v>16965</v>
      </c>
    </row>
    <row r="21" spans="2:16" x14ac:dyDescent="0.35">
      <c r="B21" t="s">
        <v>37</v>
      </c>
      <c r="C21" s="289" t="s">
        <v>17555</v>
      </c>
      <c r="D21" s="289" t="s">
        <v>99</v>
      </c>
      <c r="E21" s="289"/>
      <c r="F21" s="289">
        <v>1</v>
      </c>
      <c r="I21">
        <v>1</v>
      </c>
      <c r="J21">
        <v>53056.3</v>
      </c>
      <c r="K21">
        <v>53056.3</v>
      </c>
      <c r="P21" t="s">
        <v>16965</v>
      </c>
    </row>
    <row r="22" spans="2:16" x14ac:dyDescent="0.35">
      <c r="B22" t="s">
        <v>37</v>
      </c>
      <c r="C22" s="289" t="s">
        <v>17556</v>
      </c>
      <c r="D22" s="289" t="s">
        <v>99</v>
      </c>
      <c r="E22" s="289"/>
      <c r="F22" s="289">
        <v>5</v>
      </c>
      <c r="I22">
        <v>5</v>
      </c>
      <c r="J22">
        <v>48675</v>
      </c>
      <c r="K22">
        <v>243375</v>
      </c>
      <c r="P22" t="s">
        <v>16965</v>
      </c>
    </row>
    <row r="23" spans="2:16" x14ac:dyDescent="0.35">
      <c r="B23" t="s">
        <v>37</v>
      </c>
      <c r="C23" s="289" t="s">
        <v>17557</v>
      </c>
      <c r="D23" s="289" t="s">
        <v>99</v>
      </c>
      <c r="E23" s="289"/>
      <c r="F23" s="289">
        <v>3</v>
      </c>
      <c r="I23">
        <v>3</v>
      </c>
      <c r="J23">
        <v>82500</v>
      </c>
      <c r="K23">
        <v>247500</v>
      </c>
      <c r="P23" t="s">
        <v>16965</v>
      </c>
    </row>
    <row r="24" spans="2:16" x14ac:dyDescent="0.35">
      <c r="B24" t="s">
        <v>37</v>
      </c>
      <c r="C24" s="289" t="s">
        <v>17558</v>
      </c>
      <c r="D24" s="289" t="s">
        <v>99</v>
      </c>
      <c r="E24" s="289"/>
      <c r="F24" s="289">
        <v>3</v>
      </c>
      <c r="I24">
        <v>3</v>
      </c>
      <c r="J24">
        <v>125000</v>
      </c>
      <c r="K24">
        <v>375000</v>
      </c>
      <c r="P24" t="s">
        <v>16965</v>
      </c>
    </row>
    <row r="25" spans="2:16" x14ac:dyDescent="0.35">
      <c r="B25" t="s">
        <v>37</v>
      </c>
      <c r="C25" s="289" t="s">
        <v>522</v>
      </c>
      <c r="D25" s="289" t="s">
        <v>99</v>
      </c>
      <c r="E25" s="289"/>
      <c r="F25" s="289">
        <v>1</v>
      </c>
      <c r="I25">
        <v>1</v>
      </c>
      <c r="J25">
        <v>550000</v>
      </c>
      <c r="K25">
        <v>550000</v>
      </c>
      <c r="P25" t="s">
        <v>16965</v>
      </c>
    </row>
    <row r="26" spans="2:16" x14ac:dyDescent="0.35">
      <c r="B26" t="s">
        <v>37</v>
      </c>
      <c r="C26" s="289" t="s">
        <v>324</v>
      </c>
      <c r="D26" s="289" t="s">
        <v>99</v>
      </c>
      <c r="E26" s="289"/>
      <c r="F26" s="289">
        <v>1</v>
      </c>
      <c r="I26">
        <v>1</v>
      </c>
      <c r="J26">
        <v>100000</v>
      </c>
      <c r="K26">
        <v>100000</v>
      </c>
      <c r="P26" t="s">
        <v>17030</v>
      </c>
    </row>
    <row r="27" spans="2:16" x14ac:dyDescent="0.35">
      <c r="B27" t="s">
        <v>37</v>
      </c>
      <c r="C27" t="s">
        <v>17393</v>
      </c>
      <c r="D27" t="s">
        <v>99</v>
      </c>
      <c r="E27">
        <v>2</v>
      </c>
      <c r="I27">
        <v>2</v>
      </c>
      <c r="J27">
        <v>87000</v>
      </c>
      <c r="K27">
        <v>174000</v>
      </c>
      <c r="P27" t="s">
        <v>17302</v>
      </c>
    </row>
    <row r="28" spans="2:16" x14ac:dyDescent="0.35">
      <c r="B28" t="s">
        <v>37</v>
      </c>
      <c r="C28" t="s">
        <v>321</v>
      </c>
      <c r="D28" t="s">
        <v>99</v>
      </c>
      <c r="E28">
        <v>2</v>
      </c>
      <c r="I28">
        <v>2</v>
      </c>
      <c r="J28">
        <v>10000</v>
      </c>
      <c r="K28">
        <v>20000</v>
      </c>
      <c r="P28" t="s">
        <v>17302</v>
      </c>
    </row>
    <row r="29" spans="2:16" x14ac:dyDescent="0.35">
      <c r="B29" t="s">
        <v>37</v>
      </c>
      <c r="C29" t="s">
        <v>324</v>
      </c>
      <c r="D29" t="s">
        <v>99</v>
      </c>
      <c r="E29">
        <v>2</v>
      </c>
      <c r="I29">
        <v>2</v>
      </c>
      <c r="J29">
        <v>110000</v>
      </c>
      <c r="K29">
        <v>220000</v>
      </c>
      <c r="P29" t="s">
        <v>17302</v>
      </c>
    </row>
    <row r="30" spans="2:16" x14ac:dyDescent="0.35">
      <c r="B30" t="s">
        <v>37</v>
      </c>
      <c r="C30" t="s">
        <v>321</v>
      </c>
      <c r="D30" t="s">
        <v>99</v>
      </c>
      <c r="F30">
        <v>1</v>
      </c>
      <c r="I30">
        <v>1</v>
      </c>
      <c r="J30">
        <v>35000</v>
      </c>
      <c r="K30">
        <v>35000</v>
      </c>
      <c r="P30" t="s">
        <v>17439</v>
      </c>
    </row>
    <row r="31" spans="2:16" x14ac:dyDescent="0.35">
      <c r="B31" t="s">
        <v>37</v>
      </c>
      <c r="C31" t="s">
        <v>324</v>
      </c>
      <c r="D31" t="s">
        <v>99</v>
      </c>
      <c r="F31">
        <v>2</v>
      </c>
      <c r="I31">
        <v>2</v>
      </c>
      <c r="J31">
        <v>100000</v>
      </c>
      <c r="K31">
        <v>200000</v>
      </c>
      <c r="P31" t="s">
        <v>17439</v>
      </c>
    </row>
    <row r="32" spans="2:16" x14ac:dyDescent="0.35">
      <c r="B32" t="s">
        <v>37</v>
      </c>
      <c r="C32" t="s">
        <v>16915</v>
      </c>
      <c r="D32" t="s">
        <v>99</v>
      </c>
      <c r="I32">
        <v>0</v>
      </c>
      <c r="J32">
        <v>700000</v>
      </c>
      <c r="K32">
        <v>0</v>
      </c>
    </row>
    <row r="33" spans="2:16" x14ac:dyDescent="0.35">
      <c r="B33" t="s">
        <v>37</v>
      </c>
      <c r="C33" t="s">
        <v>324</v>
      </c>
      <c r="D33" t="s">
        <v>99</v>
      </c>
      <c r="F33">
        <v>1</v>
      </c>
      <c r="I33">
        <v>1</v>
      </c>
      <c r="J33">
        <v>100000</v>
      </c>
      <c r="K33">
        <v>100000</v>
      </c>
      <c r="P33" t="s">
        <v>17264</v>
      </c>
    </row>
    <row r="34" spans="2:16" x14ac:dyDescent="0.35">
      <c r="B34" t="s">
        <v>37</v>
      </c>
      <c r="C34" t="s">
        <v>323</v>
      </c>
      <c r="D34" t="s">
        <v>99</v>
      </c>
      <c r="F34">
        <v>1</v>
      </c>
      <c r="I34">
        <v>1</v>
      </c>
      <c r="J34">
        <v>3436</v>
      </c>
      <c r="K34">
        <v>3436</v>
      </c>
      <c r="P34" t="s">
        <v>17264</v>
      </c>
    </row>
    <row r="35" spans="2:16" x14ac:dyDescent="0.35">
      <c r="B35" t="s">
        <v>37</v>
      </c>
      <c r="C35" t="s">
        <v>325</v>
      </c>
      <c r="D35" t="s">
        <v>99</v>
      </c>
      <c r="F35">
        <v>6</v>
      </c>
      <c r="I35">
        <v>6</v>
      </c>
      <c r="J35">
        <v>15000</v>
      </c>
      <c r="K35">
        <v>90000</v>
      </c>
      <c r="P35" t="s">
        <v>17264</v>
      </c>
    </row>
    <row r="36" spans="2:16" x14ac:dyDescent="0.35">
      <c r="B36" t="s">
        <v>37</v>
      </c>
      <c r="C36" t="s">
        <v>17265</v>
      </c>
      <c r="D36" t="s">
        <v>99</v>
      </c>
      <c r="F36">
        <v>3</v>
      </c>
      <c r="I36">
        <v>3</v>
      </c>
      <c r="J36">
        <v>100000</v>
      </c>
      <c r="K36">
        <v>300000</v>
      </c>
      <c r="P36" t="s">
        <v>17264</v>
      </c>
    </row>
    <row r="37" spans="2:16" x14ac:dyDescent="0.35">
      <c r="B37" t="s">
        <v>37</v>
      </c>
      <c r="C37" t="s">
        <v>17277</v>
      </c>
      <c r="D37" t="s">
        <v>99</v>
      </c>
      <c r="F37">
        <v>6</v>
      </c>
      <c r="I37">
        <v>6</v>
      </c>
      <c r="J37">
        <v>80000</v>
      </c>
      <c r="K37">
        <v>480000</v>
      </c>
      <c r="P37" t="s">
        <v>17276</v>
      </c>
    </row>
    <row r="38" spans="2:16" x14ac:dyDescent="0.35">
      <c r="B38" t="s">
        <v>37</v>
      </c>
      <c r="C38" t="s">
        <v>323</v>
      </c>
      <c r="D38" t="s">
        <v>99</v>
      </c>
      <c r="F38">
        <v>2</v>
      </c>
      <c r="I38">
        <v>2</v>
      </c>
      <c r="J38">
        <v>3436</v>
      </c>
      <c r="K38">
        <v>6872</v>
      </c>
      <c r="P38" t="s">
        <v>17030</v>
      </c>
    </row>
    <row r="39" spans="2:16" x14ac:dyDescent="0.35">
      <c r="B39" t="s">
        <v>37</v>
      </c>
      <c r="C39" t="s">
        <v>325</v>
      </c>
      <c r="D39" t="s">
        <v>99</v>
      </c>
      <c r="F39">
        <v>3</v>
      </c>
      <c r="I39">
        <v>3</v>
      </c>
      <c r="J39">
        <v>15000</v>
      </c>
      <c r="K39">
        <v>45000</v>
      </c>
      <c r="P39" t="s">
        <v>17029</v>
      </c>
    </row>
    <row r="40" spans="2:16" x14ac:dyDescent="0.35">
      <c r="B40" t="s">
        <v>37</v>
      </c>
      <c r="C40" t="s">
        <v>16916</v>
      </c>
      <c r="D40" t="s">
        <v>99</v>
      </c>
      <c r="I40">
        <v>0</v>
      </c>
      <c r="J40">
        <v>28000</v>
      </c>
      <c r="K4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RESUMEN PACC 2025</vt:lpstr>
      <vt:lpstr>PACC 2025</vt:lpstr>
      <vt:lpstr>Hoja1</vt:lpstr>
      <vt:lpstr>'PACC 2025'!Área_de_impresión</vt:lpstr>
      <vt:lpstr>'RESUMEN PACC 2025'!Área_de_impresión</vt:lpstr>
      <vt:lpstr>'PACC 2025'!Títulos_a_imprimir</vt:lpstr>
      <vt:lpstr>'RESUMEN PACC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Enrique Delince Zapata</dc:creator>
  <cp:lastModifiedBy>Elsa Rosaura Santana Vizcaino</cp:lastModifiedBy>
  <cp:lastPrinted>2024-12-11T13:39:05Z</cp:lastPrinted>
  <dcterms:created xsi:type="dcterms:W3CDTF">2018-07-18T18:14:04Z</dcterms:created>
  <dcterms:modified xsi:type="dcterms:W3CDTF">2025-02-03T14:28:44Z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0x010100E0985447102D424781C1513C298CCA2F</vt:lpwstr>
  </property>
</Properties>
</file>